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0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1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2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D:\DATA ANALYTICS\50 DAY CHALLANGE\Day4 Coding Challenge\"/>
    </mc:Choice>
  </mc:AlternateContent>
  <bookViews>
    <workbookView xWindow="0" yWindow="0" windowWidth="28800" windowHeight="11430" firstSheet="2" activeTab="9"/>
  </bookViews>
  <sheets>
    <sheet name="banking_loan_data" sheetId="1" r:id="rId1"/>
    <sheet name="PIVOT TABLES1" sheetId="3" r:id="rId2"/>
    <sheet name="PIVOT TABLE" sheetId="2" r:id="rId3"/>
    <sheet name="dashboard" sheetId="13" r:id="rId4"/>
    <sheet name="LINE CHART" sheetId="4" r:id="rId5"/>
    <sheet name="PIECHART" sheetId="5" r:id="rId6"/>
    <sheet name="MAP FILLED CHART " sheetId="6" r:id="rId7"/>
    <sheet name="goal seek scenario" sheetId="7" r:id="rId8"/>
    <sheet name="Scenario Summary" sheetId="11" r:id="rId9"/>
    <sheet name="DATA Table" sheetId="12" r:id="rId10"/>
  </sheets>
  <calcPr calcId="162913"/>
  <pivotCaches>
    <pivotCache cacheId="0" r:id="rId11"/>
    <pivotCache cacheId="1" r:id="rId12"/>
  </pivotCaches>
</workbook>
</file>

<file path=xl/calcChain.xml><?xml version="1.0" encoding="utf-8"?>
<calcChain xmlns="http://schemas.openxmlformats.org/spreadsheetml/2006/main">
  <c r="B8" i="12" l="1"/>
  <c r="B5" i="12"/>
  <c r="B6" i="12" s="1"/>
  <c r="B6" i="7" l="1"/>
  <c r="B7" i="7" s="1"/>
  <c r="AD4" i="1" l="1"/>
  <c r="AD3" i="1"/>
  <c r="AD2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Z1001" i="1" l="1"/>
  <c r="Y1001" i="1"/>
  <c r="U1001" i="1"/>
  <c r="T1001" i="1"/>
  <c r="V1001" i="1" s="1"/>
  <c r="S1001" i="1"/>
  <c r="R1001" i="1"/>
  <c r="Q1001" i="1"/>
  <c r="Z1000" i="1"/>
  <c r="Y1000" i="1"/>
  <c r="U1000" i="1"/>
  <c r="T1000" i="1"/>
  <c r="S1000" i="1"/>
  <c r="R1000" i="1"/>
  <c r="Q1000" i="1"/>
  <c r="Z999" i="1"/>
  <c r="Y999" i="1"/>
  <c r="U999" i="1"/>
  <c r="T999" i="1"/>
  <c r="S999" i="1"/>
  <c r="R999" i="1"/>
  <c r="Q999" i="1"/>
  <c r="Z998" i="1"/>
  <c r="Y998" i="1"/>
  <c r="U998" i="1"/>
  <c r="T998" i="1"/>
  <c r="S998" i="1"/>
  <c r="R998" i="1"/>
  <c r="Q998" i="1"/>
  <c r="Z997" i="1"/>
  <c r="Y997" i="1"/>
  <c r="U997" i="1"/>
  <c r="T997" i="1"/>
  <c r="S997" i="1"/>
  <c r="R997" i="1"/>
  <c r="Q997" i="1"/>
  <c r="Z996" i="1"/>
  <c r="Y996" i="1"/>
  <c r="U996" i="1"/>
  <c r="T996" i="1"/>
  <c r="S996" i="1"/>
  <c r="R996" i="1"/>
  <c r="Q996" i="1"/>
  <c r="Z995" i="1"/>
  <c r="Y995" i="1"/>
  <c r="U995" i="1"/>
  <c r="T995" i="1"/>
  <c r="V995" i="1" s="1"/>
  <c r="S995" i="1"/>
  <c r="R995" i="1"/>
  <c r="Q995" i="1"/>
  <c r="Z994" i="1"/>
  <c r="Y994" i="1"/>
  <c r="U994" i="1"/>
  <c r="T994" i="1"/>
  <c r="S994" i="1"/>
  <c r="R994" i="1"/>
  <c r="Q994" i="1"/>
  <c r="Z993" i="1"/>
  <c r="Y993" i="1"/>
  <c r="U993" i="1"/>
  <c r="T993" i="1"/>
  <c r="S993" i="1"/>
  <c r="R993" i="1"/>
  <c r="Q993" i="1"/>
  <c r="Z992" i="1"/>
  <c r="Y992" i="1"/>
  <c r="U992" i="1"/>
  <c r="T992" i="1"/>
  <c r="S992" i="1"/>
  <c r="R992" i="1"/>
  <c r="Q992" i="1"/>
  <c r="Z991" i="1"/>
  <c r="Y991" i="1"/>
  <c r="U991" i="1"/>
  <c r="T991" i="1"/>
  <c r="V991" i="1" s="1"/>
  <c r="S991" i="1"/>
  <c r="R991" i="1"/>
  <c r="Q991" i="1"/>
  <c r="Z990" i="1"/>
  <c r="Y990" i="1"/>
  <c r="U990" i="1"/>
  <c r="T990" i="1"/>
  <c r="S990" i="1"/>
  <c r="R990" i="1"/>
  <c r="Q990" i="1"/>
  <c r="Z989" i="1"/>
  <c r="Y989" i="1"/>
  <c r="U989" i="1"/>
  <c r="T989" i="1"/>
  <c r="V989" i="1" s="1"/>
  <c r="S989" i="1"/>
  <c r="R989" i="1"/>
  <c r="Q989" i="1"/>
  <c r="Z988" i="1"/>
  <c r="Y988" i="1"/>
  <c r="U988" i="1"/>
  <c r="T988" i="1"/>
  <c r="S988" i="1"/>
  <c r="R988" i="1"/>
  <c r="Q988" i="1"/>
  <c r="Z987" i="1"/>
  <c r="Y987" i="1"/>
  <c r="U987" i="1"/>
  <c r="T987" i="1"/>
  <c r="V987" i="1" s="1"/>
  <c r="S987" i="1"/>
  <c r="R987" i="1"/>
  <c r="Q987" i="1"/>
  <c r="Z986" i="1"/>
  <c r="Y986" i="1"/>
  <c r="U986" i="1"/>
  <c r="T986" i="1"/>
  <c r="S986" i="1"/>
  <c r="R986" i="1"/>
  <c r="Q986" i="1"/>
  <c r="Z985" i="1"/>
  <c r="Y985" i="1"/>
  <c r="U985" i="1"/>
  <c r="T985" i="1"/>
  <c r="S985" i="1"/>
  <c r="R985" i="1"/>
  <c r="Q985" i="1"/>
  <c r="Z984" i="1"/>
  <c r="Y984" i="1"/>
  <c r="U984" i="1"/>
  <c r="T984" i="1"/>
  <c r="S984" i="1"/>
  <c r="R984" i="1"/>
  <c r="Q984" i="1"/>
  <c r="Z983" i="1"/>
  <c r="Y983" i="1"/>
  <c r="U983" i="1"/>
  <c r="T983" i="1"/>
  <c r="V983" i="1" s="1"/>
  <c r="S983" i="1"/>
  <c r="R983" i="1"/>
  <c r="Q983" i="1"/>
  <c r="Z982" i="1"/>
  <c r="Y982" i="1"/>
  <c r="U982" i="1"/>
  <c r="T982" i="1"/>
  <c r="S982" i="1"/>
  <c r="R982" i="1"/>
  <c r="Q982" i="1"/>
  <c r="Z981" i="1"/>
  <c r="Y981" i="1"/>
  <c r="U981" i="1"/>
  <c r="T981" i="1"/>
  <c r="S981" i="1"/>
  <c r="R981" i="1"/>
  <c r="Q981" i="1"/>
  <c r="Z980" i="1"/>
  <c r="Y980" i="1"/>
  <c r="U980" i="1"/>
  <c r="T980" i="1"/>
  <c r="S980" i="1"/>
  <c r="R980" i="1"/>
  <c r="Q980" i="1"/>
  <c r="Z979" i="1"/>
  <c r="Y979" i="1"/>
  <c r="U979" i="1"/>
  <c r="T979" i="1"/>
  <c r="V979" i="1" s="1"/>
  <c r="S979" i="1"/>
  <c r="R979" i="1"/>
  <c r="Q979" i="1"/>
  <c r="Z978" i="1"/>
  <c r="Y978" i="1"/>
  <c r="U978" i="1"/>
  <c r="T978" i="1"/>
  <c r="S978" i="1"/>
  <c r="R978" i="1"/>
  <c r="Q978" i="1"/>
  <c r="Z977" i="1"/>
  <c r="Y977" i="1"/>
  <c r="U977" i="1"/>
  <c r="T977" i="1"/>
  <c r="S977" i="1"/>
  <c r="R977" i="1"/>
  <c r="Q977" i="1"/>
  <c r="Z976" i="1"/>
  <c r="Y976" i="1"/>
  <c r="U976" i="1"/>
  <c r="T976" i="1"/>
  <c r="S976" i="1"/>
  <c r="R976" i="1"/>
  <c r="Q976" i="1"/>
  <c r="Z975" i="1"/>
  <c r="Y975" i="1"/>
  <c r="U975" i="1"/>
  <c r="T975" i="1"/>
  <c r="S975" i="1"/>
  <c r="R975" i="1"/>
  <c r="Q975" i="1"/>
  <c r="Z974" i="1"/>
  <c r="Y974" i="1"/>
  <c r="U974" i="1"/>
  <c r="T974" i="1"/>
  <c r="S974" i="1"/>
  <c r="R974" i="1"/>
  <c r="Q974" i="1"/>
  <c r="Z973" i="1"/>
  <c r="Y973" i="1"/>
  <c r="U973" i="1"/>
  <c r="T973" i="1"/>
  <c r="S973" i="1"/>
  <c r="R973" i="1"/>
  <c r="Q973" i="1"/>
  <c r="Z972" i="1"/>
  <c r="Y972" i="1"/>
  <c r="U972" i="1"/>
  <c r="T972" i="1"/>
  <c r="S972" i="1"/>
  <c r="R972" i="1"/>
  <c r="Q972" i="1"/>
  <c r="Z971" i="1"/>
  <c r="Y971" i="1"/>
  <c r="U971" i="1"/>
  <c r="T971" i="1"/>
  <c r="S971" i="1"/>
  <c r="R971" i="1"/>
  <c r="Q971" i="1"/>
  <c r="Z970" i="1"/>
  <c r="Y970" i="1"/>
  <c r="U970" i="1"/>
  <c r="T970" i="1"/>
  <c r="V970" i="1" s="1"/>
  <c r="S970" i="1"/>
  <c r="R970" i="1"/>
  <c r="Q970" i="1"/>
  <c r="Z969" i="1"/>
  <c r="Y969" i="1"/>
  <c r="U969" i="1"/>
  <c r="T969" i="1"/>
  <c r="S969" i="1"/>
  <c r="R969" i="1"/>
  <c r="Q969" i="1"/>
  <c r="Z968" i="1"/>
  <c r="Y968" i="1"/>
  <c r="U968" i="1"/>
  <c r="T968" i="1"/>
  <c r="S968" i="1"/>
  <c r="R968" i="1"/>
  <c r="Q968" i="1"/>
  <c r="Z967" i="1"/>
  <c r="Y967" i="1"/>
  <c r="U967" i="1"/>
  <c r="T967" i="1"/>
  <c r="S967" i="1"/>
  <c r="R967" i="1"/>
  <c r="Q967" i="1"/>
  <c r="Z966" i="1"/>
  <c r="Y966" i="1"/>
  <c r="U966" i="1"/>
  <c r="T966" i="1"/>
  <c r="V966" i="1" s="1"/>
  <c r="S966" i="1"/>
  <c r="R966" i="1"/>
  <c r="Q966" i="1"/>
  <c r="Z965" i="1"/>
  <c r="Y965" i="1"/>
  <c r="U965" i="1"/>
  <c r="T965" i="1"/>
  <c r="S965" i="1"/>
  <c r="R965" i="1"/>
  <c r="Q965" i="1"/>
  <c r="Z964" i="1"/>
  <c r="Y964" i="1"/>
  <c r="U964" i="1"/>
  <c r="T964" i="1"/>
  <c r="S964" i="1"/>
  <c r="R964" i="1"/>
  <c r="Q964" i="1"/>
  <c r="Z963" i="1"/>
  <c r="Y963" i="1"/>
  <c r="U963" i="1"/>
  <c r="T963" i="1"/>
  <c r="S963" i="1"/>
  <c r="R963" i="1"/>
  <c r="Q963" i="1"/>
  <c r="Z962" i="1"/>
  <c r="Y962" i="1"/>
  <c r="U962" i="1"/>
  <c r="T962" i="1"/>
  <c r="S962" i="1"/>
  <c r="R962" i="1"/>
  <c r="Q962" i="1"/>
  <c r="Z961" i="1"/>
  <c r="Y961" i="1"/>
  <c r="U961" i="1"/>
  <c r="T961" i="1"/>
  <c r="S961" i="1"/>
  <c r="R961" i="1"/>
  <c r="Q961" i="1"/>
  <c r="Z960" i="1"/>
  <c r="Y960" i="1"/>
  <c r="U960" i="1"/>
  <c r="T960" i="1"/>
  <c r="V960" i="1" s="1"/>
  <c r="S960" i="1"/>
  <c r="R960" i="1"/>
  <c r="Q960" i="1"/>
  <c r="Z959" i="1"/>
  <c r="Y959" i="1"/>
  <c r="U959" i="1"/>
  <c r="T959" i="1"/>
  <c r="S959" i="1"/>
  <c r="R959" i="1"/>
  <c r="Q959" i="1"/>
  <c r="Z958" i="1"/>
  <c r="Y958" i="1"/>
  <c r="U958" i="1"/>
  <c r="T958" i="1"/>
  <c r="S958" i="1"/>
  <c r="R958" i="1"/>
  <c r="Q958" i="1"/>
  <c r="Z957" i="1"/>
  <c r="Y957" i="1"/>
  <c r="U957" i="1"/>
  <c r="T957" i="1"/>
  <c r="S957" i="1"/>
  <c r="R957" i="1"/>
  <c r="Q957" i="1"/>
  <c r="Z956" i="1"/>
  <c r="Y956" i="1"/>
  <c r="U956" i="1"/>
  <c r="T956" i="1"/>
  <c r="S956" i="1"/>
  <c r="R956" i="1"/>
  <c r="Q956" i="1"/>
  <c r="Z955" i="1"/>
  <c r="Y955" i="1"/>
  <c r="U955" i="1"/>
  <c r="T955" i="1"/>
  <c r="S955" i="1"/>
  <c r="R955" i="1"/>
  <c r="Q955" i="1"/>
  <c r="Z954" i="1"/>
  <c r="Y954" i="1"/>
  <c r="U954" i="1"/>
  <c r="T954" i="1"/>
  <c r="S954" i="1"/>
  <c r="R954" i="1"/>
  <c r="Q954" i="1"/>
  <c r="Z953" i="1"/>
  <c r="Y953" i="1"/>
  <c r="U953" i="1"/>
  <c r="T953" i="1"/>
  <c r="S953" i="1"/>
  <c r="R953" i="1"/>
  <c r="Q953" i="1"/>
  <c r="Z952" i="1"/>
  <c r="Y952" i="1"/>
  <c r="U952" i="1"/>
  <c r="T952" i="1"/>
  <c r="V952" i="1" s="1"/>
  <c r="S952" i="1"/>
  <c r="R952" i="1"/>
  <c r="Q952" i="1"/>
  <c r="Z951" i="1"/>
  <c r="Y951" i="1"/>
  <c r="U951" i="1"/>
  <c r="T951" i="1"/>
  <c r="S951" i="1"/>
  <c r="R951" i="1"/>
  <c r="Q951" i="1"/>
  <c r="Z950" i="1"/>
  <c r="Y950" i="1"/>
  <c r="U950" i="1"/>
  <c r="T950" i="1"/>
  <c r="S950" i="1"/>
  <c r="R950" i="1"/>
  <c r="Q950" i="1"/>
  <c r="Z949" i="1"/>
  <c r="Y949" i="1"/>
  <c r="U949" i="1"/>
  <c r="T949" i="1"/>
  <c r="S949" i="1"/>
  <c r="R949" i="1"/>
  <c r="Q949" i="1"/>
  <c r="Z948" i="1"/>
  <c r="Y948" i="1"/>
  <c r="U948" i="1"/>
  <c r="T948" i="1"/>
  <c r="S948" i="1"/>
  <c r="R948" i="1"/>
  <c r="Q948" i="1"/>
  <c r="Z947" i="1"/>
  <c r="Y947" i="1"/>
  <c r="U947" i="1"/>
  <c r="T947" i="1"/>
  <c r="S947" i="1"/>
  <c r="R947" i="1"/>
  <c r="Q947" i="1"/>
  <c r="Z946" i="1"/>
  <c r="Y946" i="1"/>
  <c r="U946" i="1"/>
  <c r="T946" i="1"/>
  <c r="S946" i="1"/>
  <c r="R946" i="1"/>
  <c r="Q946" i="1"/>
  <c r="Z945" i="1"/>
  <c r="Y945" i="1"/>
  <c r="U945" i="1"/>
  <c r="T945" i="1"/>
  <c r="S945" i="1"/>
  <c r="R945" i="1"/>
  <c r="Q945" i="1"/>
  <c r="Z944" i="1"/>
  <c r="Y944" i="1"/>
  <c r="U944" i="1"/>
  <c r="T944" i="1"/>
  <c r="S944" i="1"/>
  <c r="R944" i="1"/>
  <c r="Q944" i="1"/>
  <c r="Z943" i="1"/>
  <c r="Y943" i="1"/>
  <c r="U943" i="1"/>
  <c r="T943" i="1"/>
  <c r="S943" i="1"/>
  <c r="R943" i="1"/>
  <c r="Q943" i="1"/>
  <c r="Z942" i="1"/>
  <c r="Y942" i="1"/>
  <c r="U942" i="1"/>
  <c r="T942" i="1"/>
  <c r="S942" i="1"/>
  <c r="R942" i="1"/>
  <c r="Q942" i="1"/>
  <c r="Z941" i="1"/>
  <c r="Y941" i="1"/>
  <c r="U941" i="1"/>
  <c r="T941" i="1"/>
  <c r="S941" i="1"/>
  <c r="R941" i="1"/>
  <c r="Q941" i="1"/>
  <c r="Z940" i="1"/>
  <c r="Y940" i="1"/>
  <c r="U940" i="1"/>
  <c r="T940" i="1"/>
  <c r="S940" i="1"/>
  <c r="R940" i="1"/>
  <c r="Q940" i="1"/>
  <c r="Z939" i="1"/>
  <c r="Y939" i="1"/>
  <c r="U939" i="1"/>
  <c r="T939" i="1"/>
  <c r="S939" i="1"/>
  <c r="R939" i="1"/>
  <c r="Q939" i="1"/>
  <c r="Z938" i="1"/>
  <c r="Y938" i="1"/>
  <c r="U938" i="1"/>
  <c r="T938" i="1"/>
  <c r="V938" i="1" s="1"/>
  <c r="S938" i="1"/>
  <c r="R938" i="1"/>
  <c r="Q938" i="1"/>
  <c r="Z937" i="1"/>
  <c r="Y937" i="1"/>
  <c r="U937" i="1"/>
  <c r="T937" i="1"/>
  <c r="S937" i="1"/>
  <c r="R937" i="1"/>
  <c r="Q937" i="1"/>
  <c r="Z936" i="1"/>
  <c r="Y936" i="1"/>
  <c r="U936" i="1"/>
  <c r="T936" i="1"/>
  <c r="S936" i="1"/>
  <c r="R936" i="1"/>
  <c r="Q936" i="1"/>
  <c r="Z935" i="1"/>
  <c r="Y935" i="1"/>
  <c r="U935" i="1"/>
  <c r="T935" i="1"/>
  <c r="S935" i="1"/>
  <c r="R935" i="1"/>
  <c r="Q935" i="1"/>
  <c r="Z934" i="1"/>
  <c r="Y934" i="1"/>
  <c r="U934" i="1"/>
  <c r="T934" i="1"/>
  <c r="V934" i="1" s="1"/>
  <c r="S934" i="1"/>
  <c r="R934" i="1"/>
  <c r="Q934" i="1"/>
  <c r="Z933" i="1"/>
  <c r="Y933" i="1"/>
  <c r="U933" i="1"/>
  <c r="T933" i="1"/>
  <c r="S933" i="1"/>
  <c r="R933" i="1"/>
  <c r="Q933" i="1"/>
  <c r="Z932" i="1"/>
  <c r="Y932" i="1"/>
  <c r="U932" i="1"/>
  <c r="T932" i="1"/>
  <c r="S932" i="1"/>
  <c r="R932" i="1"/>
  <c r="Q932" i="1"/>
  <c r="Z931" i="1"/>
  <c r="Y931" i="1"/>
  <c r="U931" i="1"/>
  <c r="T931" i="1"/>
  <c r="S931" i="1"/>
  <c r="R931" i="1"/>
  <c r="Q931" i="1"/>
  <c r="Z930" i="1"/>
  <c r="Y930" i="1"/>
  <c r="U930" i="1"/>
  <c r="T930" i="1"/>
  <c r="S930" i="1"/>
  <c r="R930" i="1"/>
  <c r="Q930" i="1"/>
  <c r="Z929" i="1"/>
  <c r="Y929" i="1"/>
  <c r="U929" i="1"/>
  <c r="T929" i="1"/>
  <c r="S929" i="1"/>
  <c r="R929" i="1"/>
  <c r="Q929" i="1"/>
  <c r="Z928" i="1"/>
  <c r="Y928" i="1"/>
  <c r="U928" i="1"/>
  <c r="T928" i="1"/>
  <c r="S928" i="1"/>
  <c r="R928" i="1"/>
  <c r="Q928" i="1"/>
  <c r="Z927" i="1"/>
  <c r="Y927" i="1"/>
  <c r="U927" i="1"/>
  <c r="T927" i="1"/>
  <c r="S927" i="1"/>
  <c r="R927" i="1"/>
  <c r="Q927" i="1"/>
  <c r="Z926" i="1"/>
  <c r="Y926" i="1"/>
  <c r="U926" i="1"/>
  <c r="T926" i="1"/>
  <c r="V926" i="1" s="1"/>
  <c r="S926" i="1"/>
  <c r="R926" i="1"/>
  <c r="Q926" i="1"/>
  <c r="Z925" i="1"/>
  <c r="Y925" i="1"/>
  <c r="U925" i="1"/>
  <c r="T925" i="1"/>
  <c r="S925" i="1"/>
  <c r="R925" i="1"/>
  <c r="Q925" i="1"/>
  <c r="Z924" i="1"/>
  <c r="Y924" i="1"/>
  <c r="U924" i="1"/>
  <c r="T924" i="1"/>
  <c r="S924" i="1"/>
  <c r="R924" i="1"/>
  <c r="Q924" i="1"/>
  <c r="Z923" i="1"/>
  <c r="Y923" i="1"/>
  <c r="U923" i="1"/>
  <c r="T923" i="1"/>
  <c r="S923" i="1"/>
  <c r="R923" i="1"/>
  <c r="Q923" i="1"/>
  <c r="Z922" i="1"/>
  <c r="Y922" i="1"/>
  <c r="U922" i="1"/>
  <c r="T922" i="1"/>
  <c r="V922" i="1" s="1"/>
  <c r="S922" i="1"/>
  <c r="R922" i="1"/>
  <c r="Q922" i="1"/>
  <c r="Z921" i="1"/>
  <c r="Y921" i="1"/>
  <c r="U921" i="1"/>
  <c r="T921" i="1"/>
  <c r="S921" i="1"/>
  <c r="R921" i="1"/>
  <c r="Q921" i="1"/>
  <c r="Z920" i="1"/>
  <c r="Y920" i="1"/>
  <c r="U920" i="1"/>
  <c r="T920" i="1"/>
  <c r="S920" i="1"/>
  <c r="R920" i="1"/>
  <c r="Q920" i="1"/>
  <c r="Z919" i="1"/>
  <c r="Y919" i="1"/>
  <c r="U919" i="1"/>
  <c r="T919" i="1"/>
  <c r="S919" i="1"/>
  <c r="R919" i="1"/>
  <c r="Q919" i="1"/>
  <c r="Z918" i="1"/>
  <c r="Y918" i="1"/>
  <c r="U918" i="1"/>
  <c r="T918" i="1"/>
  <c r="S918" i="1"/>
  <c r="R918" i="1"/>
  <c r="Q918" i="1"/>
  <c r="Z917" i="1"/>
  <c r="Y917" i="1"/>
  <c r="U917" i="1"/>
  <c r="T917" i="1"/>
  <c r="S917" i="1"/>
  <c r="R917" i="1"/>
  <c r="Q917" i="1"/>
  <c r="Z916" i="1"/>
  <c r="Y916" i="1"/>
  <c r="U916" i="1"/>
  <c r="T916" i="1"/>
  <c r="S916" i="1"/>
  <c r="R916" i="1"/>
  <c r="Q916" i="1"/>
  <c r="Z915" i="1"/>
  <c r="Y915" i="1"/>
  <c r="U915" i="1"/>
  <c r="T915" i="1"/>
  <c r="S915" i="1"/>
  <c r="R915" i="1"/>
  <c r="Q915" i="1"/>
  <c r="Z914" i="1"/>
  <c r="Y914" i="1"/>
  <c r="U914" i="1"/>
  <c r="T914" i="1"/>
  <c r="V914" i="1" s="1"/>
  <c r="S914" i="1"/>
  <c r="R914" i="1"/>
  <c r="Q914" i="1"/>
  <c r="Z913" i="1"/>
  <c r="Y913" i="1"/>
  <c r="U913" i="1"/>
  <c r="T913" i="1"/>
  <c r="S913" i="1"/>
  <c r="R913" i="1"/>
  <c r="Q913" i="1"/>
  <c r="Z912" i="1"/>
  <c r="Y912" i="1"/>
  <c r="U912" i="1"/>
  <c r="T912" i="1"/>
  <c r="S912" i="1"/>
  <c r="R912" i="1"/>
  <c r="Q912" i="1"/>
  <c r="Z911" i="1"/>
  <c r="Y911" i="1"/>
  <c r="U911" i="1"/>
  <c r="T911" i="1"/>
  <c r="S911" i="1"/>
  <c r="R911" i="1"/>
  <c r="Q911" i="1"/>
  <c r="Z910" i="1"/>
  <c r="Y910" i="1"/>
  <c r="U910" i="1"/>
  <c r="T910" i="1"/>
  <c r="V910" i="1" s="1"/>
  <c r="S910" i="1"/>
  <c r="R910" i="1"/>
  <c r="Q910" i="1"/>
  <c r="Z909" i="1"/>
  <c r="Y909" i="1"/>
  <c r="U909" i="1"/>
  <c r="T909" i="1"/>
  <c r="S909" i="1"/>
  <c r="R909" i="1"/>
  <c r="Q909" i="1"/>
  <c r="Z908" i="1"/>
  <c r="Y908" i="1"/>
  <c r="U908" i="1"/>
  <c r="T908" i="1"/>
  <c r="S908" i="1"/>
  <c r="R908" i="1"/>
  <c r="Q908" i="1"/>
  <c r="Z907" i="1"/>
  <c r="Y907" i="1"/>
  <c r="U907" i="1"/>
  <c r="T907" i="1"/>
  <c r="S907" i="1"/>
  <c r="R907" i="1"/>
  <c r="Q907" i="1"/>
  <c r="Z906" i="1"/>
  <c r="Y906" i="1"/>
  <c r="U906" i="1"/>
  <c r="T906" i="1"/>
  <c r="V906" i="1" s="1"/>
  <c r="S906" i="1"/>
  <c r="R906" i="1"/>
  <c r="Q906" i="1"/>
  <c r="Z905" i="1"/>
  <c r="Y905" i="1"/>
  <c r="U905" i="1"/>
  <c r="T905" i="1"/>
  <c r="S905" i="1"/>
  <c r="R905" i="1"/>
  <c r="Q905" i="1"/>
  <c r="Z904" i="1"/>
  <c r="Y904" i="1"/>
  <c r="U904" i="1"/>
  <c r="T904" i="1"/>
  <c r="S904" i="1"/>
  <c r="R904" i="1"/>
  <c r="Q904" i="1"/>
  <c r="Z903" i="1"/>
  <c r="Y903" i="1"/>
  <c r="U903" i="1"/>
  <c r="T903" i="1"/>
  <c r="S903" i="1"/>
  <c r="R903" i="1"/>
  <c r="Q903" i="1"/>
  <c r="Z902" i="1"/>
  <c r="Y902" i="1"/>
  <c r="U902" i="1"/>
  <c r="T902" i="1"/>
  <c r="S902" i="1"/>
  <c r="R902" i="1"/>
  <c r="Q902" i="1"/>
  <c r="Z901" i="1"/>
  <c r="Y901" i="1"/>
  <c r="U901" i="1"/>
  <c r="T901" i="1"/>
  <c r="S901" i="1"/>
  <c r="R901" i="1"/>
  <c r="Q901" i="1"/>
  <c r="Z900" i="1"/>
  <c r="Y900" i="1"/>
  <c r="U900" i="1"/>
  <c r="T900" i="1"/>
  <c r="S900" i="1"/>
  <c r="R900" i="1"/>
  <c r="Q900" i="1"/>
  <c r="Z899" i="1"/>
  <c r="Y899" i="1"/>
  <c r="U899" i="1"/>
  <c r="T899" i="1"/>
  <c r="S899" i="1"/>
  <c r="R899" i="1"/>
  <c r="Q899" i="1"/>
  <c r="Z898" i="1"/>
  <c r="Y898" i="1"/>
  <c r="U898" i="1"/>
  <c r="T898" i="1"/>
  <c r="S898" i="1"/>
  <c r="R898" i="1"/>
  <c r="Q898" i="1"/>
  <c r="Z897" i="1"/>
  <c r="Y897" i="1"/>
  <c r="U897" i="1"/>
  <c r="T897" i="1"/>
  <c r="S897" i="1"/>
  <c r="R897" i="1"/>
  <c r="Q897" i="1"/>
  <c r="Z896" i="1"/>
  <c r="Y896" i="1"/>
  <c r="U896" i="1"/>
  <c r="T896" i="1"/>
  <c r="S896" i="1"/>
  <c r="R896" i="1"/>
  <c r="Q896" i="1"/>
  <c r="Z895" i="1"/>
  <c r="Y895" i="1"/>
  <c r="U895" i="1"/>
  <c r="T895" i="1"/>
  <c r="S895" i="1"/>
  <c r="R895" i="1"/>
  <c r="Q895" i="1"/>
  <c r="Z894" i="1"/>
  <c r="Y894" i="1"/>
  <c r="U894" i="1"/>
  <c r="T894" i="1"/>
  <c r="S894" i="1"/>
  <c r="R894" i="1"/>
  <c r="Q894" i="1"/>
  <c r="Z893" i="1"/>
  <c r="Y893" i="1"/>
  <c r="U893" i="1"/>
  <c r="T893" i="1"/>
  <c r="S893" i="1"/>
  <c r="R893" i="1"/>
  <c r="Q893" i="1"/>
  <c r="Z892" i="1"/>
  <c r="Y892" i="1"/>
  <c r="U892" i="1"/>
  <c r="T892" i="1"/>
  <c r="S892" i="1"/>
  <c r="R892" i="1"/>
  <c r="Q892" i="1"/>
  <c r="Z891" i="1"/>
  <c r="Y891" i="1"/>
  <c r="U891" i="1"/>
  <c r="T891" i="1"/>
  <c r="S891" i="1"/>
  <c r="R891" i="1"/>
  <c r="Q891" i="1"/>
  <c r="Z890" i="1"/>
  <c r="Y890" i="1"/>
  <c r="U890" i="1"/>
  <c r="T890" i="1"/>
  <c r="S890" i="1"/>
  <c r="R890" i="1"/>
  <c r="Q890" i="1"/>
  <c r="Z889" i="1"/>
  <c r="Y889" i="1"/>
  <c r="U889" i="1"/>
  <c r="T889" i="1"/>
  <c r="S889" i="1"/>
  <c r="R889" i="1"/>
  <c r="Q889" i="1"/>
  <c r="Z888" i="1"/>
  <c r="Y888" i="1"/>
  <c r="U888" i="1"/>
  <c r="T888" i="1"/>
  <c r="S888" i="1"/>
  <c r="R888" i="1"/>
  <c r="Q888" i="1"/>
  <c r="Z887" i="1"/>
  <c r="Y887" i="1"/>
  <c r="U887" i="1"/>
  <c r="T887" i="1"/>
  <c r="S887" i="1"/>
  <c r="R887" i="1"/>
  <c r="Q887" i="1"/>
  <c r="Z886" i="1"/>
  <c r="Y886" i="1"/>
  <c r="U886" i="1"/>
  <c r="T886" i="1"/>
  <c r="S886" i="1"/>
  <c r="R886" i="1"/>
  <c r="Q886" i="1"/>
  <c r="Z885" i="1"/>
  <c r="Y885" i="1"/>
  <c r="U885" i="1"/>
  <c r="T885" i="1"/>
  <c r="S885" i="1"/>
  <c r="R885" i="1"/>
  <c r="Q885" i="1"/>
  <c r="Z884" i="1"/>
  <c r="Y884" i="1"/>
  <c r="U884" i="1"/>
  <c r="T884" i="1"/>
  <c r="S884" i="1"/>
  <c r="R884" i="1"/>
  <c r="Q884" i="1"/>
  <c r="Z883" i="1"/>
  <c r="Y883" i="1"/>
  <c r="U883" i="1"/>
  <c r="T883" i="1"/>
  <c r="S883" i="1"/>
  <c r="R883" i="1"/>
  <c r="Q883" i="1"/>
  <c r="Z882" i="1"/>
  <c r="Y882" i="1"/>
  <c r="U882" i="1"/>
  <c r="T882" i="1"/>
  <c r="S882" i="1"/>
  <c r="R882" i="1"/>
  <c r="Q882" i="1"/>
  <c r="Z881" i="1"/>
  <c r="Y881" i="1"/>
  <c r="U881" i="1"/>
  <c r="T881" i="1"/>
  <c r="S881" i="1"/>
  <c r="R881" i="1"/>
  <c r="Q881" i="1"/>
  <c r="Z880" i="1"/>
  <c r="Y880" i="1"/>
  <c r="U880" i="1"/>
  <c r="T880" i="1"/>
  <c r="S880" i="1"/>
  <c r="R880" i="1"/>
  <c r="Q880" i="1"/>
  <c r="Z879" i="1"/>
  <c r="Y879" i="1"/>
  <c r="U879" i="1"/>
  <c r="T879" i="1"/>
  <c r="S879" i="1"/>
  <c r="R879" i="1"/>
  <c r="Q879" i="1"/>
  <c r="Z878" i="1"/>
  <c r="Y878" i="1"/>
  <c r="U878" i="1"/>
  <c r="T878" i="1"/>
  <c r="S878" i="1"/>
  <c r="R878" i="1"/>
  <c r="Q878" i="1"/>
  <c r="Z877" i="1"/>
  <c r="Y877" i="1"/>
  <c r="U877" i="1"/>
  <c r="T877" i="1"/>
  <c r="S877" i="1"/>
  <c r="R877" i="1"/>
  <c r="Q877" i="1"/>
  <c r="Z876" i="1"/>
  <c r="Y876" i="1"/>
  <c r="U876" i="1"/>
  <c r="T876" i="1"/>
  <c r="S876" i="1"/>
  <c r="R876" i="1"/>
  <c r="Q876" i="1"/>
  <c r="Z875" i="1"/>
  <c r="Y875" i="1"/>
  <c r="U875" i="1"/>
  <c r="T875" i="1"/>
  <c r="S875" i="1"/>
  <c r="R875" i="1"/>
  <c r="Q875" i="1"/>
  <c r="Z874" i="1"/>
  <c r="Y874" i="1"/>
  <c r="U874" i="1"/>
  <c r="T874" i="1"/>
  <c r="S874" i="1"/>
  <c r="R874" i="1"/>
  <c r="Q874" i="1"/>
  <c r="Z873" i="1"/>
  <c r="Y873" i="1"/>
  <c r="U873" i="1"/>
  <c r="T873" i="1"/>
  <c r="S873" i="1"/>
  <c r="R873" i="1"/>
  <c r="Q873" i="1"/>
  <c r="Z872" i="1"/>
  <c r="Y872" i="1"/>
  <c r="U872" i="1"/>
  <c r="T872" i="1"/>
  <c r="S872" i="1"/>
  <c r="R872" i="1"/>
  <c r="Q872" i="1"/>
  <c r="Z871" i="1"/>
  <c r="Y871" i="1"/>
  <c r="U871" i="1"/>
  <c r="T871" i="1"/>
  <c r="S871" i="1"/>
  <c r="R871" i="1"/>
  <c r="Q871" i="1"/>
  <c r="Z870" i="1"/>
  <c r="Y870" i="1"/>
  <c r="U870" i="1"/>
  <c r="T870" i="1"/>
  <c r="S870" i="1"/>
  <c r="R870" i="1"/>
  <c r="Q870" i="1"/>
  <c r="Z869" i="1"/>
  <c r="Y869" i="1"/>
  <c r="U869" i="1"/>
  <c r="T869" i="1"/>
  <c r="S869" i="1"/>
  <c r="R869" i="1"/>
  <c r="Q869" i="1"/>
  <c r="Z868" i="1"/>
  <c r="Y868" i="1"/>
  <c r="U868" i="1"/>
  <c r="T868" i="1"/>
  <c r="S868" i="1"/>
  <c r="R868" i="1"/>
  <c r="Q868" i="1"/>
  <c r="Z867" i="1"/>
  <c r="Y867" i="1"/>
  <c r="U867" i="1"/>
  <c r="T867" i="1"/>
  <c r="S867" i="1"/>
  <c r="R867" i="1"/>
  <c r="Q867" i="1"/>
  <c r="Z866" i="1"/>
  <c r="Y866" i="1"/>
  <c r="U866" i="1"/>
  <c r="T866" i="1"/>
  <c r="S866" i="1"/>
  <c r="R866" i="1"/>
  <c r="Q866" i="1"/>
  <c r="Z865" i="1"/>
  <c r="Y865" i="1"/>
  <c r="U865" i="1"/>
  <c r="T865" i="1"/>
  <c r="S865" i="1"/>
  <c r="R865" i="1"/>
  <c r="Q865" i="1"/>
  <c r="Z864" i="1"/>
  <c r="Y864" i="1"/>
  <c r="U864" i="1"/>
  <c r="T864" i="1"/>
  <c r="S864" i="1"/>
  <c r="R864" i="1"/>
  <c r="Q864" i="1"/>
  <c r="Z863" i="1"/>
  <c r="Y863" i="1"/>
  <c r="U863" i="1"/>
  <c r="T863" i="1"/>
  <c r="S863" i="1"/>
  <c r="R863" i="1"/>
  <c r="Q863" i="1"/>
  <c r="Z862" i="1"/>
  <c r="Y862" i="1"/>
  <c r="U862" i="1"/>
  <c r="T862" i="1"/>
  <c r="S862" i="1"/>
  <c r="R862" i="1"/>
  <c r="Q862" i="1"/>
  <c r="Z861" i="1"/>
  <c r="Y861" i="1"/>
  <c r="U861" i="1"/>
  <c r="T861" i="1"/>
  <c r="S861" i="1"/>
  <c r="R861" i="1"/>
  <c r="Q861" i="1"/>
  <c r="Z860" i="1"/>
  <c r="Y860" i="1"/>
  <c r="U860" i="1"/>
  <c r="T860" i="1"/>
  <c r="S860" i="1"/>
  <c r="R860" i="1"/>
  <c r="Q860" i="1"/>
  <c r="Z859" i="1"/>
  <c r="Y859" i="1"/>
  <c r="U859" i="1"/>
  <c r="T859" i="1"/>
  <c r="S859" i="1"/>
  <c r="R859" i="1"/>
  <c r="Q859" i="1"/>
  <c r="Z858" i="1"/>
  <c r="Y858" i="1"/>
  <c r="U858" i="1"/>
  <c r="T858" i="1"/>
  <c r="S858" i="1"/>
  <c r="R858" i="1"/>
  <c r="Q858" i="1"/>
  <c r="Z857" i="1"/>
  <c r="Y857" i="1"/>
  <c r="U857" i="1"/>
  <c r="T857" i="1"/>
  <c r="S857" i="1"/>
  <c r="R857" i="1"/>
  <c r="Q857" i="1"/>
  <c r="Z856" i="1"/>
  <c r="Y856" i="1"/>
  <c r="U856" i="1"/>
  <c r="T856" i="1"/>
  <c r="S856" i="1"/>
  <c r="R856" i="1"/>
  <c r="Q856" i="1"/>
  <c r="Z855" i="1"/>
  <c r="Y855" i="1"/>
  <c r="U855" i="1"/>
  <c r="T855" i="1"/>
  <c r="S855" i="1"/>
  <c r="R855" i="1"/>
  <c r="Q855" i="1"/>
  <c r="Z854" i="1"/>
  <c r="Y854" i="1"/>
  <c r="U854" i="1"/>
  <c r="T854" i="1"/>
  <c r="S854" i="1"/>
  <c r="R854" i="1"/>
  <c r="Q854" i="1"/>
  <c r="Z853" i="1"/>
  <c r="Y853" i="1"/>
  <c r="U853" i="1"/>
  <c r="T853" i="1"/>
  <c r="S853" i="1"/>
  <c r="R853" i="1"/>
  <c r="Q853" i="1"/>
  <c r="Z852" i="1"/>
  <c r="Y852" i="1"/>
  <c r="U852" i="1"/>
  <c r="T852" i="1"/>
  <c r="S852" i="1"/>
  <c r="R852" i="1"/>
  <c r="Q852" i="1"/>
  <c r="Z851" i="1"/>
  <c r="Y851" i="1"/>
  <c r="U851" i="1"/>
  <c r="T851" i="1"/>
  <c r="S851" i="1"/>
  <c r="R851" i="1"/>
  <c r="Q851" i="1"/>
  <c r="Z850" i="1"/>
  <c r="Y850" i="1"/>
  <c r="U850" i="1"/>
  <c r="T850" i="1"/>
  <c r="S850" i="1"/>
  <c r="R850" i="1"/>
  <c r="Q850" i="1"/>
  <c r="Z849" i="1"/>
  <c r="Y849" i="1"/>
  <c r="U849" i="1"/>
  <c r="T849" i="1"/>
  <c r="S849" i="1"/>
  <c r="R849" i="1"/>
  <c r="Q849" i="1"/>
  <c r="Z848" i="1"/>
  <c r="Y848" i="1"/>
  <c r="U848" i="1"/>
  <c r="T848" i="1"/>
  <c r="S848" i="1"/>
  <c r="R848" i="1"/>
  <c r="Q848" i="1"/>
  <c r="Z847" i="1"/>
  <c r="Y847" i="1"/>
  <c r="U847" i="1"/>
  <c r="T847" i="1"/>
  <c r="S847" i="1"/>
  <c r="R847" i="1"/>
  <c r="Q847" i="1"/>
  <c r="Z846" i="1"/>
  <c r="Y846" i="1"/>
  <c r="U846" i="1"/>
  <c r="T846" i="1"/>
  <c r="S846" i="1"/>
  <c r="R846" i="1"/>
  <c r="Q846" i="1"/>
  <c r="Z845" i="1"/>
  <c r="Y845" i="1"/>
  <c r="U845" i="1"/>
  <c r="T845" i="1"/>
  <c r="S845" i="1"/>
  <c r="R845" i="1"/>
  <c r="Q845" i="1"/>
  <c r="Z844" i="1"/>
  <c r="Y844" i="1"/>
  <c r="U844" i="1"/>
  <c r="T844" i="1"/>
  <c r="S844" i="1"/>
  <c r="R844" i="1"/>
  <c r="Q844" i="1"/>
  <c r="Z843" i="1"/>
  <c r="Y843" i="1"/>
  <c r="U843" i="1"/>
  <c r="T843" i="1"/>
  <c r="S843" i="1"/>
  <c r="R843" i="1"/>
  <c r="Q843" i="1"/>
  <c r="Z842" i="1"/>
  <c r="Y842" i="1"/>
  <c r="U842" i="1"/>
  <c r="T842" i="1"/>
  <c r="S842" i="1"/>
  <c r="R842" i="1"/>
  <c r="Q842" i="1"/>
  <c r="Z841" i="1"/>
  <c r="Y841" i="1"/>
  <c r="U841" i="1"/>
  <c r="T841" i="1"/>
  <c r="S841" i="1"/>
  <c r="R841" i="1"/>
  <c r="Q841" i="1"/>
  <c r="Z840" i="1"/>
  <c r="Y840" i="1"/>
  <c r="U840" i="1"/>
  <c r="T840" i="1"/>
  <c r="S840" i="1"/>
  <c r="R840" i="1"/>
  <c r="Q840" i="1"/>
  <c r="Z839" i="1"/>
  <c r="Y839" i="1"/>
  <c r="U839" i="1"/>
  <c r="T839" i="1"/>
  <c r="S839" i="1"/>
  <c r="R839" i="1"/>
  <c r="Q839" i="1"/>
  <c r="Z838" i="1"/>
  <c r="Y838" i="1"/>
  <c r="U838" i="1"/>
  <c r="T838" i="1"/>
  <c r="S838" i="1"/>
  <c r="R838" i="1"/>
  <c r="Q838" i="1"/>
  <c r="Z837" i="1"/>
  <c r="Y837" i="1"/>
  <c r="U837" i="1"/>
  <c r="T837" i="1"/>
  <c r="S837" i="1"/>
  <c r="R837" i="1"/>
  <c r="Q837" i="1"/>
  <c r="Z836" i="1"/>
  <c r="Y836" i="1"/>
  <c r="U836" i="1"/>
  <c r="T836" i="1"/>
  <c r="S836" i="1"/>
  <c r="R836" i="1"/>
  <c r="Q836" i="1"/>
  <c r="Z835" i="1"/>
  <c r="Y835" i="1"/>
  <c r="U835" i="1"/>
  <c r="T835" i="1"/>
  <c r="S835" i="1"/>
  <c r="R835" i="1"/>
  <c r="Q835" i="1"/>
  <c r="Z834" i="1"/>
  <c r="Y834" i="1"/>
  <c r="U834" i="1"/>
  <c r="T834" i="1"/>
  <c r="S834" i="1"/>
  <c r="R834" i="1"/>
  <c r="Q834" i="1"/>
  <c r="Z833" i="1"/>
  <c r="Y833" i="1"/>
  <c r="U833" i="1"/>
  <c r="T833" i="1"/>
  <c r="S833" i="1"/>
  <c r="R833" i="1"/>
  <c r="Q833" i="1"/>
  <c r="Z832" i="1"/>
  <c r="Y832" i="1"/>
  <c r="U832" i="1"/>
  <c r="T832" i="1"/>
  <c r="S832" i="1"/>
  <c r="R832" i="1"/>
  <c r="Q832" i="1"/>
  <c r="Z831" i="1"/>
  <c r="Y831" i="1"/>
  <c r="U831" i="1"/>
  <c r="T831" i="1"/>
  <c r="S831" i="1"/>
  <c r="R831" i="1"/>
  <c r="Q831" i="1"/>
  <c r="Z830" i="1"/>
  <c r="Y830" i="1"/>
  <c r="U830" i="1"/>
  <c r="T830" i="1"/>
  <c r="S830" i="1"/>
  <c r="R830" i="1"/>
  <c r="Q830" i="1"/>
  <c r="Z829" i="1"/>
  <c r="Y829" i="1"/>
  <c r="U829" i="1"/>
  <c r="T829" i="1"/>
  <c r="S829" i="1"/>
  <c r="R829" i="1"/>
  <c r="Q829" i="1"/>
  <c r="Z828" i="1"/>
  <c r="Y828" i="1"/>
  <c r="U828" i="1"/>
  <c r="T828" i="1"/>
  <c r="S828" i="1"/>
  <c r="R828" i="1"/>
  <c r="Q828" i="1"/>
  <c r="Z827" i="1"/>
  <c r="Y827" i="1"/>
  <c r="U827" i="1"/>
  <c r="T827" i="1"/>
  <c r="S827" i="1"/>
  <c r="R827" i="1"/>
  <c r="Q827" i="1"/>
  <c r="Z826" i="1"/>
  <c r="Y826" i="1"/>
  <c r="U826" i="1"/>
  <c r="T826" i="1"/>
  <c r="S826" i="1"/>
  <c r="R826" i="1"/>
  <c r="Q826" i="1"/>
  <c r="Z825" i="1"/>
  <c r="Y825" i="1"/>
  <c r="U825" i="1"/>
  <c r="T825" i="1"/>
  <c r="S825" i="1"/>
  <c r="R825" i="1"/>
  <c r="Q825" i="1"/>
  <c r="Z824" i="1"/>
  <c r="Y824" i="1"/>
  <c r="U824" i="1"/>
  <c r="T824" i="1"/>
  <c r="S824" i="1"/>
  <c r="R824" i="1"/>
  <c r="Q824" i="1"/>
  <c r="Z823" i="1"/>
  <c r="Y823" i="1"/>
  <c r="U823" i="1"/>
  <c r="T823" i="1"/>
  <c r="S823" i="1"/>
  <c r="R823" i="1"/>
  <c r="Q823" i="1"/>
  <c r="Z822" i="1"/>
  <c r="Y822" i="1"/>
  <c r="U822" i="1"/>
  <c r="T822" i="1"/>
  <c r="S822" i="1"/>
  <c r="R822" i="1"/>
  <c r="Q822" i="1"/>
  <c r="Z821" i="1"/>
  <c r="Y821" i="1"/>
  <c r="U821" i="1"/>
  <c r="T821" i="1"/>
  <c r="S821" i="1"/>
  <c r="R821" i="1"/>
  <c r="Q821" i="1"/>
  <c r="Z820" i="1"/>
  <c r="Y820" i="1"/>
  <c r="U820" i="1"/>
  <c r="T820" i="1"/>
  <c r="S820" i="1"/>
  <c r="R820" i="1"/>
  <c r="Q820" i="1"/>
  <c r="Z819" i="1"/>
  <c r="Y819" i="1"/>
  <c r="U819" i="1"/>
  <c r="T819" i="1"/>
  <c r="S819" i="1"/>
  <c r="R819" i="1"/>
  <c r="Q819" i="1"/>
  <c r="Z818" i="1"/>
  <c r="Y818" i="1"/>
  <c r="U818" i="1"/>
  <c r="T818" i="1"/>
  <c r="S818" i="1"/>
  <c r="R818" i="1"/>
  <c r="Q818" i="1"/>
  <c r="Z817" i="1"/>
  <c r="Y817" i="1"/>
  <c r="U817" i="1"/>
  <c r="T817" i="1"/>
  <c r="S817" i="1"/>
  <c r="R817" i="1"/>
  <c r="Q817" i="1"/>
  <c r="Z816" i="1"/>
  <c r="Y816" i="1"/>
  <c r="U816" i="1"/>
  <c r="T816" i="1"/>
  <c r="S816" i="1"/>
  <c r="R816" i="1"/>
  <c r="Q816" i="1"/>
  <c r="Z815" i="1"/>
  <c r="Y815" i="1"/>
  <c r="U815" i="1"/>
  <c r="T815" i="1"/>
  <c r="S815" i="1"/>
  <c r="R815" i="1"/>
  <c r="Q815" i="1"/>
  <c r="Z814" i="1"/>
  <c r="Y814" i="1"/>
  <c r="U814" i="1"/>
  <c r="T814" i="1"/>
  <c r="S814" i="1"/>
  <c r="R814" i="1"/>
  <c r="Q814" i="1"/>
  <c r="Z813" i="1"/>
  <c r="Y813" i="1"/>
  <c r="U813" i="1"/>
  <c r="T813" i="1"/>
  <c r="S813" i="1"/>
  <c r="R813" i="1"/>
  <c r="Q813" i="1"/>
  <c r="Z812" i="1"/>
  <c r="Y812" i="1"/>
  <c r="U812" i="1"/>
  <c r="T812" i="1"/>
  <c r="S812" i="1"/>
  <c r="R812" i="1"/>
  <c r="Q812" i="1"/>
  <c r="Z811" i="1"/>
  <c r="Y811" i="1"/>
  <c r="U811" i="1"/>
  <c r="T811" i="1"/>
  <c r="S811" i="1"/>
  <c r="R811" i="1"/>
  <c r="Q811" i="1"/>
  <c r="Z810" i="1"/>
  <c r="Y810" i="1"/>
  <c r="U810" i="1"/>
  <c r="T810" i="1"/>
  <c r="S810" i="1"/>
  <c r="R810" i="1"/>
  <c r="Q810" i="1"/>
  <c r="Z809" i="1"/>
  <c r="Y809" i="1"/>
  <c r="U809" i="1"/>
  <c r="T809" i="1"/>
  <c r="S809" i="1"/>
  <c r="R809" i="1"/>
  <c r="Q809" i="1"/>
  <c r="Z808" i="1"/>
  <c r="Y808" i="1"/>
  <c r="U808" i="1"/>
  <c r="T808" i="1"/>
  <c r="S808" i="1"/>
  <c r="R808" i="1"/>
  <c r="Q808" i="1"/>
  <c r="Z807" i="1"/>
  <c r="Y807" i="1"/>
  <c r="U807" i="1"/>
  <c r="T807" i="1"/>
  <c r="S807" i="1"/>
  <c r="R807" i="1"/>
  <c r="Q807" i="1"/>
  <c r="Z806" i="1"/>
  <c r="Y806" i="1"/>
  <c r="U806" i="1"/>
  <c r="T806" i="1"/>
  <c r="S806" i="1"/>
  <c r="R806" i="1"/>
  <c r="Q806" i="1"/>
  <c r="Z805" i="1"/>
  <c r="Y805" i="1"/>
  <c r="U805" i="1"/>
  <c r="T805" i="1"/>
  <c r="S805" i="1"/>
  <c r="R805" i="1"/>
  <c r="Q805" i="1"/>
  <c r="Z804" i="1"/>
  <c r="Y804" i="1"/>
  <c r="U804" i="1"/>
  <c r="T804" i="1"/>
  <c r="S804" i="1"/>
  <c r="R804" i="1"/>
  <c r="Q804" i="1"/>
  <c r="Z803" i="1"/>
  <c r="Y803" i="1"/>
  <c r="U803" i="1"/>
  <c r="T803" i="1"/>
  <c r="S803" i="1"/>
  <c r="R803" i="1"/>
  <c r="Q803" i="1"/>
  <c r="Z802" i="1"/>
  <c r="Y802" i="1"/>
  <c r="U802" i="1"/>
  <c r="T802" i="1"/>
  <c r="S802" i="1"/>
  <c r="R802" i="1"/>
  <c r="Q802" i="1"/>
  <c r="Z801" i="1"/>
  <c r="Y801" i="1"/>
  <c r="U801" i="1"/>
  <c r="T801" i="1"/>
  <c r="S801" i="1"/>
  <c r="R801" i="1"/>
  <c r="Q801" i="1"/>
  <c r="Z800" i="1"/>
  <c r="Y800" i="1"/>
  <c r="U800" i="1"/>
  <c r="T800" i="1"/>
  <c r="S800" i="1"/>
  <c r="R800" i="1"/>
  <c r="Q800" i="1"/>
  <c r="Z799" i="1"/>
  <c r="Y799" i="1"/>
  <c r="U799" i="1"/>
  <c r="T799" i="1"/>
  <c r="S799" i="1"/>
  <c r="R799" i="1"/>
  <c r="Q799" i="1"/>
  <c r="Z798" i="1"/>
  <c r="Y798" i="1"/>
  <c r="U798" i="1"/>
  <c r="T798" i="1"/>
  <c r="S798" i="1"/>
  <c r="R798" i="1"/>
  <c r="Q798" i="1"/>
  <c r="Z797" i="1"/>
  <c r="Y797" i="1"/>
  <c r="U797" i="1"/>
  <c r="T797" i="1"/>
  <c r="S797" i="1"/>
  <c r="R797" i="1"/>
  <c r="Q797" i="1"/>
  <c r="Z796" i="1"/>
  <c r="Y796" i="1"/>
  <c r="U796" i="1"/>
  <c r="T796" i="1"/>
  <c r="S796" i="1"/>
  <c r="R796" i="1"/>
  <c r="Q796" i="1"/>
  <c r="Z795" i="1"/>
  <c r="Y795" i="1"/>
  <c r="U795" i="1"/>
  <c r="T795" i="1"/>
  <c r="S795" i="1"/>
  <c r="R795" i="1"/>
  <c r="Q795" i="1"/>
  <c r="Z794" i="1"/>
  <c r="Y794" i="1"/>
  <c r="U794" i="1"/>
  <c r="T794" i="1"/>
  <c r="S794" i="1"/>
  <c r="R794" i="1"/>
  <c r="Q794" i="1"/>
  <c r="Z793" i="1"/>
  <c r="Y793" i="1"/>
  <c r="U793" i="1"/>
  <c r="T793" i="1"/>
  <c r="S793" i="1"/>
  <c r="R793" i="1"/>
  <c r="Q793" i="1"/>
  <c r="Z792" i="1"/>
  <c r="Y792" i="1"/>
  <c r="U792" i="1"/>
  <c r="T792" i="1"/>
  <c r="S792" i="1"/>
  <c r="R792" i="1"/>
  <c r="Q792" i="1"/>
  <c r="Z791" i="1"/>
  <c r="Y791" i="1"/>
  <c r="U791" i="1"/>
  <c r="T791" i="1"/>
  <c r="S791" i="1"/>
  <c r="R791" i="1"/>
  <c r="Q791" i="1"/>
  <c r="Z790" i="1"/>
  <c r="Y790" i="1"/>
  <c r="U790" i="1"/>
  <c r="T790" i="1"/>
  <c r="S790" i="1"/>
  <c r="R790" i="1"/>
  <c r="Q790" i="1"/>
  <c r="Z789" i="1"/>
  <c r="Y789" i="1"/>
  <c r="U789" i="1"/>
  <c r="T789" i="1"/>
  <c r="S789" i="1"/>
  <c r="R789" i="1"/>
  <c r="Q789" i="1"/>
  <c r="Z788" i="1"/>
  <c r="Y788" i="1"/>
  <c r="U788" i="1"/>
  <c r="T788" i="1"/>
  <c r="S788" i="1"/>
  <c r="R788" i="1"/>
  <c r="Q788" i="1"/>
  <c r="Z787" i="1"/>
  <c r="Y787" i="1"/>
  <c r="U787" i="1"/>
  <c r="T787" i="1"/>
  <c r="S787" i="1"/>
  <c r="R787" i="1"/>
  <c r="Q787" i="1"/>
  <c r="Z786" i="1"/>
  <c r="Y786" i="1"/>
  <c r="U786" i="1"/>
  <c r="T786" i="1"/>
  <c r="S786" i="1"/>
  <c r="R786" i="1"/>
  <c r="Q786" i="1"/>
  <c r="Z785" i="1"/>
  <c r="Y785" i="1"/>
  <c r="U785" i="1"/>
  <c r="T785" i="1"/>
  <c r="S785" i="1"/>
  <c r="R785" i="1"/>
  <c r="Q785" i="1"/>
  <c r="Z784" i="1"/>
  <c r="Y784" i="1"/>
  <c r="U784" i="1"/>
  <c r="T784" i="1"/>
  <c r="S784" i="1"/>
  <c r="R784" i="1"/>
  <c r="Q784" i="1"/>
  <c r="Z783" i="1"/>
  <c r="Y783" i="1"/>
  <c r="U783" i="1"/>
  <c r="T783" i="1"/>
  <c r="S783" i="1"/>
  <c r="R783" i="1"/>
  <c r="Q783" i="1"/>
  <c r="Z782" i="1"/>
  <c r="Y782" i="1"/>
  <c r="U782" i="1"/>
  <c r="T782" i="1"/>
  <c r="S782" i="1"/>
  <c r="R782" i="1"/>
  <c r="Q782" i="1"/>
  <c r="Z781" i="1"/>
  <c r="Y781" i="1"/>
  <c r="U781" i="1"/>
  <c r="T781" i="1"/>
  <c r="S781" i="1"/>
  <c r="R781" i="1"/>
  <c r="Q781" i="1"/>
  <c r="Z780" i="1"/>
  <c r="Y780" i="1"/>
  <c r="U780" i="1"/>
  <c r="T780" i="1"/>
  <c r="S780" i="1"/>
  <c r="R780" i="1"/>
  <c r="Q780" i="1"/>
  <c r="Z779" i="1"/>
  <c r="Y779" i="1"/>
  <c r="U779" i="1"/>
  <c r="T779" i="1"/>
  <c r="S779" i="1"/>
  <c r="R779" i="1"/>
  <c r="Q779" i="1"/>
  <c r="Z778" i="1"/>
  <c r="Y778" i="1"/>
  <c r="U778" i="1"/>
  <c r="T778" i="1"/>
  <c r="S778" i="1"/>
  <c r="R778" i="1"/>
  <c r="Q778" i="1"/>
  <c r="Z777" i="1"/>
  <c r="Y777" i="1"/>
  <c r="U777" i="1"/>
  <c r="T777" i="1"/>
  <c r="S777" i="1"/>
  <c r="R777" i="1"/>
  <c r="Q777" i="1"/>
  <c r="Z776" i="1"/>
  <c r="Y776" i="1"/>
  <c r="U776" i="1"/>
  <c r="T776" i="1"/>
  <c r="S776" i="1"/>
  <c r="R776" i="1"/>
  <c r="Q776" i="1"/>
  <c r="Z775" i="1"/>
  <c r="Y775" i="1"/>
  <c r="U775" i="1"/>
  <c r="T775" i="1"/>
  <c r="S775" i="1"/>
  <c r="R775" i="1"/>
  <c r="Q775" i="1"/>
  <c r="Z774" i="1"/>
  <c r="Y774" i="1"/>
  <c r="U774" i="1"/>
  <c r="T774" i="1"/>
  <c r="S774" i="1"/>
  <c r="R774" i="1"/>
  <c r="Q774" i="1"/>
  <c r="Z773" i="1"/>
  <c r="Y773" i="1"/>
  <c r="U773" i="1"/>
  <c r="T773" i="1"/>
  <c r="S773" i="1"/>
  <c r="R773" i="1"/>
  <c r="Q773" i="1"/>
  <c r="Z772" i="1"/>
  <c r="Y772" i="1"/>
  <c r="U772" i="1"/>
  <c r="T772" i="1"/>
  <c r="S772" i="1"/>
  <c r="R772" i="1"/>
  <c r="Q772" i="1"/>
  <c r="Z771" i="1"/>
  <c r="Y771" i="1"/>
  <c r="U771" i="1"/>
  <c r="T771" i="1"/>
  <c r="S771" i="1"/>
  <c r="R771" i="1"/>
  <c r="Q771" i="1"/>
  <c r="Z770" i="1"/>
  <c r="Y770" i="1"/>
  <c r="U770" i="1"/>
  <c r="T770" i="1"/>
  <c r="S770" i="1"/>
  <c r="R770" i="1"/>
  <c r="Q770" i="1"/>
  <c r="Z769" i="1"/>
  <c r="Y769" i="1"/>
  <c r="U769" i="1"/>
  <c r="T769" i="1"/>
  <c r="S769" i="1"/>
  <c r="R769" i="1"/>
  <c r="Q769" i="1"/>
  <c r="Z768" i="1"/>
  <c r="Y768" i="1"/>
  <c r="U768" i="1"/>
  <c r="T768" i="1"/>
  <c r="S768" i="1"/>
  <c r="R768" i="1"/>
  <c r="Q768" i="1"/>
  <c r="Z767" i="1"/>
  <c r="Y767" i="1"/>
  <c r="U767" i="1"/>
  <c r="T767" i="1"/>
  <c r="S767" i="1"/>
  <c r="R767" i="1"/>
  <c r="Q767" i="1"/>
  <c r="Z766" i="1"/>
  <c r="Y766" i="1"/>
  <c r="U766" i="1"/>
  <c r="T766" i="1"/>
  <c r="S766" i="1"/>
  <c r="R766" i="1"/>
  <c r="Q766" i="1"/>
  <c r="Z765" i="1"/>
  <c r="Y765" i="1"/>
  <c r="U765" i="1"/>
  <c r="T765" i="1"/>
  <c r="S765" i="1"/>
  <c r="R765" i="1"/>
  <c r="Q765" i="1"/>
  <c r="Z764" i="1"/>
  <c r="Y764" i="1"/>
  <c r="U764" i="1"/>
  <c r="T764" i="1"/>
  <c r="S764" i="1"/>
  <c r="R764" i="1"/>
  <c r="Q764" i="1"/>
  <c r="Z763" i="1"/>
  <c r="Y763" i="1"/>
  <c r="U763" i="1"/>
  <c r="T763" i="1"/>
  <c r="S763" i="1"/>
  <c r="R763" i="1"/>
  <c r="Q763" i="1"/>
  <c r="Z762" i="1"/>
  <c r="Y762" i="1"/>
  <c r="U762" i="1"/>
  <c r="T762" i="1"/>
  <c r="S762" i="1"/>
  <c r="R762" i="1"/>
  <c r="Q762" i="1"/>
  <c r="Z761" i="1"/>
  <c r="Y761" i="1"/>
  <c r="U761" i="1"/>
  <c r="T761" i="1"/>
  <c r="S761" i="1"/>
  <c r="R761" i="1"/>
  <c r="Q761" i="1"/>
  <c r="Z760" i="1"/>
  <c r="Y760" i="1"/>
  <c r="U760" i="1"/>
  <c r="T760" i="1"/>
  <c r="S760" i="1"/>
  <c r="R760" i="1"/>
  <c r="Q760" i="1"/>
  <c r="Z759" i="1"/>
  <c r="Y759" i="1"/>
  <c r="U759" i="1"/>
  <c r="T759" i="1"/>
  <c r="S759" i="1"/>
  <c r="R759" i="1"/>
  <c r="Q759" i="1"/>
  <c r="Z758" i="1"/>
  <c r="Y758" i="1"/>
  <c r="U758" i="1"/>
  <c r="T758" i="1"/>
  <c r="S758" i="1"/>
  <c r="R758" i="1"/>
  <c r="Q758" i="1"/>
  <c r="Z757" i="1"/>
  <c r="Y757" i="1"/>
  <c r="U757" i="1"/>
  <c r="T757" i="1"/>
  <c r="S757" i="1"/>
  <c r="R757" i="1"/>
  <c r="Q757" i="1"/>
  <c r="Z756" i="1"/>
  <c r="Y756" i="1"/>
  <c r="U756" i="1"/>
  <c r="T756" i="1"/>
  <c r="S756" i="1"/>
  <c r="R756" i="1"/>
  <c r="Q756" i="1"/>
  <c r="Z755" i="1"/>
  <c r="Y755" i="1"/>
  <c r="U755" i="1"/>
  <c r="T755" i="1"/>
  <c r="S755" i="1"/>
  <c r="R755" i="1"/>
  <c r="Q755" i="1"/>
  <c r="Z754" i="1"/>
  <c r="Y754" i="1"/>
  <c r="U754" i="1"/>
  <c r="T754" i="1"/>
  <c r="S754" i="1"/>
  <c r="R754" i="1"/>
  <c r="Q754" i="1"/>
  <c r="Z753" i="1"/>
  <c r="Y753" i="1"/>
  <c r="U753" i="1"/>
  <c r="T753" i="1"/>
  <c r="S753" i="1"/>
  <c r="R753" i="1"/>
  <c r="Q753" i="1"/>
  <c r="Z752" i="1"/>
  <c r="Y752" i="1"/>
  <c r="U752" i="1"/>
  <c r="T752" i="1"/>
  <c r="S752" i="1"/>
  <c r="R752" i="1"/>
  <c r="Q752" i="1"/>
  <c r="Z751" i="1"/>
  <c r="Y751" i="1"/>
  <c r="U751" i="1"/>
  <c r="T751" i="1"/>
  <c r="S751" i="1"/>
  <c r="R751" i="1"/>
  <c r="Q751" i="1"/>
  <c r="Z750" i="1"/>
  <c r="Y750" i="1"/>
  <c r="U750" i="1"/>
  <c r="T750" i="1"/>
  <c r="S750" i="1"/>
  <c r="R750" i="1"/>
  <c r="Q750" i="1"/>
  <c r="Z749" i="1"/>
  <c r="Y749" i="1"/>
  <c r="U749" i="1"/>
  <c r="T749" i="1"/>
  <c r="S749" i="1"/>
  <c r="R749" i="1"/>
  <c r="Q749" i="1"/>
  <c r="Z748" i="1"/>
  <c r="Y748" i="1"/>
  <c r="U748" i="1"/>
  <c r="T748" i="1"/>
  <c r="S748" i="1"/>
  <c r="R748" i="1"/>
  <c r="Q748" i="1"/>
  <c r="Z747" i="1"/>
  <c r="Y747" i="1"/>
  <c r="U747" i="1"/>
  <c r="T747" i="1"/>
  <c r="S747" i="1"/>
  <c r="R747" i="1"/>
  <c r="Q747" i="1"/>
  <c r="Z746" i="1"/>
  <c r="Y746" i="1"/>
  <c r="U746" i="1"/>
  <c r="T746" i="1"/>
  <c r="S746" i="1"/>
  <c r="R746" i="1"/>
  <c r="Q746" i="1"/>
  <c r="Z745" i="1"/>
  <c r="Y745" i="1"/>
  <c r="U745" i="1"/>
  <c r="T745" i="1"/>
  <c r="S745" i="1"/>
  <c r="R745" i="1"/>
  <c r="Q745" i="1"/>
  <c r="Z744" i="1"/>
  <c r="Y744" i="1"/>
  <c r="U744" i="1"/>
  <c r="T744" i="1"/>
  <c r="S744" i="1"/>
  <c r="R744" i="1"/>
  <c r="Q744" i="1"/>
  <c r="Z743" i="1"/>
  <c r="Y743" i="1"/>
  <c r="U743" i="1"/>
  <c r="T743" i="1"/>
  <c r="S743" i="1"/>
  <c r="R743" i="1"/>
  <c r="Q743" i="1"/>
  <c r="Z742" i="1"/>
  <c r="Y742" i="1"/>
  <c r="U742" i="1"/>
  <c r="T742" i="1"/>
  <c r="S742" i="1"/>
  <c r="R742" i="1"/>
  <c r="Q742" i="1"/>
  <c r="Z741" i="1"/>
  <c r="Y741" i="1"/>
  <c r="U741" i="1"/>
  <c r="T741" i="1"/>
  <c r="S741" i="1"/>
  <c r="R741" i="1"/>
  <c r="Q741" i="1"/>
  <c r="Z740" i="1"/>
  <c r="Y740" i="1"/>
  <c r="U740" i="1"/>
  <c r="T740" i="1"/>
  <c r="S740" i="1"/>
  <c r="R740" i="1"/>
  <c r="Q740" i="1"/>
  <c r="Z739" i="1"/>
  <c r="Y739" i="1"/>
  <c r="U739" i="1"/>
  <c r="T739" i="1"/>
  <c r="S739" i="1"/>
  <c r="R739" i="1"/>
  <c r="Q739" i="1"/>
  <c r="Z738" i="1"/>
  <c r="Y738" i="1"/>
  <c r="U738" i="1"/>
  <c r="T738" i="1"/>
  <c r="S738" i="1"/>
  <c r="R738" i="1"/>
  <c r="Q738" i="1"/>
  <c r="Z737" i="1"/>
  <c r="Y737" i="1"/>
  <c r="U737" i="1"/>
  <c r="T737" i="1"/>
  <c r="S737" i="1"/>
  <c r="R737" i="1"/>
  <c r="Q737" i="1"/>
  <c r="Z736" i="1"/>
  <c r="Y736" i="1"/>
  <c r="U736" i="1"/>
  <c r="T736" i="1"/>
  <c r="S736" i="1"/>
  <c r="R736" i="1"/>
  <c r="Q736" i="1"/>
  <c r="Z735" i="1"/>
  <c r="Y735" i="1"/>
  <c r="U735" i="1"/>
  <c r="T735" i="1"/>
  <c r="S735" i="1"/>
  <c r="R735" i="1"/>
  <c r="Q735" i="1"/>
  <c r="Z734" i="1"/>
  <c r="Y734" i="1"/>
  <c r="U734" i="1"/>
  <c r="T734" i="1"/>
  <c r="S734" i="1"/>
  <c r="R734" i="1"/>
  <c r="Q734" i="1"/>
  <c r="Z733" i="1"/>
  <c r="Y733" i="1"/>
  <c r="U733" i="1"/>
  <c r="T733" i="1"/>
  <c r="S733" i="1"/>
  <c r="R733" i="1"/>
  <c r="Q733" i="1"/>
  <c r="Z732" i="1"/>
  <c r="Y732" i="1"/>
  <c r="U732" i="1"/>
  <c r="T732" i="1"/>
  <c r="S732" i="1"/>
  <c r="R732" i="1"/>
  <c r="Q732" i="1"/>
  <c r="Z731" i="1"/>
  <c r="Y731" i="1"/>
  <c r="U731" i="1"/>
  <c r="T731" i="1"/>
  <c r="S731" i="1"/>
  <c r="R731" i="1"/>
  <c r="Q731" i="1"/>
  <c r="Z730" i="1"/>
  <c r="Y730" i="1"/>
  <c r="U730" i="1"/>
  <c r="T730" i="1"/>
  <c r="S730" i="1"/>
  <c r="R730" i="1"/>
  <c r="Q730" i="1"/>
  <c r="Z729" i="1"/>
  <c r="Y729" i="1"/>
  <c r="U729" i="1"/>
  <c r="T729" i="1"/>
  <c r="S729" i="1"/>
  <c r="R729" i="1"/>
  <c r="Q729" i="1"/>
  <c r="Z728" i="1"/>
  <c r="Y728" i="1"/>
  <c r="U728" i="1"/>
  <c r="T728" i="1"/>
  <c r="S728" i="1"/>
  <c r="R728" i="1"/>
  <c r="Q728" i="1"/>
  <c r="Z727" i="1"/>
  <c r="Y727" i="1"/>
  <c r="U727" i="1"/>
  <c r="T727" i="1"/>
  <c r="S727" i="1"/>
  <c r="R727" i="1"/>
  <c r="Q727" i="1"/>
  <c r="Z726" i="1"/>
  <c r="Y726" i="1"/>
  <c r="U726" i="1"/>
  <c r="T726" i="1"/>
  <c r="S726" i="1"/>
  <c r="R726" i="1"/>
  <c r="Q726" i="1"/>
  <c r="Z725" i="1"/>
  <c r="Y725" i="1"/>
  <c r="U725" i="1"/>
  <c r="T725" i="1"/>
  <c r="S725" i="1"/>
  <c r="R725" i="1"/>
  <c r="Q725" i="1"/>
  <c r="Z724" i="1"/>
  <c r="Y724" i="1"/>
  <c r="U724" i="1"/>
  <c r="T724" i="1"/>
  <c r="S724" i="1"/>
  <c r="R724" i="1"/>
  <c r="Q724" i="1"/>
  <c r="Z723" i="1"/>
  <c r="Y723" i="1"/>
  <c r="U723" i="1"/>
  <c r="T723" i="1"/>
  <c r="S723" i="1"/>
  <c r="R723" i="1"/>
  <c r="Q723" i="1"/>
  <c r="Z722" i="1"/>
  <c r="Y722" i="1"/>
  <c r="U722" i="1"/>
  <c r="T722" i="1"/>
  <c r="S722" i="1"/>
  <c r="R722" i="1"/>
  <c r="Q722" i="1"/>
  <c r="Z721" i="1"/>
  <c r="Y721" i="1"/>
  <c r="U721" i="1"/>
  <c r="T721" i="1"/>
  <c r="S721" i="1"/>
  <c r="R721" i="1"/>
  <c r="Q721" i="1"/>
  <c r="Z720" i="1"/>
  <c r="Y720" i="1"/>
  <c r="U720" i="1"/>
  <c r="T720" i="1"/>
  <c r="S720" i="1"/>
  <c r="R720" i="1"/>
  <c r="Q720" i="1"/>
  <c r="Z719" i="1"/>
  <c r="Y719" i="1"/>
  <c r="U719" i="1"/>
  <c r="T719" i="1"/>
  <c r="S719" i="1"/>
  <c r="R719" i="1"/>
  <c r="Q719" i="1"/>
  <c r="Z718" i="1"/>
  <c r="Y718" i="1"/>
  <c r="U718" i="1"/>
  <c r="T718" i="1"/>
  <c r="S718" i="1"/>
  <c r="R718" i="1"/>
  <c r="Q718" i="1"/>
  <c r="Z717" i="1"/>
  <c r="Y717" i="1"/>
  <c r="U717" i="1"/>
  <c r="T717" i="1"/>
  <c r="S717" i="1"/>
  <c r="R717" i="1"/>
  <c r="Q717" i="1"/>
  <c r="Z716" i="1"/>
  <c r="Y716" i="1"/>
  <c r="U716" i="1"/>
  <c r="T716" i="1"/>
  <c r="S716" i="1"/>
  <c r="R716" i="1"/>
  <c r="Q716" i="1"/>
  <c r="Z715" i="1"/>
  <c r="Y715" i="1"/>
  <c r="U715" i="1"/>
  <c r="T715" i="1"/>
  <c r="S715" i="1"/>
  <c r="R715" i="1"/>
  <c r="Q715" i="1"/>
  <c r="Z714" i="1"/>
  <c r="Y714" i="1"/>
  <c r="U714" i="1"/>
  <c r="T714" i="1"/>
  <c r="S714" i="1"/>
  <c r="R714" i="1"/>
  <c r="Q714" i="1"/>
  <c r="Z713" i="1"/>
  <c r="Y713" i="1"/>
  <c r="U713" i="1"/>
  <c r="T713" i="1"/>
  <c r="S713" i="1"/>
  <c r="R713" i="1"/>
  <c r="Q713" i="1"/>
  <c r="Z712" i="1"/>
  <c r="Y712" i="1"/>
  <c r="U712" i="1"/>
  <c r="T712" i="1"/>
  <c r="S712" i="1"/>
  <c r="R712" i="1"/>
  <c r="Q712" i="1"/>
  <c r="Z711" i="1"/>
  <c r="Y711" i="1"/>
  <c r="U711" i="1"/>
  <c r="T711" i="1"/>
  <c r="S711" i="1"/>
  <c r="R711" i="1"/>
  <c r="Q711" i="1"/>
  <c r="Z710" i="1"/>
  <c r="Y710" i="1"/>
  <c r="U710" i="1"/>
  <c r="T710" i="1"/>
  <c r="S710" i="1"/>
  <c r="R710" i="1"/>
  <c r="Q710" i="1"/>
  <c r="Z709" i="1"/>
  <c r="Y709" i="1"/>
  <c r="U709" i="1"/>
  <c r="T709" i="1"/>
  <c r="S709" i="1"/>
  <c r="R709" i="1"/>
  <c r="Q709" i="1"/>
  <c r="Z708" i="1"/>
  <c r="Y708" i="1"/>
  <c r="U708" i="1"/>
  <c r="T708" i="1"/>
  <c r="S708" i="1"/>
  <c r="R708" i="1"/>
  <c r="Q708" i="1"/>
  <c r="Z707" i="1"/>
  <c r="Y707" i="1"/>
  <c r="U707" i="1"/>
  <c r="T707" i="1"/>
  <c r="S707" i="1"/>
  <c r="R707" i="1"/>
  <c r="Q707" i="1"/>
  <c r="Z706" i="1"/>
  <c r="Y706" i="1"/>
  <c r="U706" i="1"/>
  <c r="T706" i="1"/>
  <c r="S706" i="1"/>
  <c r="R706" i="1"/>
  <c r="Q706" i="1"/>
  <c r="Z705" i="1"/>
  <c r="Y705" i="1"/>
  <c r="U705" i="1"/>
  <c r="T705" i="1"/>
  <c r="S705" i="1"/>
  <c r="R705" i="1"/>
  <c r="Q705" i="1"/>
  <c r="Z704" i="1"/>
  <c r="Y704" i="1"/>
  <c r="U704" i="1"/>
  <c r="T704" i="1"/>
  <c r="S704" i="1"/>
  <c r="R704" i="1"/>
  <c r="Q704" i="1"/>
  <c r="Z703" i="1"/>
  <c r="Y703" i="1"/>
  <c r="U703" i="1"/>
  <c r="T703" i="1"/>
  <c r="S703" i="1"/>
  <c r="R703" i="1"/>
  <c r="Q703" i="1"/>
  <c r="Z702" i="1"/>
  <c r="Y702" i="1"/>
  <c r="U702" i="1"/>
  <c r="T702" i="1"/>
  <c r="S702" i="1"/>
  <c r="R702" i="1"/>
  <c r="Q702" i="1"/>
  <c r="Z701" i="1"/>
  <c r="Y701" i="1"/>
  <c r="U701" i="1"/>
  <c r="T701" i="1"/>
  <c r="S701" i="1"/>
  <c r="R701" i="1"/>
  <c r="Q701" i="1"/>
  <c r="Z700" i="1"/>
  <c r="Y700" i="1"/>
  <c r="U700" i="1"/>
  <c r="T700" i="1"/>
  <c r="S700" i="1"/>
  <c r="R700" i="1"/>
  <c r="Q700" i="1"/>
  <c r="Z699" i="1"/>
  <c r="Y699" i="1"/>
  <c r="U699" i="1"/>
  <c r="T699" i="1"/>
  <c r="S699" i="1"/>
  <c r="R699" i="1"/>
  <c r="Q699" i="1"/>
  <c r="Z698" i="1"/>
  <c r="Y698" i="1"/>
  <c r="U698" i="1"/>
  <c r="T698" i="1"/>
  <c r="S698" i="1"/>
  <c r="R698" i="1"/>
  <c r="Q698" i="1"/>
  <c r="Z697" i="1"/>
  <c r="Y697" i="1"/>
  <c r="U697" i="1"/>
  <c r="T697" i="1"/>
  <c r="S697" i="1"/>
  <c r="R697" i="1"/>
  <c r="Q697" i="1"/>
  <c r="Z696" i="1"/>
  <c r="Y696" i="1"/>
  <c r="U696" i="1"/>
  <c r="T696" i="1"/>
  <c r="S696" i="1"/>
  <c r="R696" i="1"/>
  <c r="Q696" i="1"/>
  <c r="Z695" i="1"/>
  <c r="Y695" i="1"/>
  <c r="U695" i="1"/>
  <c r="T695" i="1"/>
  <c r="S695" i="1"/>
  <c r="R695" i="1"/>
  <c r="Q695" i="1"/>
  <c r="Z694" i="1"/>
  <c r="Y694" i="1"/>
  <c r="U694" i="1"/>
  <c r="T694" i="1"/>
  <c r="S694" i="1"/>
  <c r="R694" i="1"/>
  <c r="Q694" i="1"/>
  <c r="Z693" i="1"/>
  <c r="Y693" i="1"/>
  <c r="U693" i="1"/>
  <c r="T693" i="1"/>
  <c r="S693" i="1"/>
  <c r="R693" i="1"/>
  <c r="Q693" i="1"/>
  <c r="Z692" i="1"/>
  <c r="Y692" i="1"/>
  <c r="U692" i="1"/>
  <c r="T692" i="1"/>
  <c r="S692" i="1"/>
  <c r="R692" i="1"/>
  <c r="Q692" i="1"/>
  <c r="Z691" i="1"/>
  <c r="Y691" i="1"/>
  <c r="U691" i="1"/>
  <c r="T691" i="1"/>
  <c r="S691" i="1"/>
  <c r="R691" i="1"/>
  <c r="Q691" i="1"/>
  <c r="Z690" i="1"/>
  <c r="Y690" i="1"/>
  <c r="U690" i="1"/>
  <c r="T690" i="1"/>
  <c r="S690" i="1"/>
  <c r="R690" i="1"/>
  <c r="Q690" i="1"/>
  <c r="Z689" i="1"/>
  <c r="Y689" i="1"/>
  <c r="U689" i="1"/>
  <c r="T689" i="1"/>
  <c r="S689" i="1"/>
  <c r="R689" i="1"/>
  <c r="Q689" i="1"/>
  <c r="Z688" i="1"/>
  <c r="Y688" i="1"/>
  <c r="U688" i="1"/>
  <c r="T688" i="1"/>
  <c r="S688" i="1"/>
  <c r="R688" i="1"/>
  <c r="Q688" i="1"/>
  <c r="Z687" i="1"/>
  <c r="Y687" i="1"/>
  <c r="U687" i="1"/>
  <c r="T687" i="1"/>
  <c r="S687" i="1"/>
  <c r="R687" i="1"/>
  <c r="Q687" i="1"/>
  <c r="Z686" i="1"/>
  <c r="Y686" i="1"/>
  <c r="U686" i="1"/>
  <c r="T686" i="1"/>
  <c r="S686" i="1"/>
  <c r="R686" i="1"/>
  <c r="Q686" i="1"/>
  <c r="Z685" i="1"/>
  <c r="Y685" i="1"/>
  <c r="U685" i="1"/>
  <c r="T685" i="1"/>
  <c r="S685" i="1"/>
  <c r="R685" i="1"/>
  <c r="Q685" i="1"/>
  <c r="Z684" i="1"/>
  <c r="Y684" i="1"/>
  <c r="U684" i="1"/>
  <c r="T684" i="1"/>
  <c r="S684" i="1"/>
  <c r="R684" i="1"/>
  <c r="Q684" i="1"/>
  <c r="Z683" i="1"/>
  <c r="Y683" i="1"/>
  <c r="U683" i="1"/>
  <c r="T683" i="1"/>
  <c r="S683" i="1"/>
  <c r="R683" i="1"/>
  <c r="Q683" i="1"/>
  <c r="Z682" i="1"/>
  <c r="Y682" i="1"/>
  <c r="U682" i="1"/>
  <c r="T682" i="1"/>
  <c r="S682" i="1"/>
  <c r="R682" i="1"/>
  <c r="Q682" i="1"/>
  <c r="Z681" i="1"/>
  <c r="Y681" i="1"/>
  <c r="U681" i="1"/>
  <c r="T681" i="1"/>
  <c r="S681" i="1"/>
  <c r="R681" i="1"/>
  <c r="Q681" i="1"/>
  <c r="Z680" i="1"/>
  <c r="Y680" i="1"/>
  <c r="U680" i="1"/>
  <c r="T680" i="1"/>
  <c r="S680" i="1"/>
  <c r="R680" i="1"/>
  <c r="Q680" i="1"/>
  <c r="Z679" i="1"/>
  <c r="Y679" i="1"/>
  <c r="U679" i="1"/>
  <c r="T679" i="1"/>
  <c r="S679" i="1"/>
  <c r="R679" i="1"/>
  <c r="Q679" i="1"/>
  <c r="Z678" i="1"/>
  <c r="Y678" i="1"/>
  <c r="U678" i="1"/>
  <c r="T678" i="1"/>
  <c r="S678" i="1"/>
  <c r="R678" i="1"/>
  <c r="Q678" i="1"/>
  <c r="Z677" i="1"/>
  <c r="Y677" i="1"/>
  <c r="U677" i="1"/>
  <c r="T677" i="1"/>
  <c r="S677" i="1"/>
  <c r="R677" i="1"/>
  <c r="Q677" i="1"/>
  <c r="Z676" i="1"/>
  <c r="Y676" i="1"/>
  <c r="U676" i="1"/>
  <c r="T676" i="1"/>
  <c r="S676" i="1"/>
  <c r="R676" i="1"/>
  <c r="Q676" i="1"/>
  <c r="Z675" i="1"/>
  <c r="Y675" i="1"/>
  <c r="U675" i="1"/>
  <c r="T675" i="1"/>
  <c r="S675" i="1"/>
  <c r="R675" i="1"/>
  <c r="Q675" i="1"/>
  <c r="Z674" i="1"/>
  <c r="Y674" i="1"/>
  <c r="U674" i="1"/>
  <c r="T674" i="1"/>
  <c r="S674" i="1"/>
  <c r="R674" i="1"/>
  <c r="Q674" i="1"/>
  <c r="Z673" i="1"/>
  <c r="Y673" i="1"/>
  <c r="U673" i="1"/>
  <c r="T673" i="1"/>
  <c r="S673" i="1"/>
  <c r="R673" i="1"/>
  <c r="Q673" i="1"/>
  <c r="Z672" i="1"/>
  <c r="Y672" i="1"/>
  <c r="U672" i="1"/>
  <c r="T672" i="1"/>
  <c r="S672" i="1"/>
  <c r="R672" i="1"/>
  <c r="Q672" i="1"/>
  <c r="Z671" i="1"/>
  <c r="Y671" i="1"/>
  <c r="U671" i="1"/>
  <c r="T671" i="1"/>
  <c r="S671" i="1"/>
  <c r="R671" i="1"/>
  <c r="Q671" i="1"/>
  <c r="Z670" i="1"/>
  <c r="Y670" i="1"/>
  <c r="U670" i="1"/>
  <c r="T670" i="1"/>
  <c r="S670" i="1"/>
  <c r="R670" i="1"/>
  <c r="Q670" i="1"/>
  <c r="Z669" i="1"/>
  <c r="Y669" i="1"/>
  <c r="U669" i="1"/>
  <c r="T669" i="1"/>
  <c r="S669" i="1"/>
  <c r="R669" i="1"/>
  <c r="Q669" i="1"/>
  <c r="Z668" i="1"/>
  <c r="Y668" i="1"/>
  <c r="U668" i="1"/>
  <c r="T668" i="1"/>
  <c r="S668" i="1"/>
  <c r="R668" i="1"/>
  <c r="Q668" i="1"/>
  <c r="Z667" i="1"/>
  <c r="Y667" i="1"/>
  <c r="U667" i="1"/>
  <c r="T667" i="1"/>
  <c r="S667" i="1"/>
  <c r="R667" i="1"/>
  <c r="Q667" i="1"/>
  <c r="Z666" i="1"/>
  <c r="Y666" i="1"/>
  <c r="U666" i="1"/>
  <c r="T666" i="1"/>
  <c r="S666" i="1"/>
  <c r="R666" i="1"/>
  <c r="Q666" i="1"/>
  <c r="Z665" i="1"/>
  <c r="Y665" i="1"/>
  <c r="U665" i="1"/>
  <c r="T665" i="1"/>
  <c r="S665" i="1"/>
  <c r="R665" i="1"/>
  <c r="Q665" i="1"/>
  <c r="Z664" i="1"/>
  <c r="Y664" i="1"/>
  <c r="U664" i="1"/>
  <c r="T664" i="1"/>
  <c r="S664" i="1"/>
  <c r="R664" i="1"/>
  <c r="Q664" i="1"/>
  <c r="Z663" i="1"/>
  <c r="Y663" i="1"/>
  <c r="U663" i="1"/>
  <c r="T663" i="1"/>
  <c r="S663" i="1"/>
  <c r="R663" i="1"/>
  <c r="Q663" i="1"/>
  <c r="Z662" i="1"/>
  <c r="Y662" i="1"/>
  <c r="U662" i="1"/>
  <c r="T662" i="1"/>
  <c r="S662" i="1"/>
  <c r="R662" i="1"/>
  <c r="Q662" i="1"/>
  <c r="Z661" i="1"/>
  <c r="Y661" i="1"/>
  <c r="U661" i="1"/>
  <c r="T661" i="1"/>
  <c r="S661" i="1"/>
  <c r="R661" i="1"/>
  <c r="Q661" i="1"/>
  <c r="Z660" i="1"/>
  <c r="Y660" i="1"/>
  <c r="U660" i="1"/>
  <c r="T660" i="1"/>
  <c r="S660" i="1"/>
  <c r="R660" i="1"/>
  <c r="Q660" i="1"/>
  <c r="Z659" i="1"/>
  <c r="Y659" i="1"/>
  <c r="U659" i="1"/>
  <c r="T659" i="1"/>
  <c r="S659" i="1"/>
  <c r="R659" i="1"/>
  <c r="Q659" i="1"/>
  <c r="Z658" i="1"/>
  <c r="Y658" i="1"/>
  <c r="U658" i="1"/>
  <c r="T658" i="1"/>
  <c r="S658" i="1"/>
  <c r="R658" i="1"/>
  <c r="Q658" i="1"/>
  <c r="Z657" i="1"/>
  <c r="Y657" i="1"/>
  <c r="U657" i="1"/>
  <c r="T657" i="1"/>
  <c r="S657" i="1"/>
  <c r="R657" i="1"/>
  <c r="Q657" i="1"/>
  <c r="Z656" i="1"/>
  <c r="Y656" i="1"/>
  <c r="U656" i="1"/>
  <c r="T656" i="1"/>
  <c r="S656" i="1"/>
  <c r="R656" i="1"/>
  <c r="Q656" i="1"/>
  <c r="Z655" i="1"/>
  <c r="Y655" i="1"/>
  <c r="U655" i="1"/>
  <c r="T655" i="1"/>
  <c r="S655" i="1"/>
  <c r="R655" i="1"/>
  <c r="Q655" i="1"/>
  <c r="Z654" i="1"/>
  <c r="Y654" i="1"/>
  <c r="U654" i="1"/>
  <c r="T654" i="1"/>
  <c r="S654" i="1"/>
  <c r="R654" i="1"/>
  <c r="Q654" i="1"/>
  <c r="Z653" i="1"/>
  <c r="Y653" i="1"/>
  <c r="U653" i="1"/>
  <c r="T653" i="1"/>
  <c r="S653" i="1"/>
  <c r="R653" i="1"/>
  <c r="Q653" i="1"/>
  <c r="Z652" i="1"/>
  <c r="Y652" i="1"/>
  <c r="U652" i="1"/>
  <c r="T652" i="1"/>
  <c r="S652" i="1"/>
  <c r="R652" i="1"/>
  <c r="Q652" i="1"/>
  <c r="Z651" i="1"/>
  <c r="Y651" i="1"/>
  <c r="U651" i="1"/>
  <c r="T651" i="1"/>
  <c r="S651" i="1"/>
  <c r="R651" i="1"/>
  <c r="Q651" i="1"/>
  <c r="Z650" i="1"/>
  <c r="Y650" i="1"/>
  <c r="U650" i="1"/>
  <c r="T650" i="1"/>
  <c r="S650" i="1"/>
  <c r="R650" i="1"/>
  <c r="Q650" i="1"/>
  <c r="Z649" i="1"/>
  <c r="Y649" i="1"/>
  <c r="U649" i="1"/>
  <c r="T649" i="1"/>
  <c r="S649" i="1"/>
  <c r="R649" i="1"/>
  <c r="Q649" i="1"/>
  <c r="Z648" i="1"/>
  <c r="Y648" i="1"/>
  <c r="U648" i="1"/>
  <c r="T648" i="1"/>
  <c r="S648" i="1"/>
  <c r="R648" i="1"/>
  <c r="Q648" i="1"/>
  <c r="Z647" i="1"/>
  <c r="Y647" i="1"/>
  <c r="U647" i="1"/>
  <c r="T647" i="1"/>
  <c r="S647" i="1"/>
  <c r="R647" i="1"/>
  <c r="Q647" i="1"/>
  <c r="Z646" i="1"/>
  <c r="Y646" i="1"/>
  <c r="U646" i="1"/>
  <c r="T646" i="1"/>
  <c r="S646" i="1"/>
  <c r="R646" i="1"/>
  <c r="Q646" i="1"/>
  <c r="Z645" i="1"/>
  <c r="Y645" i="1"/>
  <c r="U645" i="1"/>
  <c r="T645" i="1"/>
  <c r="S645" i="1"/>
  <c r="R645" i="1"/>
  <c r="Q645" i="1"/>
  <c r="Z644" i="1"/>
  <c r="Y644" i="1"/>
  <c r="U644" i="1"/>
  <c r="T644" i="1"/>
  <c r="S644" i="1"/>
  <c r="R644" i="1"/>
  <c r="Q644" i="1"/>
  <c r="Z643" i="1"/>
  <c r="Y643" i="1"/>
  <c r="U643" i="1"/>
  <c r="T643" i="1"/>
  <c r="S643" i="1"/>
  <c r="R643" i="1"/>
  <c r="Q643" i="1"/>
  <c r="Z642" i="1"/>
  <c r="Y642" i="1"/>
  <c r="U642" i="1"/>
  <c r="T642" i="1"/>
  <c r="S642" i="1"/>
  <c r="R642" i="1"/>
  <c r="Q642" i="1"/>
  <c r="Z641" i="1"/>
  <c r="Y641" i="1"/>
  <c r="U641" i="1"/>
  <c r="T641" i="1"/>
  <c r="S641" i="1"/>
  <c r="R641" i="1"/>
  <c r="Q641" i="1"/>
  <c r="Z640" i="1"/>
  <c r="Y640" i="1"/>
  <c r="U640" i="1"/>
  <c r="T640" i="1"/>
  <c r="S640" i="1"/>
  <c r="R640" i="1"/>
  <c r="Q640" i="1"/>
  <c r="Z639" i="1"/>
  <c r="Y639" i="1"/>
  <c r="U639" i="1"/>
  <c r="T639" i="1"/>
  <c r="S639" i="1"/>
  <c r="R639" i="1"/>
  <c r="Q639" i="1"/>
  <c r="Z638" i="1"/>
  <c r="Y638" i="1"/>
  <c r="U638" i="1"/>
  <c r="T638" i="1"/>
  <c r="S638" i="1"/>
  <c r="R638" i="1"/>
  <c r="Q638" i="1"/>
  <c r="Z637" i="1"/>
  <c r="Y637" i="1"/>
  <c r="U637" i="1"/>
  <c r="T637" i="1"/>
  <c r="S637" i="1"/>
  <c r="R637" i="1"/>
  <c r="Q637" i="1"/>
  <c r="Z636" i="1"/>
  <c r="Y636" i="1"/>
  <c r="U636" i="1"/>
  <c r="T636" i="1"/>
  <c r="S636" i="1"/>
  <c r="R636" i="1"/>
  <c r="Q636" i="1"/>
  <c r="Z635" i="1"/>
  <c r="Y635" i="1"/>
  <c r="U635" i="1"/>
  <c r="T635" i="1"/>
  <c r="S635" i="1"/>
  <c r="R635" i="1"/>
  <c r="Q635" i="1"/>
  <c r="Z634" i="1"/>
  <c r="Y634" i="1"/>
  <c r="U634" i="1"/>
  <c r="T634" i="1"/>
  <c r="S634" i="1"/>
  <c r="R634" i="1"/>
  <c r="Q634" i="1"/>
  <c r="Z633" i="1"/>
  <c r="Y633" i="1"/>
  <c r="U633" i="1"/>
  <c r="T633" i="1"/>
  <c r="V633" i="1" s="1"/>
  <c r="S633" i="1"/>
  <c r="R633" i="1"/>
  <c r="Q633" i="1"/>
  <c r="Z632" i="1"/>
  <c r="Y632" i="1"/>
  <c r="U632" i="1"/>
  <c r="T632" i="1"/>
  <c r="S632" i="1"/>
  <c r="R632" i="1"/>
  <c r="Q632" i="1"/>
  <c r="Z631" i="1"/>
  <c r="Y631" i="1"/>
  <c r="U631" i="1"/>
  <c r="T631" i="1"/>
  <c r="S631" i="1"/>
  <c r="R631" i="1"/>
  <c r="Q631" i="1"/>
  <c r="Z630" i="1"/>
  <c r="Y630" i="1"/>
  <c r="U630" i="1"/>
  <c r="T630" i="1"/>
  <c r="S630" i="1"/>
  <c r="R630" i="1"/>
  <c r="Q630" i="1"/>
  <c r="Z629" i="1"/>
  <c r="Y629" i="1"/>
  <c r="U629" i="1"/>
  <c r="T629" i="1"/>
  <c r="S629" i="1"/>
  <c r="R629" i="1"/>
  <c r="Q629" i="1"/>
  <c r="Z628" i="1"/>
  <c r="Y628" i="1"/>
  <c r="U628" i="1"/>
  <c r="T628" i="1"/>
  <c r="S628" i="1"/>
  <c r="R628" i="1"/>
  <c r="Q628" i="1"/>
  <c r="Z627" i="1"/>
  <c r="Y627" i="1"/>
  <c r="U627" i="1"/>
  <c r="T627" i="1"/>
  <c r="V627" i="1" s="1"/>
  <c r="S627" i="1"/>
  <c r="R627" i="1"/>
  <c r="Q627" i="1"/>
  <c r="Z626" i="1"/>
  <c r="Y626" i="1"/>
  <c r="U626" i="1"/>
  <c r="T626" i="1"/>
  <c r="S626" i="1"/>
  <c r="R626" i="1"/>
  <c r="Q626" i="1"/>
  <c r="Z625" i="1"/>
  <c r="Y625" i="1"/>
  <c r="U625" i="1"/>
  <c r="T625" i="1"/>
  <c r="S625" i="1"/>
  <c r="R625" i="1"/>
  <c r="Q625" i="1"/>
  <c r="Z624" i="1"/>
  <c r="Y624" i="1"/>
  <c r="U624" i="1"/>
  <c r="T624" i="1"/>
  <c r="S624" i="1"/>
  <c r="R624" i="1"/>
  <c r="Q624" i="1"/>
  <c r="Z623" i="1"/>
  <c r="Y623" i="1"/>
  <c r="U623" i="1"/>
  <c r="T623" i="1"/>
  <c r="S623" i="1"/>
  <c r="R623" i="1"/>
  <c r="Q623" i="1"/>
  <c r="Z622" i="1"/>
  <c r="Y622" i="1"/>
  <c r="U622" i="1"/>
  <c r="T622" i="1"/>
  <c r="S622" i="1"/>
  <c r="R622" i="1"/>
  <c r="Q622" i="1"/>
  <c r="Z621" i="1"/>
  <c r="Y621" i="1"/>
  <c r="U621" i="1"/>
  <c r="T621" i="1"/>
  <c r="S621" i="1"/>
  <c r="R621" i="1"/>
  <c r="Q621" i="1"/>
  <c r="Z620" i="1"/>
  <c r="Y620" i="1"/>
  <c r="U620" i="1"/>
  <c r="T620" i="1"/>
  <c r="S620" i="1"/>
  <c r="R620" i="1"/>
  <c r="Q620" i="1"/>
  <c r="Z619" i="1"/>
  <c r="Y619" i="1"/>
  <c r="U619" i="1"/>
  <c r="T619" i="1"/>
  <c r="S619" i="1"/>
  <c r="R619" i="1"/>
  <c r="Q619" i="1"/>
  <c r="Z618" i="1"/>
  <c r="Y618" i="1"/>
  <c r="U618" i="1"/>
  <c r="T618" i="1"/>
  <c r="S618" i="1"/>
  <c r="R618" i="1"/>
  <c r="Q618" i="1"/>
  <c r="Z617" i="1"/>
  <c r="Y617" i="1"/>
  <c r="U617" i="1"/>
  <c r="T617" i="1"/>
  <c r="S617" i="1"/>
  <c r="R617" i="1"/>
  <c r="Q617" i="1"/>
  <c r="Z616" i="1"/>
  <c r="Y616" i="1"/>
  <c r="U616" i="1"/>
  <c r="T616" i="1"/>
  <c r="S616" i="1"/>
  <c r="R616" i="1"/>
  <c r="Q616" i="1"/>
  <c r="Z615" i="1"/>
  <c r="Y615" i="1"/>
  <c r="U615" i="1"/>
  <c r="T615" i="1"/>
  <c r="S615" i="1"/>
  <c r="R615" i="1"/>
  <c r="Q615" i="1"/>
  <c r="Z614" i="1"/>
  <c r="Y614" i="1"/>
  <c r="U614" i="1"/>
  <c r="T614" i="1"/>
  <c r="S614" i="1"/>
  <c r="R614" i="1"/>
  <c r="Q614" i="1"/>
  <c r="Z613" i="1"/>
  <c r="Y613" i="1"/>
  <c r="U613" i="1"/>
  <c r="T613" i="1"/>
  <c r="S613" i="1"/>
  <c r="R613" i="1"/>
  <c r="Q613" i="1"/>
  <c r="Z612" i="1"/>
  <c r="Y612" i="1"/>
  <c r="U612" i="1"/>
  <c r="T612" i="1"/>
  <c r="S612" i="1"/>
  <c r="R612" i="1"/>
  <c r="Q612" i="1"/>
  <c r="Z611" i="1"/>
  <c r="Y611" i="1"/>
  <c r="U611" i="1"/>
  <c r="T611" i="1"/>
  <c r="S611" i="1"/>
  <c r="R611" i="1"/>
  <c r="Q611" i="1"/>
  <c r="Z610" i="1"/>
  <c r="Y610" i="1"/>
  <c r="U610" i="1"/>
  <c r="T610" i="1"/>
  <c r="S610" i="1"/>
  <c r="R610" i="1"/>
  <c r="Q610" i="1"/>
  <c r="Z609" i="1"/>
  <c r="Y609" i="1"/>
  <c r="U609" i="1"/>
  <c r="T609" i="1"/>
  <c r="S609" i="1"/>
  <c r="R609" i="1"/>
  <c r="Q609" i="1"/>
  <c r="Z608" i="1"/>
  <c r="Y608" i="1"/>
  <c r="U608" i="1"/>
  <c r="T608" i="1"/>
  <c r="S608" i="1"/>
  <c r="R608" i="1"/>
  <c r="Q608" i="1"/>
  <c r="Z607" i="1"/>
  <c r="Y607" i="1"/>
  <c r="U607" i="1"/>
  <c r="T607" i="1"/>
  <c r="S607" i="1"/>
  <c r="R607" i="1"/>
  <c r="Q607" i="1"/>
  <c r="Z606" i="1"/>
  <c r="Y606" i="1"/>
  <c r="U606" i="1"/>
  <c r="T606" i="1"/>
  <c r="S606" i="1"/>
  <c r="R606" i="1"/>
  <c r="Q606" i="1"/>
  <c r="Z605" i="1"/>
  <c r="Y605" i="1"/>
  <c r="U605" i="1"/>
  <c r="T605" i="1"/>
  <c r="S605" i="1"/>
  <c r="R605" i="1"/>
  <c r="Q605" i="1"/>
  <c r="Z604" i="1"/>
  <c r="Y604" i="1"/>
  <c r="U604" i="1"/>
  <c r="T604" i="1"/>
  <c r="S604" i="1"/>
  <c r="R604" i="1"/>
  <c r="Q604" i="1"/>
  <c r="Z603" i="1"/>
  <c r="Y603" i="1"/>
  <c r="U603" i="1"/>
  <c r="T603" i="1"/>
  <c r="S603" i="1"/>
  <c r="R603" i="1"/>
  <c r="Q603" i="1"/>
  <c r="Z602" i="1"/>
  <c r="Y602" i="1"/>
  <c r="U602" i="1"/>
  <c r="T602" i="1"/>
  <c r="S602" i="1"/>
  <c r="R602" i="1"/>
  <c r="Q602" i="1"/>
  <c r="Z601" i="1"/>
  <c r="Y601" i="1"/>
  <c r="U601" i="1"/>
  <c r="T601" i="1"/>
  <c r="S601" i="1"/>
  <c r="R601" i="1"/>
  <c r="Q601" i="1"/>
  <c r="Z600" i="1"/>
  <c r="Y600" i="1"/>
  <c r="U600" i="1"/>
  <c r="T600" i="1"/>
  <c r="S600" i="1"/>
  <c r="R600" i="1"/>
  <c r="Q600" i="1"/>
  <c r="Z599" i="1"/>
  <c r="Y599" i="1"/>
  <c r="U599" i="1"/>
  <c r="T599" i="1"/>
  <c r="S599" i="1"/>
  <c r="R599" i="1"/>
  <c r="Q599" i="1"/>
  <c r="Z598" i="1"/>
  <c r="Y598" i="1"/>
  <c r="U598" i="1"/>
  <c r="T598" i="1"/>
  <c r="S598" i="1"/>
  <c r="R598" i="1"/>
  <c r="Q598" i="1"/>
  <c r="Z597" i="1"/>
  <c r="Y597" i="1"/>
  <c r="U597" i="1"/>
  <c r="T597" i="1"/>
  <c r="S597" i="1"/>
  <c r="R597" i="1"/>
  <c r="Q597" i="1"/>
  <c r="Z596" i="1"/>
  <c r="Y596" i="1"/>
  <c r="U596" i="1"/>
  <c r="T596" i="1"/>
  <c r="S596" i="1"/>
  <c r="R596" i="1"/>
  <c r="Q596" i="1"/>
  <c r="Z595" i="1"/>
  <c r="Y595" i="1"/>
  <c r="U595" i="1"/>
  <c r="T595" i="1"/>
  <c r="S595" i="1"/>
  <c r="R595" i="1"/>
  <c r="Q595" i="1"/>
  <c r="Z594" i="1"/>
  <c r="Y594" i="1"/>
  <c r="U594" i="1"/>
  <c r="T594" i="1"/>
  <c r="S594" i="1"/>
  <c r="R594" i="1"/>
  <c r="Q594" i="1"/>
  <c r="Z593" i="1"/>
  <c r="Y593" i="1"/>
  <c r="U593" i="1"/>
  <c r="T593" i="1"/>
  <c r="S593" i="1"/>
  <c r="R593" i="1"/>
  <c r="Q593" i="1"/>
  <c r="Z592" i="1"/>
  <c r="Y592" i="1"/>
  <c r="U592" i="1"/>
  <c r="T592" i="1"/>
  <c r="S592" i="1"/>
  <c r="R592" i="1"/>
  <c r="Q592" i="1"/>
  <c r="Z591" i="1"/>
  <c r="Y591" i="1"/>
  <c r="U591" i="1"/>
  <c r="T591" i="1"/>
  <c r="S591" i="1"/>
  <c r="R591" i="1"/>
  <c r="Q591" i="1"/>
  <c r="Z590" i="1"/>
  <c r="Y590" i="1"/>
  <c r="U590" i="1"/>
  <c r="T590" i="1"/>
  <c r="S590" i="1"/>
  <c r="R590" i="1"/>
  <c r="Q590" i="1"/>
  <c r="Z589" i="1"/>
  <c r="Y589" i="1"/>
  <c r="U589" i="1"/>
  <c r="T589" i="1"/>
  <c r="S589" i="1"/>
  <c r="R589" i="1"/>
  <c r="Q589" i="1"/>
  <c r="Z588" i="1"/>
  <c r="Y588" i="1"/>
  <c r="U588" i="1"/>
  <c r="T588" i="1"/>
  <c r="S588" i="1"/>
  <c r="R588" i="1"/>
  <c r="Q588" i="1"/>
  <c r="Z587" i="1"/>
  <c r="Y587" i="1"/>
  <c r="U587" i="1"/>
  <c r="T587" i="1"/>
  <c r="V587" i="1" s="1"/>
  <c r="S587" i="1"/>
  <c r="R587" i="1"/>
  <c r="Q587" i="1"/>
  <c r="Z586" i="1"/>
  <c r="Y586" i="1"/>
  <c r="U586" i="1"/>
  <c r="T586" i="1"/>
  <c r="S586" i="1"/>
  <c r="R586" i="1"/>
  <c r="Q586" i="1"/>
  <c r="Z585" i="1"/>
  <c r="Y585" i="1"/>
  <c r="U585" i="1"/>
  <c r="T585" i="1"/>
  <c r="S585" i="1"/>
  <c r="R585" i="1"/>
  <c r="Q585" i="1"/>
  <c r="Z584" i="1"/>
  <c r="Y584" i="1"/>
  <c r="U584" i="1"/>
  <c r="T584" i="1"/>
  <c r="S584" i="1"/>
  <c r="R584" i="1"/>
  <c r="Q584" i="1"/>
  <c r="Z583" i="1"/>
  <c r="Y583" i="1"/>
  <c r="U583" i="1"/>
  <c r="T583" i="1"/>
  <c r="V583" i="1" s="1"/>
  <c r="S583" i="1"/>
  <c r="R583" i="1"/>
  <c r="Q583" i="1"/>
  <c r="Z582" i="1"/>
  <c r="Y582" i="1"/>
  <c r="U582" i="1"/>
  <c r="T582" i="1"/>
  <c r="S582" i="1"/>
  <c r="R582" i="1"/>
  <c r="Q582" i="1"/>
  <c r="Z581" i="1"/>
  <c r="Y581" i="1"/>
  <c r="U581" i="1"/>
  <c r="T581" i="1"/>
  <c r="V581" i="1" s="1"/>
  <c r="S581" i="1"/>
  <c r="R581" i="1"/>
  <c r="Q581" i="1"/>
  <c r="Z580" i="1"/>
  <c r="Y580" i="1"/>
  <c r="U580" i="1"/>
  <c r="T580" i="1"/>
  <c r="S580" i="1"/>
  <c r="R580" i="1"/>
  <c r="Q580" i="1"/>
  <c r="Z579" i="1"/>
  <c r="Y579" i="1"/>
  <c r="U579" i="1"/>
  <c r="T579" i="1"/>
  <c r="S579" i="1"/>
  <c r="R579" i="1"/>
  <c r="Q579" i="1"/>
  <c r="Z578" i="1"/>
  <c r="Y578" i="1"/>
  <c r="U578" i="1"/>
  <c r="T578" i="1"/>
  <c r="S578" i="1"/>
  <c r="R578" i="1"/>
  <c r="Q578" i="1"/>
  <c r="Z577" i="1"/>
  <c r="Y577" i="1"/>
  <c r="U577" i="1"/>
  <c r="T577" i="1"/>
  <c r="V577" i="1" s="1"/>
  <c r="S577" i="1"/>
  <c r="R577" i="1"/>
  <c r="Q577" i="1"/>
  <c r="Z576" i="1"/>
  <c r="Y576" i="1"/>
  <c r="U576" i="1"/>
  <c r="T576" i="1"/>
  <c r="S576" i="1"/>
  <c r="R576" i="1"/>
  <c r="Q576" i="1"/>
  <c r="Z575" i="1"/>
  <c r="Y575" i="1"/>
  <c r="U575" i="1"/>
  <c r="T575" i="1"/>
  <c r="S575" i="1"/>
  <c r="R575" i="1"/>
  <c r="Q575" i="1"/>
  <c r="Z574" i="1"/>
  <c r="Y574" i="1"/>
  <c r="U574" i="1"/>
  <c r="T574" i="1"/>
  <c r="S574" i="1"/>
  <c r="R574" i="1"/>
  <c r="Q574" i="1"/>
  <c r="Z573" i="1"/>
  <c r="Y573" i="1"/>
  <c r="U573" i="1"/>
  <c r="T573" i="1"/>
  <c r="V573" i="1" s="1"/>
  <c r="S573" i="1"/>
  <c r="R573" i="1"/>
  <c r="Q573" i="1"/>
  <c r="Z572" i="1"/>
  <c r="Y572" i="1"/>
  <c r="U572" i="1"/>
  <c r="T572" i="1"/>
  <c r="S572" i="1"/>
  <c r="R572" i="1"/>
  <c r="Q572" i="1"/>
  <c r="Z571" i="1"/>
  <c r="Y571" i="1"/>
  <c r="U571" i="1"/>
  <c r="T571" i="1"/>
  <c r="S571" i="1"/>
  <c r="R571" i="1"/>
  <c r="Q571" i="1"/>
  <c r="Z570" i="1"/>
  <c r="Y570" i="1"/>
  <c r="U570" i="1"/>
  <c r="T570" i="1"/>
  <c r="S570" i="1"/>
  <c r="R570" i="1"/>
  <c r="Q570" i="1"/>
  <c r="Z569" i="1"/>
  <c r="Y569" i="1"/>
  <c r="U569" i="1"/>
  <c r="T569" i="1"/>
  <c r="V569" i="1" s="1"/>
  <c r="S569" i="1"/>
  <c r="R569" i="1"/>
  <c r="Q569" i="1"/>
  <c r="Z568" i="1"/>
  <c r="Y568" i="1"/>
  <c r="U568" i="1"/>
  <c r="T568" i="1"/>
  <c r="S568" i="1"/>
  <c r="R568" i="1"/>
  <c r="Q568" i="1"/>
  <c r="Z567" i="1"/>
  <c r="Y567" i="1"/>
  <c r="U567" i="1"/>
  <c r="T567" i="1"/>
  <c r="S567" i="1"/>
  <c r="R567" i="1"/>
  <c r="Q567" i="1"/>
  <c r="Z566" i="1"/>
  <c r="Y566" i="1"/>
  <c r="U566" i="1"/>
  <c r="T566" i="1"/>
  <c r="S566" i="1"/>
  <c r="R566" i="1"/>
  <c r="Q566" i="1"/>
  <c r="Z565" i="1"/>
  <c r="Y565" i="1"/>
  <c r="U565" i="1"/>
  <c r="T565" i="1"/>
  <c r="V565" i="1" s="1"/>
  <c r="S565" i="1"/>
  <c r="R565" i="1"/>
  <c r="Q565" i="1"/>
  <c r="Z564" i="1"/>
  <c r="Y564" i="1"/>
  <c r="U564" i="1"/>
  <c r="T564" i="1"/>
  <c r="S564" i="1"/>
  <c r="R564" i="1"/>
  <c r="Q564" i="1"/>
  <c r="Z563" i="1"/>
  <c r="Y563" i="1"/>
  <c r="U563" i="1"/>
  <c r="T563" i="1"/>
  <c r="S563" i="1"/>
  <c r="R563" i="1"/>
  <c r="Q563" i="1"/>
  <c r="Z562" i="1"/>
  <c r="Y562" i="1"/>
  <c r="U562" i="1"/>
  <c r="T562" i="1"/>
  <c r="S562" i="1"/>
  <c r="R562" i="1"/>
  <c r="Q562" i="1"/>
  <c r="Z561" i="1"/>
  <c r="Y561" i="1"/>
  <c r="U561" i="1"/>
  <c r="T561" i="1"/>
  <c r="V561" i="1" s="1"/>
  <c r="S561" i="1"/>
  <c r="R561" i="1"/>
  <c r="Q561" i="1"/>
  <c r="Z560" i="1"/>
  <c r="Y560" i="1"/>
  <c r="U560" i="1"/>
  <c r="T560" i="1"/>
  <c r="S560" i="1"/>
  <c r="R560" i="1"/>
  <c r="Q560" i="1"/>
  <c r="Z559" i="1"/>
  <c r="Y559" i="1"/>
  <c r="U559" i="1"/>
  <c r="T559" i="1"/>
  <c r="S559" i="1"/>
  <c r="R559" i="1"/>
  <c r="Q559" i="1"/>
  <c r="Z558" i="1"/>
  <c r="Y558" i="1"/>
  <c r="U558" i="1"/>
  <c r="T558" i="1"/>
  <c r="S558" i="1"/>
  <c r="R558" i="1"/>
  <c r="Q558" i="1"/>
  <c r="Z557" i="1"/>
  <c r="Y557" i="1"/>
  <c r="U557" i="1"/>
  <c r="T557" i="1"/>
  <c r="S557" i="1"/>
  <c r="R557" i="1"/>
  <c r="Q557" i="1"/>
  <c r="Z556" i="1"/>
  <c r="Y556" i="1"/>
  <c r="U556" i="1"/>
  <c r="T556" i="1"/>
  <c r="S556" i="1"/>
  <c r="R556" i="1"/>
  <c r="Q556" i="1"/>
  <c r="Z555" i="1"/>
  <c r="Y555" i="1"/>
  <c r="U555" i="1"/>
  <c r="T555" i="1"/>
  <c r="S555" i="1"/>
  <c r="R555" i="1"/>
  <c r="Q555" i="1"/>
  <c r="Z554" i="1"/>
  <c r="Y554" i="1"/>
  <c r="U554" i="1"/>
  <c r="T554" i="1"/>
  <c r="S554" i="1"/>
  <c r="R554" i="1"/>
  <c r="Q554" i="1"/>
  <c r="Z553" i="1"/>
  <c r="Y553" i="1"/>
  <c r="U553" i="1"/>
  <c r="T553" i="1"/>
  <c r="V553" i="1" s="1"/>
  <c r="S553" i="1"/>
  <c r="R553" i="1"/>
  <c r="Q553" i="1"/>
  <c r="Z552" i="1"/>
  <c r="Y552" i="1"/>
  <c r="U552" i="1"/>
  <c r="T552" i="1"/>
  <c r="S552" i="1"/>
  <c r="R552" i="1"/>
  <c r="Q552" i="1"/>
  <c r="Z551" i="1"/>
  <c r="Y551" i="1"/>
  <c r="U551" i="1"/>
  <c r="T551" i="1"/>
  <c r="S551" i="1"/>
  <c r="R551" i="1"/>
  <c r="Q551" i="1"/>
  <c r="Z550" i="1"/>
  <c r="Y550" i="1"/>
  <c r="U550" i="1"/>
  <c r="T550" i="1"/>
  <c r="S550" i="1"/>
  <c r="R550" i="1"/>
  <c r="Q550" i="1"/>
  <c r="Z549" i="1"/>
  <c r="Y549" i="1"/>
  <c r="U549" i="1"/>
  <c r="T549" i="1"/>
  <c r="S549" i="1"/>
  <c r="R549" i="1"/>
  <c r="Q549" i="1"/>
  <c r="Z548" i="1"/>
  <c r="Y548" i="1"/>
  <c r="U548" i="1"/>
  <c r="T548" i="1"/>
  <c r="S548" i="1"/>
  <c r="R548" i="1"/>
  <c r="Q548" i="1"/>
  <c r="Z547" i="1"/>
  <c r="Y547" i="1"/>
  <c r="U547" i="1"/>
  <c r="T547" i="1"/>
  <c r="S547" i="1"/>
  <c r="R547" i="1"/>
  <c r="Q547" i="1"/>
  <c r="Z546" i="1"/>
  <c r="Y546" i="1"/>
  <c r="U546" i="1"/>
  <c r="T546" i="1"/>
  <c r="S546" i="1"/>
  <c r="R546" i="1"/>
  <c r="Q546" i="1"/>
  <c r="Z545" i="1"/>
  <c r="Y545" i="1"/>
  <c r="U545" i="1"/>
  <c r="T545" i="1"/>
  <c r="S545" i="1"/>
  <c r="R545" i="1"/>
  <c r="Q545" i="1"/>
  <c r="Z544" i="1"/>
  <c r="Y544" i="1"/>
  <c r="U544" i="1"/>
  <c r="T544" i="1"/>
  <c r="S544" i="1"/>
  <c r="R544" i="1"/>
  <c r="Q544" i="1"/>
  <c r="Z543" i="1"/>
  <c r="Y543" i="1"/>
  <c r="U543" i="1"/>
  <c r="T543" i="1"/>
  <c r="S543" i="1"/>
  <c r="R543" i="1"/>
  <c r="Q543" i="1"/>
  <c r="Z542" i="1"/>
  <c r="Y542" i="1"/>
  <c r="U542" i="1"/>
  <c r="T542" i="1"/>
  <c r="S542" i="1"/>
  <c r="R542" i="1"/>
  <c r="Q542" i="1"/>
  <c r="Z541" i="1"/>
  <c r="Y541" i="1"/>
  <c r="U541" i="1"/>
  <c r="T541" i="1"/>
  <c r="S541" i="1"/>
  <c r="R541" i="1"/>
  <c r="Q541" i="1"/>
  <c r="Z540" i="1"/>
  <c r="Y540" i="1"/>
  <c r="U540" i="1"/>
  <c r="T540" i="1"/>
  <c r="S540" i="1"/>
  <c r="R540" i="1"/>
  <c r="Q540" i="1"/>
  <c r="Z539" i="1"/>
  <c r="Y539" i="1"/>
  <c r="U539" i="1"/>
  <c r="T539" i="1"/>
  <c r="S539" i="1"/>
  <c r="R539" i="1"/>
  <c r="Q539" i="1"/>
  <c r="Z538" i="1"/>
  <c r="Y538" i="1"/>
  <c r="U538" i="1"/>
  <c r="T538" i="1"/>
  <c r="S538" i="1"/>
  <c r="R538" i="1"/>
  <c r="Q538" i="1"/>
  <c r="Z537" i="1"/>
  <c r="Y537" i="1"/>
  <c r="U537" i="1"/>
  <c r="T537" i="1"/>
  <c r="S537" i="1"/>
  <c r="R537" i="1"/>
  <c r="Q537" i="1"/>
  <c r="Z536" i="1"/>
  <c r="Y536" i="1"/>
  <c r="U536" i="1"/>
  <c r="T536" i="1"/>
  <c r="S536" i="1"/>
  <c r="R536" i="1"/>
  <c r="Q536" i="1"/>
  <c r="Z535" i="1"/>
  <c r="Y535" i="1"/>
  <c r="U535" i="1"/>
  <c r="T535" i="1"/>
  <c r="S535" i="1"/>
  <c r="R535" i="1"/>
  <c r="Q535" i="1"/>
  <c r="Z534" i="1"/>
  <c r="Y534" i="1"/>
  <c r="U534" i="1"/>
  <c r="T534" i="1"/>
  <c r="S534" i="1"/>
  <c r="R534" i="1"/>
  <c r="Q534" i="1"/>
  <c r="Z533" i="1"/>
  <c r="Y533" i="1"/>
  <c r="U533" i="1"/>
  <c r="T533" i="1"/>
  <c r="S533" i="1"/>
  <c r="R533" i="1"/>
  <c r="Q533" i="1"/>
  <c r="Z532" i="1"/>
  <c r="Y532" i="1"/>
  <c r="U532" i="1"/>
  <c r="T532" i="1"/>
  <c r="S532" i="1"/>
  <c r="R532" i="1"/>
  <c r="Q532" i="1"/>
  <c r="Z531" i="1"/>
  <c r="Y531" i="1"/>
  <c r="U531" i="1"/>
  <c r="T531" i="1"/>
  <c r="S531" i="1"/>
  <c r="R531" i="1"/>
  <c r="Q531" i="1"/>
  <c r="Z530" i="1"/>
  <c r="Y530" i="1"/>
  <c r="U530" i="1"/>
  <c r="T530" i="1"/>
  <c r="S530" i="1"/>
  <c r="R530" i="1"/>
  <c r="Q530" i="1"/>
  <c r="Z529" i="1"/>
  <c r="Y529" i="1"/>
  <c r="U529" i="1"/>
  <c r="T529" i="1"/>
  <c r="S529" i="1"/>
  <c r="R529" i="1"/>
  <c r="Q529" i="1"/>
  <c r="Z528" i="1"/>
  <c r="Y528" i="1"/>
  <c r="U528" i="1"/>
  <c r="T528" i="1"/>
  <c r="S528" i="1"/>
  <c r="R528" i="1"/>
  <c r="Q528" i="1"/>
  <c r="Z527" i="1"/>
  <c r="Y527" i="1"/>
  <c r="U527" i="1"/>
  <c r="T527" i="1"/>
  <c r="S527" i="1"/>
  <c r="R527" i="1"/>
  <c r="Q527" i="1"/>
  <c r="Z526" i="1"/>
  <c r="Y526" i="1"/>
  <c r="U526" i="1"/>
  <c r="T526" i="1"/>
  <c r="S526" i="1"/>
  <c r="R526" i="1"/>
  <c r="Q526" i="1"/>
  <c r="Z525" i="1"/>
  <c r="Y525" i="1"/>
  <c r="U525" i="1"/>
  <c r="T525" i="1"/>
  <c r="S525" i="1"/>
  <c r="R525" i="1"/>
  <c r="Q525" i="1"/>
  <c r="Z524" i="1"/>
  <c r="Y524" i="1"/>
  <c r="U524" i="1"/>
  <c r="T524" i="1"/>
  <c r="S524" i="1"/>
  <c r="R524" i="1"/>
  <c r="Q524" i="1"/>
  <c r="Z523" i="1"/>
  <c r="Y523" i="1"/>
  <c r="U523" i="1"/>
  <c r="T523" i="1"/>
  <c r="S523" i="1"/>
  <c r="R523" i="1"/>
  <c r="Q523" i="1"/>
  <c r="Z522" i="1"/>
  <c r="Y522" i="1"/>
  <c r="U522" i="1"/>
  <c r="T522" i="1"/>
  <c r="S522" i="1"/>
  <c r="R522" i="1"/>
  <c r="Q522" i="1"/>
  <c r="Z521" i="1"/>
  <c r="Y521" i="1"/>
  <c r="U521" i="1"/>
  <c r="T521" i="1"/>
  <c r="V521" i="1" s="1"/>
  <c r="S521" i="1"/>
  <c r="R521" i="1"/>
  <c r="Q521" i="1"/>
  <c r="Z520" i="1"/>
  <c r="Y520" i="1"/>
  <c r="U520" i="1"/>
  <c r="T520" i="1"/>
  <c r="S520" i="1"/>
  <c r="R520" i="1"/>
  <c r="Q520" i="1"/>
  <c r="Z519" i="1"/>
  <c r="Y519" i="1"/>
  <c r="U519" i="1"/>
  <c r="T519" i="1"/>
  <c r="S519" i="1"/>
  <c r="R519" i="1"/>
  <c r="Q519" i="1"/>
  <c r="Z518" i="1"/>
  <c r="Y518" i="1"/>
  <c r="U518" i="1"/>
  <c r="T518" i="1"/>
  <c r="S518" i="1"/>
  <c r="R518" i="1"/>
  <c r="Q518" i="1"/>
  <c r="Z517" i="1"/>
  <c r="Y517" i="1"/>
  <c r="U517" i="1"/>
  <c r="T517" i="1"/>
  <c r="S517" i="1"/>
  <c r="R517" i="1"/>
  <c r="Q517" i="1"/>
  <c r="Z516" i="1"/>
  <c r="Y516" i="1"/>
  <c r="U516" i="1"/>
  <c r="T516" i="1"/>
  <c r="S516" i="1"/>
  <c r="R516" i="1"/>
  <c r="Q516" i="1"/>
  <c r="Z515" i="1"/>
  <c r="Y515" i="1"/>
  <c r="U515" i="1"/>
  <c r="T515" i="1"/>
  <c r="S515" i="1"/>
  <c r="R515" i="1"/>
  <c r="Q515" i="1"/>
  <c r="Z514" i="1"/>
  <c r="Y514" i="1"/>
  <c r="U514" i="1"/>
  <c r="T514" i="1"/>
  <c r="S514" i="1"/>
  <c r="R514" i="1"/>
  <c r="Q514" i="1"/>
  <c r="Z513" i="1"/>
  <c r="Y513" i="1"/>
  <c r="U513" i="1"/>
  <c r="T513" i="1"/>
  <c r="V513" i="1" s="1"/>
  <c r="S513" i="1"/>
  <c r="R513" i="1"/>
  <c r="Q513" i="1"/>
  <c r="Z512" i="1"/>
  <c r="Y512" i="1"/>
  <c r="U512" i="1"/>
  <c r="T512" i="1"/>
  <c r="S512" i="1"/>
  <c r="R512" i="1"/>
  <c r="Q512" i="1"/>
  <c r="Z511" i="1"/>
  <c r="Y511" i="1"/>
  <c r="U511" i="1"/>
  <c r="T511" i="1"/>
  <c r="S511" i="1"/>
  <c r="R511" i="1"/>
  <c r="Q511" i="1"/>
  <c r="Z510" i="1"/>
  <c r="Y510" i="1"/>
  <c r="U510" i="1"/>
  <c r="T510" i="1"/>
  <c r="S510" i="1"/>
  <c r="R510" i="1"/>
  <c r="Q510" i="1"/>
  <c r="Z509" i="1"/>
  <c r="Y509" i="1"/>
  <c r="U509" i="1"/>
  <c r="T509" i="1"/>
  <c r="S509" i="1"/>
  <c r="R509" i="1"/>
  <c r="Q509" i="1"/>
  <c r="Z508" i="1"/>
  <c r="Y508" i="1"/>
  <c r="U508" i="1"/>
  <c r="T508" i="1"/>
  <c r="S508" i="1"/>
  <c r="R508" i="1"/>
  <c r="Q508" i="1"/>
  <c r="Z507" i="1"/>
  <c r="Y507" i="1"/>
  <c r="U507" i="1"/>
  <c r="T507" i="1"/>
  <c r="S507" i="1"/>
  <c r="R507" i="1"/>
  <c r="Q507" i="1"/>
  <c r="Z506" i="1"/>
  <c r="Y506" i="1"/>
  <c r="U506" i="1"/>
  <c r="T506" i="1"/>
  <c r="S506" i="1"/>
  <c r="R506" i="1"/>
  <c r="Q506" i="1"/>
  <c r="Z505" i="1"/>
  <c r="Y505" i="1"/>
  <c r="U505" i="1"/>
  <c r="T505" i="1"/>
  <c r="S505" i="1"/>
  <c r="R505" i="1"/>
  <c r="Q505" i="1"/>
  <c r="Z504" i="1"/>
  <c r="Y504" i="1"/>
  <c r="U504" i="1"/>
  <c r="T504" i="1"/>
  <c r="S504" i="1"/>
  <c r="R504" i="1"/>
  <c r="Q504" i="1"/>
  <c r="Z503" i="1"/>
  <c r="Y503" i="1"/>
  <c r="U503" i="1"/>
  <c r="T503" i="1"/>
  <c r="S503" i="1"/>
  <c r="R503" i="1"/>
  <c r="Q503" i="1"/>
  <c r="Z502" i="1"/>
  <c r="Y502" i="1"/>
  <c r="U502" i="1"/>
  <c r="T502" i="1"/>
  <c r="S502" i="1"/>
  <c r="R502" i="1"/>
  <c r="Q502" i="1"/>
  <c r="Z501" i="1"/>
  <c r="Y501" i="1"/>
  <c r="U501" i="1"/>
  <c r="T501" i="1"/>
  <c r="S501" i="1"/>
  <c r="R501" i="1"/>
  <c r="Q501" i="1"/>
  <c r="Z500" i="1"/>
  <c r="Y500" i="1"/>
  <c r="U500" i="1"/>
  <c r="T500" i="1"/>
  <c r="S500" i="1"/>
  <c r="R500" i="1"/>
  <c r="Q500" i="1"/>
  <c r="Z499" i="1"/>
  <c r="Y499" i="1"/>
  <c r="U499" i="1"/>
  <c r="T499" i="1"/>
  <c r="S499" i="1"/>
  <c r="R499" i="1"/>
  <c r="Q499" i="1"/>
  <c r="Z498" i="1"/>
  <c r="Y498" i="1"/>
  <c r="U498" i="1"/>
  <c r="T498" i="1"/>
  <c r="S498" i="1"/>
  <c r="R498" i="1"/>
  <c r="Q498" i="1"/>
  <c r="Z497" i="1"/>
  <c r="Y497" i="1"/>
  <c r="U497" i="1"/>
  <c r="T497" i="1"/>
  <c r="S497" i="1"/>
  <c r="R497" i="1"/>
  <c r="Q497" i="1"/>
  <c r="Z496" i="1"/>
  <c r="Y496" i="1"/>
  <c r="U496" i="1"/>
  <c r="T496" i="1"/>
  <c r="S496" i="1"/>
  <c r="R496" i="1"/>
  <c r="Q496" i="1"/>
  <c r="Z495" i="1"/>
  <c r="Y495" i="1"/>
  <c r="U495" i="1"/>
  <c r="T495" i="1"/>
  <c r="S495" i="1"/>
  <c r="R495" i="1"/>
  <c r="Q495" i="1"/>
  <c r="Z494" i="1"/>
  <c r="Y494" i="1"/>
  <c r="U494" i="1"/>
  <c r="T494" i="1"/>
  <c r="S494" i="1"/>
  <c r="R494" i="1"/>
  <c r="Q494" i="1"/>
  <c r="Z493" i="1"/>
  <c r="Y493" i="1"/>
  <c r="U493" i="1"/>
  <c r="T493" i="1"/>
  <c r="S493" i="1"/>
  <c r="R493" i="1"/>
  <c r="Q493" i="1"/>
  <c r="Z492" i="1"/>
  <c r="Y492" i="1"/>
  <c r="U492" i="1"/>
  <c r="T492" i="1"/>
  <c r="S492" i="1"/>
  <c r="R492" i="1"/>
  <c r="Q492" i="1"/>
  <c r="Z491" i="1"/>
  <c r="Y491" i="1"/>
  <c r="U491" i="1"/>
  <c r="T491" i="1"/>
  <c r="S491" i="1"/>
  <c r="R491" i="1"/>
  <c r="Q491" i="1"/>
  <c r="Z490" i="1"/>
  <c r="Y490" i="1"/>
  <c r="U490" i="1"/>
  <c r="T490" i="1"/>
  <c r="S490" i="1"/>
  <c r="R490" i="1"/>
  <c r="Q490" i="1"/>
  <c r="Z489" i="1"/>
  <c r="Y489" i="1"/>
  <c r="U489" i="1"/>
  <c r="T489" i="1"/>
  <c r="V489" i="1" s="1"/>
  <c r="S489" i="1"/>
  <c r="R489" i="1"/>
  <c r="Q489" i="1"/>
  <c r="Z488" i="1"/>
  <c r="Y488" i="1"/>
  <c r="U488" i="1"/>
  <c r="T488" i="1"/>
  <c r="S488" i="1"/>
  <c r="R488" i="1"/>
  <c r="Q488" i="1"/>
  <c r="Z487" i="1"/>
  <c r="Y487" i="1"/>
  <c r="U487" i="1"/>
  <c r="T487" i="1"/>
  <c r="S487" i="1"/>
  <c r="R487" i="1"/>
  <c r="Q487" i="1"/>
  <c r="Z486" i="1"/>
  <c r="Y486" i="1"/>
  <c r="U486" i="1"/>
  <c r="T486" i="1"/>
  <c r="S486" i="1"/>
  <c r="R486" i="1"/>
  <c r="Q486" i="1"/>
  <c r="Z485" i="1"/>
  <c r="Y485" i="1"/>
  <c r="U485" i="1"/>
  <c r="T485" i="1"/>
  <c r="S485" i="1"/>
  <c r="R485" i="1"/>
  <c r="Q485" i="1"/>
  <c r="Z484" i="1"/>
  <c r="Y484" i="1"/>
  <c r="U484" i="1"/>
  <c r="T484" i="1"/>
  <c r="S484" i="1"/>
  <c r="R484" i="1"/>
  <c r="Q484" i="1"/>
  <c r="Z483" i="1"/>
  <c r="Y483" i="1"/>
  <c r="U483" i="1"/>
  <c r="T483" i="1"/>
  <c r="S483" i="1"/>
  <c r="R483" i="1"/>
  <c r="Q483" i="1"/>
  <c r="Z482" i="1"/>
  <c r="Y482" i="1"/>
  <c r="U482" i="1"/>
  <c r="T482" i="1"/>
  <c r="S482" i="1"/>
  <c r="R482" i="1"/>
  <c r="Q482" i="1"/>
  <c r="Z481" i="1"/>
  <c r="Y481" i="1"/>
  <c r="U481" i="1"/>
  <c r="T481" i="1"/>
  <c r="V481" i="1" s="1"/>
  <c r="S481" i="1"/>
  <c r="R481" i="1"/>
  <c r="Q481" i="1"/>
  <c r="Z480" i="1"/>
  <c r="Y480" i="1"/>
  <c r="U480" i="1"/>
  <c r="T480" i="1"/>
  <c r="S480" i="1"/>
  <c r="R480" i="1"/>
  <c r="Q480" i="1"/>
  <c r="Z479" i="1"/>
  <c r="Y479" i="1"/>
  <c r="U479" i="1"/>
  <c r="T479" i="1"/>
  <c r="S479" i="1"/>
  <c r="R479" i="1"/>
  <c r="Q479" i="1"/>
  <c r="Z478" i="1"/>
  <c r="Y478" i="1"/>
  <c r="U478" i="1"/>
  <c r="T478" i="1"/>
  <c r="S478" i="1"/>
  <c r="R478" i="1"/>
  <c r="Q478" i="1"/>
  <c r="Z477" i="1"/>
  <c r="Y477" i="1"/>
  <c r="U477" i="1"/>
  <c r="T477" i="1"/>
  <c r="S477" i="1"/>
  <c r="R477" i="1"/>
  <c r="Q477" i="1"/>
  <c r="Z476" i="1"/>
  <c r="Y476" i="1"/>
  <c r="U476" i="1"/>
  <c r="T476" i="1"/>
  <c r="S476" i="1"/>
  <c r="R476" i="1"/>
  <c r="Q476" i="1"/>
  <c r="Z475" i="1"/>
  <c r="Y475" i="1"/>
  <c r="U475" i="1"/>
  <c r="T475" i="1"/>
  <c r="S475" i="1"/>
  <c r="R475" i="1"/>
  <c r="Q475" i="1"/>
  <c r="Z474" i="1"/>
  <c r="Y474" i="1"/>
  <c r="U474" i="1"/>
  <c r="T474" i="1"/>
  <c r="S474" i="1"/>
  <c r="R474" i="1"/>
  <c r="Q474" i="1"/>
  <c r="Z473" i="1"/>
  <c r="Y473" i="1"/>
  <c r="U473" i="1"/>
  <c r="T473" i="1"/>
  <c r="S473" i="1"/>
  <c r="R473" i="1"/>
  <c r="Q473" i="1"/>
  <c r="Z472" i="1"/>
  <c r="Y472" i="1"/>
  <c r="U472" i="1"/>
  <c r="T472" i="1"/>
  <c r="S472" i="1"/>
  <c r="R472" i="1"/>
  <c r="Q472" i="1"/>
  <c r="Z471" i="1"/>
  <c r="Y471" i="1"/>
  <c r="U471" i="1"/>
  <c r="T471" i="1"/>
  <c r="S471" i="1"/>
  <c r="R471" i="1"/>
  <c r="Q471" i="1"/>
  <c r="Z470" i="1"/>
  <c r="Y470" i="1"/>
  <c r="U470" i="1"/>
  <c r="T470" i="1"/>
  <c r="S470" i="1"/>
  <c r="R470" i="1"/>
  <c r="Q470" i="1"/>
  <c r="Z469" i="1"/>
  <c r="Y469" i="1"/>
  <c r="U469" i="1"/>
  <c r="T469" i="1"/>
  <c r="S469" i="1"/>
  <c r="R469" i="1"/>
  <c r="Q469" i="1"/>
  <c r="Z468" i="1"/>
  <c r="Y468" i="1"/>
  <c r="U468" i="1"/>
  <c r="T468" i="1"/>
  <c r="S468" i="1"/>
  <c r="R468" i="1"/>
  <c r="Q468" i="1"/>
  <c r="Z467" i="1"/>
  <c r="Y467" i="1"/>
  <c r="U467" i="1"/>
  <c r="T467" i="1"/>
  <c r="S467" i="1"/>
  <c r="R467" i="1"/>
  <c r="Q467" i="1"/>
  <c r="Z466" i="1"/>
  <c r="Y466" i="1"/>
  <c r="U466" i="1"/>
  <c r="T466" i="1"/>
  <c r="S466" i="1"/>
  <c r="R466" i="1"/>
  <c r="Q466" i="1"/>
  <c r="Z465" i="1"/>
  <c r="Y465" i="1"/>
  <c r="U465" i="1"/>
  <c r="T465" i="1"/>
  <c r="S465" i="1"/>
  <c r="R465" i="1"/>
  <c r="Q465" i="1"/>
  <c r="Z464" i="1"/>
  <c r="Y464" i="1"/>
  <c r="U464" i="1"/>
  <c r="T464" i="1"/>
  <c r="S464" i="1"/>
  <c r="R464" i="1"/>
  <c r="Q464" i="1"/>
  <c r="Z463" i="1"/>
  <c r="Y463" i="1"/>
  <c r="U463" i="1"/>
  <c r="T463" i="1"/>
  <c r="S463" i="1"/>
  <c r="R463" i="1"/>
  <c r="Q463" i="1"/>
  <c r="Z462" i="1"/>
  <c r="Y462" i="1"/>
  <c r="U462" i="1"/>
  <c r="T462" i="1"/>
  <c r="S462" i="1"/>
  <c r="R462" i="1"/>
  <c r="Q462" i="1"/>
  <c r="Z461" i="1"/>
  <c r="Y461" i="1"/>
  <c r="U461" i="1"/>
  <c r="T461" i="1"/>
  <c r="S461" i="1"/>
  <c r="R461" i="1"/>
  <c r="Q461" i="1"/>
  <c r="Z460" i="1"/>
  <c r="Y460" i="1"/>
  <c r="U460" i="1"/>
  <c r="T460" i="1"/>
  <c r="S460" i="1"/>
  <c r="R460" i="1"/>
  <c r="Q460" i="1"/>
  <c r="Z459" i="1"/>
  <c r="Y459" i="1"/>
  <c r="U459" i="1"/>
  <c r="T459" i="1"/>
  <c r="S459" i="1"/>
  <c r="R459" i="1"/>
  <c r="Q459" i="1"/>
  <c r="Z458" i="1"/>
  <c r="Y458" i="1"/>
  <c r="U458" i="1"/>
  <c r="T458" i="1"/>
  <c r="S458" i="1"/>
  <c r="R458" i="1"/>
  <c r="Q458" i="1"/>
  <c r="Z457" i="1"/>
  <c r="Y457" i="1"/>
  <c r="U457" i="1"/>
  <c r="T457" i="1"/>
  <c r="S457" i="1"/>
  <c r="R457" i="1"/>
  <c r="Q457" i="1"/>
  <c r="Z456" i="1"/>
  <c r="Y456" i="1"/>
  <c r="U456" i="1"/>
  <c r="T456" i="1"/>
  <c r="S456" i="1"/>
  <c r="R456" i="1"/>
  <c r="Q456" i="1"/>
  <c r="Z455" i="1"/>
  <c r="Y455" i="1"/>
  <c r="U455" i="1"/>
  <c r="T455" i="1"/>
  <c r="S455" i="1"/>
  <c r="R455" i="1"/>
  <c r="Q455" i="1"/>
  <c r="Z454" i="1"/>
  <c r="Y454" i="1"/>
  <c r="U454" i="1"/>
  <c r="T454" i="1"/>
  <c r="S454" i="1"/>
  <c r="R454" i="1"/>
  <c r="Q454" i="1"/>
  <c r="Z453" i="1"/>
  <c r="Y453" i="1"/>
  <c r="U453" i="1"/>
  <c r="T453" i="1"/>
  <c r="S453" i="1"/>
  <c r="R453" i="1"/>
  <c r="Q453" i="1"/>
  <c r="Z452" i="1"/>
  <c r="Y452" i="1"/>
  <c r="U452" i="1"/>
  <c r="T452" i="1"/>
  <c r="S452" i="1"/>
  <c r="R452" i="1"/>
  <c r="Q452" i="1"/>
  <c r="Z451" i="1"/>
  <c r="Y451" i="1"/>
  <c r="U451" i="1"/>
  <c r="T451" i="1"/>
  <c r="S451" i="1"/>
  <c r="R451" i="1"/>
  <c r="Q451" i="1"/>
  <c r="Z450" i="1"/>
  <c r="Y450" i="1"/>
  <c r="U450" i="1"/>
  <c r="T450" i="1"/>
  <c r="S450" i="1"/>
  <c r="R450" i="1"/>
  <c r="Q450" i="1"/>
  <c r="Z449" i="1"/>
  <c r="Y449" i="1"/>
  <c r="U449" i="1"/>
  <c r="T449" i="1"/>
  <c r="S449" i="1"/>
  <c r="R449" i="1"/>
  <c r="Q449" i="1"/>
  <c r="Z448" i="1"/>
  <c r="Y448" i="1"/>
  <c r="U448" i="1"/>
  <c r="T448" i="1"/>
  <c r="S448" i="1"/>
  <c r="R448" i="1"/>
  <c r="Q448" i="1"/>
  <c r="Z447" i="1"/>
  <c r="Y447" i="1"/>
  <c r="U447" i="1"/>
  <c r="T447" i="1"/>
  <c r="S447" i="1"/>
  <c r="R447" i="1"/>
  <c r="Q447" i="1"/>
  <c r="Z446" i="1"/>
  <c r="Y446" i="1"/>
  <c r="U446" i="1"/>
  <c r="T446" i="1"/>
  <c r="S446" i="1"/>
  <c r="R446" i="1"/>
  <c r="Q446" i="1"/>
  <c r="Z445" i="1"/>
  <c r="Y445" i="1"/>
  <c r="U445" i="1"/>
  <c r="T445" i="1"/>
  <c r="S445" i="1"/>
  <c r="R445" i="1"/>
  <c r="Q445" i="1"/>
  <c r="Z444" i="1"/>
  <c r="Y444" i="1"/>
  <c r="U444" i="1"/>
  <c r="T444" i="1"/>
  <c r="S444" i="1"/>
  <c r="R444" i="1"/>
  <c r="Q444" i="1"/>
  <c r="Z443" i="1"/>
  <c r="Y443" i="1"/>
  <c r="U443" i="1"/>
  <c r="T443" i="1"/>
  <c r="S443" i="1"/>
  <c r="R443" i="1"/>
  <c r="Q443" i="1"/>
  <c r="Z442" i="1"/>
  <c r="Y442" i="1"/>
  <c r="U442" i="1"/>
  <c r="T442" i="1"/>
  <c r="S442" i="1"/>
  <c r="R442" i="1"/>
  <c r="Q442" i="1"/>
  <c r="Z441" i="1"/>
  <c r="Y441" i="1"/>
  <c r="U441" i="1"/>
  <c r="T441" i="1"/>
  <c r="S441" i="1"/>
  <c r="R441" i="1"/>
  <c r="Q441" i="1"/>
  <c r="Z440" i="1"/>
  <c r="Y440" i="1"/>
  <c r="U440" i="1"/>
  <c r="T440" i="1"/>
  <c r="S440" i="1"/>
  <c r="R440" i="1"/>
  <c r="Q440" i="1"/>
  <c r="Z439" i="1"/>
  <c r="Y439" i="1"/>
  <c r="U439" i="1"/>
  <c r="T439" i="1"/>
  <c r="S439" i="1"/>
  <c r="R439" i="1"/>
  <c r="Q439" i="1"/>
  <c r="Z438" i="1"/>
  <c r="Y438" i="1"/>
  <c r="U438" i="1"/>
  <c r="T438" i="1"/>
  <c r="S438" i="1"/>
  <c r="R438" i="1"/>
  <c r="Q438" i="1"/>
  <c r="Z437" i="1"/>
  <c r="Y437" i="1"/>
  <c r="U437" i="1"/>
  <c r="T437" i="1"/>
  <c r="S437" i="1"/>
  <c r="R437" i="1"/>
  <c r="Q437" i="1"/>
  <c r="Z436" i="1"/>
  <c r="Y436" i="1"/>
  <c r="U436" i="1"/>
  <c r="T436" i="1"/>
  <c r="S436" i="1"/>
  <c r="R436" i="1"/>
  <c r="Q436" i="1"/>
  <c r="Z435" i="1"/>
  <c r="Y435" i="1"/>
  <c r="U435" i="1"/>
  <c r="T435" i="1"/>
  <c r="S435" i="1"/>
  <c r="R435" i="1"/>
  <c r="Q435" i="1"/>
  <c r="Z434" i="1"/>
  <c r="Y434" i="1"/>
  <c r="U434" i="1"/>
  <c r="T434" i="1"/>
  <c r="S434" i="1"/>
  <c r="R434" i="1"/>
  <c r="Q434" i="1"/>
  <c r="Z433" i="1"/>
  <c r="Y433" i="1"/>
  <c r="U433" i="1"/>
  <c r="T433" i="1"/>
  <c r="S433" i="1"/>
  <c r="R433" i="1"/>
  <c r="Q433" i="1"/>
  <c r="Z432" i="1"/>
  <c r="Y432" i="1"/>
  <c r="U432" i="1"/>
  <c r="T432" i="1"/>
  <c r="S432" i="1"/>
  <c r="R432" i="1"/>
  <c r="Q432" i="1"/>
  <c r="Z431" i="1"/>
  <c r="Y431" i="1"/>
  <c r="U431" i="1"/>
  <c r="T431" i="1"/>
  <c r="S431" i="1"/>
  <c r="R431" i="1"/>
  <c r="Q431" i="1"/>
  <c r="Z430" i="1"/>
  <c r="Y430" i="1"/>
  <c r="U430" i="1"/>
  <c r="T430" i="1"/>
  <c r="S430" i="1"/>
  <c r="R430" i="1"/>
  <c r="Q430" i="1"/>
  <c r="Z429" i="1"/>
  <c r="Y429" i="1"/>
  <c r="U429" i="1"/>
  <c r="T429" i="1"/>
  <c r="S429" i="1"/>
  <c r="R429" i="1"/>
  <c r="Q429" i="1"/>
  <c r="Z428" i="1"/>
  <c r="Y428" i="1"/>
  <c r="U428" i="1"/>
  <c r="T428" i="1"/>
  <c r="S428" i="1"/>
  <c r="R428" i="1"/>
  <c r="Q428" i="1"/>
  <c r="Z427" i="1"/>
  <c r="Y427" i="1"/>
  <c r="U427" i="1"/>
  <c r="T427" i="1"/>
  <c r="S427" i="1"/>
  <c r="R427" i="1"/>
  <c r="Q427" i="1"/>
  <c r="Z426" i="1"/>
  <c r="Y426" i="1"/>
  <c r="U426" i="1"/>
  <c r="T426" i="1"/>
  <c r="S426" i="1"/>
  <c r="R426" i="1"/>
  <c r="Q426" i="1"/>
  <c r="Z425" i="1"/>
  <c r="Y425" i="1"/>
  <c r="U425" i="1"/>
  <c r="T425" i="1"/>
  <c r="S425" i="1"/>
  <c r="R425" i="1"/>
  <c r="Q425" i="1"/>
  <c r="Z424" i="1"/>
  <c r="Y424" i="1"/>
  <c r="U424" i="1"/>
  <c r="T424" i="1"/>
  <c r="S424" i="1"/>
  <c r="R424" i="1"/>
  <c r="Q424" i="1"/>
  <c r="Z423" i="1"/>
  <c r="Y423" i="1"/>
  <c r="U423" i="1"/>
  <c r="T423" i="1"/>
  <c r="S423" i="1"/>
  <c r="R423" i="1"/>
  <c r="Q423" i="1"/>
  <c r="Z422" i="1"/>
  <c r="Y422" i="1"/>
  <c r="U422" i="1"/>
  <c r="T422" i="1"/>
  <c r="S422" i="1"/>
  <c r="R422" i="1"/>
  <c r="Q422" i="1"/>
  <c r="Z421" i="1"/>
  <c r="Y421" i="1"/>
  <c r="U421" i="1"/>
  <c r="T421" i="1"/>
  <c r="S421" i="1"/>
  <c r="R421" i="1"/>
  <c r="Q421" i="1"/>
  <c r="Z420" i="1"/>
  <c r="Y420" i="1"/>
  <c r="U420" i="1"/>
  <c r="T420" i="1"/>
  <c r="S420" i="1"/>
  <c r="R420" i="1"/>
  <c r="Q420" i="1"/>
  <c r="Z419" i="1"/>
  <c r="Y419" i="1"/>
  <c r="U419" i="1"/>
  <c r="T419" i="1"/>
  <c r="S419" i="1"/>
  <c r="R419" i="1"/>
  <c r="Q419" i="1"/>
  <c r="Z418" i="1"/>
  <c r="Y418" i="1"/>
  <c r="U418" i="1"/>
  <c r="T418" i="1"/>
  <c r="S418" i="1"/>
  <c r="R418" i="1"/>
  <c r="Q418" i="1"/>
  <c r="Z417" i="1"/>
  <c r="Y417" i="1"/>
  <c r="U417" i="1"/>
  <c r="T417" i="1"/>
  <c r="S417" i="1"/>
  <c r="R417" i="1"/>
  <c r="Q417" i="1"/>
  <c r="Z416" i="1"/>
  <c r="Y416" i="1"/>
  <c r="U416" i="1"/>
  <c r="T416" i="1"/>
  <c r="S416" i="1"/>
  <c r="R416" i="1"/>
  <c r="Q416" i="1"/>
  <c r="Z415" i="1"/>
  <c r="Y415" i="1"/>
  <c r="U415" i="1"/>
  <c r="T415" i="1"/>
  <c r="S415" i="1"/>
  <c r="R415" i="1"/>
  <c r="Q415" i="1"/>
  <c r="Z414" i="1"/>
  <c r="Y414" i="1"/>
  <c r="U414" i="1"/>
  <c r="T414" i="1"/>
  <c r="S414" i="1"/>
  <c r="R414" i="1"/>
  <c r="Q414" i="1"/>
  <c r="Z413" i="1"/>
  <c r="Y413" i="1"/>
  <c r="U413" i="1"/>
  <c r="T413" i="1"/>
  <c r="S413" i="1"/>
  <c r="R413" i="1"/>
  <c r="Q413" i="1"/>
  <c r="Z412" i="1"/>
  <c r="Y412" i="1"/>
  <c r="U412" i="1"/>
  <c r="T412" i="1"/>
  <c r="S412" i="1"/>
  <c r="R412" i="1"/>
  <c r="Q412" i="1"/>
  <c r="Z411" i="1"/>
  <c r="Y411" i="1"/>
  <c r="U411" i="1"/>
  <c r="T411" i="1"/>
  <c r="S411" i="1"/>
  <c r="R411" i="1"/>
  <c r="Q411" i="1"/>
  <c r="Z410" i="1"/>
  <c r="Y410" i="1"/>
  <c r="U410" i="1"/>
  <c r="T410" i="1"/>
  <c r="S410" i="1"/>
  <c r="R410" i="1"/>
  <c r="Q410" i="1"/>
  <c r="Z409" i="1"/>
  <c r="Y409" i="1"/>
  <c r="U409" i="1"/>
  <c r="T409" i="1"/>
  <c r="S409" i="1"/>
  <c r="R409" i="1"/>
  <c r="Q409" i="1"/>
  <c r="Z408" i="1"/>
  <c r="Y408" i="1"/>
  <c r="U408" i="1"/>
  <c r="T408" i="1"/>
  <c r="S408" i="1"/>
  <c r="R408" i="1"/>
  <c r="Q408" i="1"/>
  <c r="Z407" i="1"/>
  <c r="Y407" i="1"/>
  <c r="U407" i="1"/>
  <c r="T407" i="1"/>
  <c r="S407" i="1"/>
  <c r="R407" i="1"/>
  <c r="Q407" i="1"/>
  <c r="Z406" i="1"/>
  <c r="Y406" i="1"/>
  <c r="U406" i="1"/>
  <c r="T406" i="1"/>
  <c r="S406" i="1"/>
  <c r="R406" i="1"/>
  <c r="Q406" i="1"/>
  <c r="Z405" i="1"/>
  <c r="Y405" i="1"/>
  <c r="U405" i="1"/>
  <c r="T405" i="1"/>
  <c r="S405" i="1"/>
  <c r="R405" i="1"/>
  <c r="Q405" i="1"/>
  <c r="Z404" i="1"/>
  <c r="Y404" i="1"/>
  <c r="U404" i="1"/>
  <c r="T404" i="1"/>
  <c r="S404" i="1"/>
  <c r="R404" i="1"/>
  <c r="Q404" i="1"/>
  <c r="Z403" i="1"/>
  <c r="Y403" i="1"/>
  <c r="U403" i="1"/>
  <c r="T403" i="1"/>
  <c r="S403" i="1"/>
  <c r="R403" i="1"/>
  <c r="Q403" i="1"/>
  <c r="Z402" i="1"/>
  <c r="Y402" i="1"/>
  <c r="U402" i="1"/>
  <c r="T402" i="1"/>
  <c r="S402" i="1"/>
  <c r="R402" i="1"/>
  <c r="Q402" i="1"/>
  <c r="Z401" i="1"/>
  <c r="Y401" i="1"/>
  <c r="U401" i="1"/>
  <c r="T401" i="1"/>
  <c r="S401" i="1"/>
  <c r="R401" i="1"/>
  <c r="Q401" i="1"/>
  <c r="Z400" i="1"/>
  <c r="Y400" i="1"/>
  <c r="U400" i="1"/>
  <c r="T400" i="1"/>
  <c r="S400" i="1"/>
  <c r="R400" i="1"/>
  <c r="Q400" i="1"/>
  <c r="Z399" i="1"/>
  <c r="Y399" i="1"/>
  <c r="U399" i="1"/>
  <c r="T399" i="1"/>
  <c r="S399" i="1"/>
  <c r="R399" i="1"/>
  <c r="Q399" i="1"/>
  <c r="Z398" i="1"/>
  <c r="Y398" i="1"/>
  <c r="U398" i="1"/>
  <c r="T398" i="1"/>
  <c r="S398" i="1"/>
  <c r="R398" i="1"/>
  <c r="Q398" i="1"/>
  <c r="Z397" i="1"/>
  <c r="Y397" i="1"/>
  <c r="U397" i="1"/>
  <c r="T397" i="1"/>
  <c r="S397" i="1"/>
  <c r="R397" i="1"/>
  <c r="Q397" i="1"/>
  <c r="Z396" i="1"/>
  <c r="Y396" i="1"/>
  <c r="U396" i="1"/>
  <c r="T396" i="1"/>
  <c r="S396" i="1"/>
  <c r="R396" i="1"/>
  <c r="Q396" i="1"/>
  <c r="Z395" i="1"/>
  <c r="Y395" i="1"/>
  <c r="U395" i="1"/>
  <c r="T395" i="1"/>
  <c r="S395" i="1"/>
  <c r="R395" i="1"/>
  <c r="Q395" i="1"/>
  <c r="Z394" i="1"/>
  <c r="Y394" i="1"/>
  <c r="U394" i="1"/>
  <c r="T394" i="1"/>
  <c r="S394" i="1"/>
  <c r="R394" i="1"/>
  <c r="Q394" i="1"/>
  <c r="Z393" i="1"/>
  <c r="Y393" i="1"/>
  <c r="U393" i="1"/>
  <c r="T393" i="1"/>
  <c r="S393" i="1"/>
  <c r="R393" i="1"/>
  <c r="Q393" i="1"/>
  <c r="Z392" i="1"/>
  <c r="Y392" i="1"/>
  <c r="U392" i="1"/>
  <c r="T392" i="1"/>
  <c r="S392" i="1"/>
  <c r="R392" i="1"/>
  <c r="Q392" i="1"/>
  <c r="Z391" i="1"/>
  <c r="Y391" i="1"/>
  <c r="U391" i="1"/>
  <c r="T391" i="1"/>
  <c r="S391" i="1"/>
  <c r="R391" i="1"/>
  <c r="Q391" i="1"/>
  <c r="Z390" i="1"/>
  <c r="Y390" i="1"/>
  <c r="U390" i="1"/>
  <c r="T390" i="1"/>
  <c r="S390" i="1"/>
  <c r="R390" i="1"/>
  <c r="Q390" i="1"/>
  <c r="Z389" i="1"/>
  <c r="Y389" i="1"/>
  <c r="U389" i="1"/>
  <c r="T389" i="1"/>
  <c r="S389" i="1"/>
  <c r="R389" i="1"/>
  <c r="Q389" i="1"/>
  <c r="Z388" i="1"/>
  <c r="Y388" i="1"/>
  <c r="U388" i="1"/>
  <c r="T388" i="1"/>
  <c r="S388" i="1"/>
  <c r="R388" i="1"/>
  <c r="Q388" i="1"/>
  <c r="Z387" i="1"/>
  <c r="Y387" i="1"/>
  <c r="U387" i="1"/>
  <c r="T387" i="1"/>
  <c r="S387" i="1"/>
  <c r="R387" i="1"/>
  <c r="Q387" i="1"/>
  <c r="Z386" i="1"/>
  <c r="Y386" i="1"/>
  <c r="U386" i="1"/>
  <c r="T386" i="1"/>
  <c r="S386" i="1"/>
  <c r="R386" i="1"/>
  <c r="Q386" i="1"/>
  <c r="Z385" i="1"/>
  <c r="Y385" i="1"/>
  <c r="U385" i="1"/>
  <c r="T385" i="1"/>
  <c r="S385" i="1"/>
  <c r="R385" i="1"/>
  <c r="Q385" i="1"/>
  <c r="Z384" i="1"/>
  <c r="Y384" i="1"/>
  <c r="U384" i="1"/>
  <c r="T384" i="1"/>
  <c r="S384" i="1"/>
  <c r="R384" i="1"/>
  <c r="Q384" i="1"/>
  <c r="Z383" i="1"/>
  <c r="Y383" i="1"/>
  <c r="U383" i="1"/>
  <c r="T383" i="1"/>
  <c r="S383" i="1"/>
  <c r="R383" i="1"/>
  <c r="Q383" i="1"/>
  <c r="Z382" i="1"/>
  <c r="Y382" i="1"/>
  <c r="U382" i="1"/>
  <c r="T382" i="1"/>
  <c r="S382" i="1"/>
  <c r="R382" i="1"/>
  <c r="Q382" i="1"/>
  <c r="Z381" i="1"/>
  <c r="Y381" i="1"/>
  <c r="U381" i="1"/>
  <c r="T381" i="1"/>
  <c r="S381" i="1"/>
  <c r="R381" i="1"/>
  <c r="Q381" i="1"/>
  <c r="Z380" i="1"/>
  <c r="Y380" i="1"/>
  <c r="U380" i="1"/>
  <c r="T380" i="1"/>
  <c r="S380" i="1"/>
  <c r="R380" i="1"/>
  <c r="Q380" i="1"/>
  <c r="Z379" i="1"/>
  <c r="Y379" i="1"/>
  <c r="U379" i="1"/>
  <c r="T379" i="1"/>
  <c r="S379" i="1"/>
  <c r="R379" i="1"/>
  <c r="Q379" i="1"/>
  <c r="Z378" i="1"/>
  <c r="Y378" i="1"/>
  <c r="U378" i="1"/>
  <c r="T378" i="1"/>
  <c r="S378" i="1"/>
  <c r="R378" i="1"/>
  <c r="Q378" i="1"/>
  <c r="Z377" i="1"/>
  <c r="Y377" i="1"/>
  <c r="U377" i="1"/>
  <c r="T377" i="1"/>
  <c r="S377" i="1"/>
  <c r="R377" i="1"/>
  <c r="Q377" i="1"/>
  <c r="Z376" i="1"/>
  <c r="Y376" i="1"/>
  <c r="U376" i="1"/>
  <c r="T376" i="1"/>
  <c r="S376" i="1"/>
  <c r="R376" i="1"/>
  <c r="Q376" i="1"/>
  <c r="Z375" i="1"/>
  <c r="Y375" i="1"/>
  <c r="U375" i="1"/>
  <c r="T375" i="1"/>
  <c r="S375" i="1"/>
  <c r="R375" i="1"/>
  <c r="Q375" i="1"/>
  <c r="Z374" i="1"/>
  <c r="Y374" i="1"/>
  <c r="U374" i="1"/>
  <c r="T374" i="1"/>
  <c r="S374" i="1"/>
  <c r="R374" i="1"/>
  <c r="Q374" i="1"/>
  <c r="Z373" i="1"/>
  <c r="Y373" i="1"/>
  <c r="U373" i="1"/>
  <c r="T373" i="1"/>
  <c r="S373" i="1"/>
  <c r="R373" i="1"/>
  <c r="Q373" i="1"/>
  <c r="Z372" i="1"/>
  <c r="Y372" i="1"/>
  <c r="U372" i="1"/>
  <c r="T372" i="1"/>
  <c r="S372" i="1"/>
  <c r="R372" i="1"/>
  <c r="Q372" i="1"/>
  <c r="Z371" i="1"/>
  <c r="Y371" i="1"/>
  <c r="U371" i="1"/>
  <c r="T371" i="1"/>
  <c r="S371" i="1"/>
  <c r="R371" i="1"/>
  <c r="Q371" i="1"/>
  <c r="Z370" i="1"/>
  <c r="Y370" i="1"/>
  <c r="U370" i="1"/>
  <c r="T370" i="1"/>
  <c r="S370" i="1"/>
  <c r="R370" i="1"/>
  <c r="Q370" i="1"/>
  <c r="Z369" i="1"/>
  <c r="Y369" i="1"/>
  <c r="U369" i="1"/>
  <c r="T369" i="1"/>
  <c r="S369" i="1"/>
  <c r="R369" i="1"/>
  <c r="Q369" i="1"/>
  <c r="Z368" i="1"/>
  <c r="Y368" i="1"/>
  <c r="U368" i="1"/>
  <c r="T368" i="1"/>
  <c r="S368" i="1"/>
  <c r="R368" i="1"/>
  <c r="Q368" i="1"/>
  <c r="Z367" i="1"/>
  <c r="Y367" i="1"/>
  <c r="U367" i="1"/>
  <c r="T367" i="1"/>
  <c r="S367" i="1"/>
  <c r="R367" i="1"/>
  <c r="Q367" i="1"/>
  <c r="Z366" i="1"/>
  <c r="Y366" i="1"/>
  <c r="U366" i="1"/>
  <c r="T366" i="1"/>
  <c r="S366" i="1"/>
  <c r="R366" i="1"/>
  <c r="Q366" i="1"/>
  <c r="Z365" i="1"/>
  <c r="Y365" i="1"/>
  <c r="U365" i="1"/>
  <c r="T365" i="1"/>
  <c r="S365" i="1"/>
  <c r="R365" i="1"/>
  <c r="Q365" i="1"/>
  <c r="Z364" i="1"/>
  <c r="Y364" i="1"/>
  <c r="U364" i="1"/>
  <c r="T364" i="1"/>
  <c r="S364" i="1"/>
  <c r="R364" i="1"/>
  <c r="Q364" i="1"/>
  <c r="Z363" i="1"/>
  <c r="Y363" i="1"/>
  <c r="U363" i="1"/>
  <c r="T363" i="1"/>
  <c r="S363" i="1"/>
  <c r="R363" i="1"/>
  <c r="Q363" i="1"/>
  <c r="Z362" i="1"/>
  <c r="Y362" i="1"/>
  <c r="U362" i="1"/>
  <c r="T362" i="1"/>
  <c r="S362" i="1"/>
  <c r="R362" i="1"/>
  <c r="Q362" i="1"/>
  <c r="Z361" i="1"/>
  <c r="Y361" i="1"/>
  <c r="U361" i="1"/>
  <c r="T361" i="1"/>
  <c r="S361" i="1"/>
  <c r="R361" i="1"/>
  <c r="Q361" i="1"/>
  <c r="Z360" i="1"/>
  <c r="Y360" i="1"/>
  <c r="U360" i="1"/>
  <c r="T360" i="1"/>
  <c r="S360" i="1"/>
  <c r="R360" i="1"/>
  <c r="Q360" i="1"/>
  <c r="Z359" i="1"/>
  <c r="Y359" i="1"/>
  <c r="U359" i="1"/>
  <c r="T359" i="1"/>
  <c r="S359" i="1"/>
  <c r="R359" i="1"/>
  <c r="Q359" i="1"/>
  <c r="Z358" i="1"/>
  <c r="Y358" i="1"/>
  <c r="U358" i="1"/>
  <c r="T358" i="1"/>
  <c r="S358" i="1"/>
  <c r="R358" i="1"/>
  <c r="Q358" i="1"/>
  <c r="Z357" i="1"/>
  <c r="Y357" i="1"/>
  <c r="U357" i="1"/>
  <c r="T357" i="1"/>
  <c r="S357" i="1"/>
  <c r="R357" i="1"/>
  <c r="Q357" i="1"/>
  <c r="Z356" i="1"/>
  <c r="Y356" i="1"/>
  <c r="U356" i="1"/>
  <c r="T356" i="1"/>
  <c r="S356" i="1"/>
  <c r="R356" i="1"/>
  <c r="Q356" i="1"/>
  <c r="Z355" i="1"/>
  <c r="Y355" i="1"/>
  <c r="U355" i="1"/>
  <c r="T355" i="1"/>
  <c r="S355" i="1"/>
  <c r="R355" i="1"/>
  <c r="Q355" i="1"/>
  <c r="Z354" i="1"/>
  <c r="Y354" i="1"/>
  <c r="U354" i="1"/>
  <c r="T354" i="1"/>
  <c r="S354" i="1"/>
  <c r="R354" i="1"/>
  <c r="Q354" i="1"/>
  <c r="Z353" i="1"/>
  <c r="Y353" i="1"/>
  <c r="U353" i="1"/>
  <c r="T353" i="1"/>
  <c r="S353" i="1"/>
  <c r="R353" i="1"/>
  <c r="Q353" i="1"/>
  <c r="Z352" i="1"/>
  <c r="Y352" i="1"/>
  <c r="U352" i="1"/>
  <c r="T352" i="1"/>
  <c r="S352" i="1"/>
  <c r="R352" i="1"/>
  <c r="Q352" i="1"/>
  <c r="Z351" i="1"/>
  <c r="Y351" i="1"/>
  <c r="U351" i="1"/>
  <c r="T351" i="1"/>
  <c r="S351" i="1"/>
  <c r="R351" i="1"/>
  <c r="Q351" i="1"/>
  <c r="Z350" i="1"/>
  <c r="Y350" i="1"/>
  <c r="U350" i="1"/>
  <c r="T350" i="1"/>
  <c r="S350" i="1"/>
  <c r="R350" i="1"/>
  <c r="Q350" i="1"/>
  <c r="Z349" i="1"/>
  <c r="Y349" i="1"/>
  <c r="U349" i="1"/>
  <c r="T349" i="1"/>
  <c r="S349" i="1"/>
  <c r="R349" i="1"/>
  <c r="Q349" i="1"/>
  <c r="Z348" i="1"/>
  <c r="Y348" i="1"/>
  <c r="U348" i="1"/>
  <c r="T348" i="1"/>
  <c r="S348" i="1"/>
  <c r="R348" i="1"/>
  <c r="Q348" i="1"/>
  <c r="Z347" i="1"/>
  <c r="Y347" i="1"/>
  <c r="U347" i="1"/>
  <c r="T347" i="1"/>
  <c r="S347" i="1"/>
  <c r="R347" i="1"/>
  <c r="Q347" i="1"/>
  <c r="Z346" i="1"/>
  <c r="Y346" i="1"/>
  <c r="U346" i="1"/>
  <c r="T346" i="1"/>
  <c r="S346" i="1"/>
  <c r="R346" i="1"/>
  <c r="Q346" i="1"/>
  <c r="Z345" i="1"/>
  <c r="Y345" i="1"/>
  <c r="U345" i="1"/>
  <c r="T345" i="1"/>
  <c r="S345" i="1"/>
  <c r="R345" i="1"/>
  <c r="Q345" i="1"/>
  <c r="Z344" i="1"/>
  <c r="Y344" i="1"/>
  <c r="U344" i="1"/>
  <c r="T344" i="1"/>
  <c r="S344" i="1"/>
  <c r="R344" i="1"/>
  <c r="Q344" i="1"/>
  <c r="Z343" i="1"/>
  <c r="Y343" i="1"/>
  <c r="U343" i="1"/>
  <c r="T343" i="1"/>
  <c r="S343" i="1"/>
  <c r="R343" i="1"/>
  <c r="Q343" i="1"/>
  <c r="Z342" i="1"/>
  <c r="Y342" i="1"/>
  <c r="U342" i="1"/>
  <c r="T342" i="1"/>
  <c r="S342" i="1"/>
  <c r="R342" i="1"/>
  <c r="Q342" i="1"/>
  <c r="Z341" i="1"/>
  <c r="Y341" i="1"/>
  <c r="U341" i="1"/>
  <c r="T341" i="1"/>
  <c r="S341" i="1"/>
  <c r="R341" i="1"/>
  <c r="Q341" i="1"/>
  <c r="Z340" i="1"/>
  <c r="Y340" i="1"/>
  <c r="U340" i="1"/>
  <c r="T340" i="1"/>
  <c r="S340" i="1"/>
  <c r="R340" i="1"/>
  <c r="Q340" i="1"/>
  <c r="Z339" i="1"/>
  <c r="Y339" i="1"/>
  <c r="U339" i="1"/>
  <c r="T339" i="1"/>
  <c r="S339" i="1"/>
  <c r="R339" i="1"/>
  <c r="Q339" i="1"/>
  <c r="Z338" i="1"/>
  <c r="Y338" i="1"/>
  <c r="U338" i="1"/>
  <c r="T338" i="1"/>
  <c r="S338" i="1"/>
  <c r="R338" i="1"/>
  <c r="Q338" i="1"/>
  <c r="Z337" i="1"/>
  <c r="Y337" i="1"/>
  <c r="U337" i="1"/>
  <c r="T337" i="1"/>
  <c r="S337" i="1"/>
  <c r="R337" i="1"/>
  <c r="Q337" i="1"/>
  <c r="Z336" i="1"/>
  <c r="Y336" i="1"/>
  <c r="U336" i="1"/>
  <c r="T336" i="1"/>
  <c r="S336" i="1"/>
  <c r="R336" i="1"/>
  <c r="Q336" i="1"/>
  <c r="Z335" i="1"/>
  <c r="Y335" i="1"/>
  <c r="U335" i="1"/>
  <c r="T335" i="1"/>
  <c r="S335" i="1"/>
  <c r="R335" i="1"/>
  <c r="Q335" i="1"/>
  <c r="Z334" i="1"/>
  <c r="Y334" i="1"/>
  <c r="U334" i="1"/>
  <c r="T334" i="1"/>
  <c r="S334" i="1"/>
  <c r="R334" i="1"/>
  <c r="Q334" i="1"/>
  <c r="Z333" i="1"/>
  <c r="Y333" i="1"/>
  <c r="U333" i="1"/>
  <c r="T333" i="1"/>
  <c r="S333" i="1"/>
  <c r="R333" i="1"/>
  <c r="Q333" i="1"/>
  <c r="Z332" i="1"/>
  <c r="Y332" i="1"/>
  <c r="U332" i="1"/>
  <c r="T332" i="1"/>
  <c r="S332" i="1"/>
  <c r="R332" i="1"/>
  <c r="Q332" i="1"/>
  <c r="Z331" i="1"/>
  <c r="Y331" i="1"/>
  <c r="U331" i="1"/>
  <c r="T331" i="1"/>
  <c r="S331" i="1"/>
  <c r="R331" i="1"/>
  <c r="Q331" i="1"/>
  <c r="Z330" i="1"/>
  <c r="Y330" i="1"/>
  <c r="U330" i="1"/>
  <c r="T330" i="1"/>
  <c r="S330" i="1"/>
  <c r="R330" i="1"/>
  <c r="Q330" i="1"/>
  <c r="Z329" i="1"/>
  <c r="Y329" i="1"/>
  <c r="U329" i="1"/>
  <c r="T329" i="1"/>
  <c r="S329" i="1"/>
  <c r="R329" i="1"/>
  <c r="Q329" i="1"/>
  <c r="Z328" i="1"/>
  <c r="Y328" i="1"/>
  <c r="U328" i="1"/>
  <c r="T328" i="1"/>
  <c r="S328" i="1"/>
  <c r="R328" i="1"/>
  <c r="Q328" i="1"/>
  <c r="Z327" i="1"/>
  <c r="Y327" i="1"/>
  <c r="U327" i="1"/>
  <c r="T327" i="1"/>
  <c r="S327" i="1"/>
  <c r="R327" i="1"/>
  <c r="Q327" i="1"/>
  <c r="Z326" i="1"/>
  <c r="Y326" i="1"/>
  <c r="U326" i="1"/>
  <c r="T326" i="1"/>
  <c r="S326" i="1"/>
  <c r="R326" i="1"/>
  <c r="Q326" i="1"/>
  <c r="Z325" i="1"/>
  <c r="Y325" i="1"/>
  <c r="U325" i="1"/>
  <c r="T325" i="1"/>
  <c r="S325" i="1"/>
  <c r="R325" i="1"/>
  <c r="Q325" i="1"/>
  <c r="Z324" i="1"/>
  <c r="Y324" i="1"/>
  <c r="U324" i="1"/>
  <c r="T324" i="1"/>
  <c r="S324" i="1"/>
  <c r="R324" i="1"/>
  <c r="Q324" i="1"/>
  <c r="Z323" i="1"/>
  <c r="Y323" i="1"/>
  <c r="U323" i="1"/>
  <c r="T323" i="1"/>
  <c r="S323" i="1"/>
  <c r="R323" i="1"/>
  <c r="Q323" i="1"/>
  <c r="Z322" i="1"/>
  <c r="Y322" i="1"/>
  <c r="U322" i="1"/>
  <c r="T322" i="1"/>
  <c r="S322" i="1"/>
  <c r="R322" i="1"/>
  <c r="Q322" i="1"/>
  <c r="Z321" i="1"/>
  <c r="Y321" i="1"/>
  <c r="U321" i="1"/>
  <c r="T321" i="1"/>
  <c r="S321" i="1"/>
  <c r="R321" i="1"/>
  <c r="Q321" i="1"/>
  <c r="Z320" i="1"/>
  <c r="Y320" i="1"/>
  <c r="U320" i="1"/>
  <c r="T320" i="1"/>
  <c r="S320" i="1"/>
  <c r="R320" i="1"/>
  <c r="Q320" i="1"/>
  <c r="Z319" i="1"/>
  <c r="Y319" i="1"/>
  <c r="U319" i="1"/>
  <c r="T319" i="1"/>
  <c r="S319" i="1"/>
  <c r="R319" i="1"/>
  <c r="Q319" i="1"/>
  <c r="Z318" i="1"/>
  <c r="Y318" i="1"/>
  <c r="U318" i="1"/>
  <c r="T318" i="1"/>
  <c r="S318" i="1"/>
  <c r="R318" i="1"/>
  <c r="Q318" i="1"/>
  <c r="Z317" i="1"/>
  <c r="Y317" i="1"/>
  <c r="U317" i="1"/>
  <c r="T317" i="1"/>
  <c r="S317" i="1"/>
  <c r="R317" i="1"/>
  <c r="Q317" i="1"/>
  <c r="Z316" i="1"/>
  <c r="Y316" i="1"/>
  <c r="U316" i="1"/>
  <c r="T316" i="1"/>
  <c r="S316" i="1"/>
  <c r="R316" i="1"/>
  <c r="Q316" i="1"/>
  <c r="Z315" i="1"/>
  <c r="Y315" i="1"/>
  <c r="U315" i="1"/>
  <c r="T315" i="1"/>
  <c r="S315" i="1"/>
  <c r="R315" i="1"/>
  <c r="Q315" i="1"/>
  <c r="Z314" i="1"/>
  <c r="Y314" i="1"/>
  <c r="U314" i="1"/>
  <c r="T314" i="1"/>
  <c r="S314" i="1"/>
  <c r="R314" i="1"/>
  <c r="Q314" i="1"/>
  <c r="Z313" i="1"/>
  <c r="Y313" i="1"/>
  <c r="U313" i="1"/>
  <c r="T313" i="1"/>
  <c r="S313" i="1"/>
  <c r="R313" i="1"/>
  <c r="Q313" i="1"/>
  <c r="Z312" i="1"/>
  <c r="Y312" i="1"/>
  <c r="U312" i="1"/>
  <c r="T312" i="1"/>
  <c r="S312" i="1"/>
  <c r="R312" i="1"/>
  <c r="Q312" i="1"/>
  <c r="Z311" i="1"/>
  <c r="Y311" i="1"/>
  <c r="U311" i="1"/>
  <c r="T311" i="1"/>
  <c r="S311" i="1"/>
  <c r="R311" i="1"/>
  <c r="Q311" i="1"/>
  <c r="Z310" i="1"/>
  <c r="Y310" i="1"/>
  <c r="U310" i="1"/>
  <c r="T310" i="1"/>
  <c r="S310" i="1"/>
  <c r="R310" i="1"/>
  <c r="Q310" i="1"/>
  <c r="Z309" i="1"/>
  <c r="Y309" i="1"/>
  <c r="U309" i="1"/>
  <c r="T309" i="1"/>
  <c r="S309" i="1"/>
  <c r="R309" i="1"/>
  <c r="Q309" i="1"/>
  <c r="Z308" i="1"/>
  <c r="Y308" i="1"/>
  <c r="U308" i="1"/>
  <c r="T308" i="1"/>
  <c r="S308" i="1"/>
  <c r="R308" i="1"/>
  <c r="Q308" i="1"/>
  <c r="Z307" i="1"/>
  <c r="Y307" i="1"/>
  <c r="U307" i="1"/>
  <c r="T307" i="1"/>
  <c r="S307" i="1"/>
  <c r="R307" i="1"/>
  <c r="Q307" i="1"/>
  <c r="Z306" i="1"/>
  <c r="Y306" i="1"/>
  <c r="U306" i="1"/>
  <c r="T306" i="1"/>
  <c r="S306" i="1"/>
  <c r="R306" i="1"/>
  <c r="Q306" i="1"/>
  <c r="Z305" i="1"/>
  <c r="Y305" i="1"/>
  <c r="U305" i="1"/>
  <c r="T305" i="1"/>
  <c r="S305" i="1"/>
  <c r="R305" i="1"/>
  <c r="Q305" i="1"/>
  <c r="Z304" i="1"/>
  <c r="Y304" i="1"/>
  <c r="U304" i="1"/>
  <c r="T304" i="1"/>
  <c r="S304" i="1"/>
  <c r="R304" i="1"/>
  <c r="Q304" i="1"/>
  <c r="Z303" i="1"/>
  <c r="Y303" i="1"/>
  <c r="U303" i="1"/>
  <c r="T303" i="1"/>
  <c r="S303" i="1"/>
  <c r="R303" i="1"/>
  <c r="Q303" i="1"/>
  <c r="Z302" i="1"/>
  <c r="Y302" i="1"/>
  <c r="U302" i="1"/>
  <c r="T302" i="1"/>
  <c r="S302" i="1"/>
  <c r="R302" i="1"/>
  <c r="Q302" i="1"/>
  <c r="Z301" i="1"/>
  <c r="Y301" i="1"/>
  <c r="U301" i="1"/>
  <c r="T301" i="1"/>
  <c r="S301" i="1"/>
  <c r="R301" i="1"/>
  <c r="Q301" i="1"/>
  <c r="Z300" i="1"/>
  <c r="Y300" i="1"/>
  <c r="U300" i="1"/>
  <c r="T300" i="1"/>
  <c r="S300" i="1"/>
  <c r="R300" i="1"/>
  <c r="Q300" i="1"/>
  <c r="Z299" i="1"/>
  <c r="Y299" i="1"/>
  <c r="U299" i="1"/>
  <c r="T299" i="1"/>
  <c r="S299" i="1"/>
  <c r="R299" i="1"/>
  <c r="Q299" i="1"/>
  <c r="Z298" i="1"/>
  <c r="Y298" i="1"/>
  <c r="U298" i="1"/>
  <c r="T298" i="1"/>
  <c r="S298" i="1"/>
  <c r="R298" i="1"/>
  <c r="Q298" i="1"/>
  <c r="Z297" i="1"/>
  <c r="Y297" i="1"/>
  <c r="U297" i="1"/>
  <c r="T297" i="1"/>
  <c r="S297" i="1"/>
  <c r="R297" i="1"/>
  <c r="Q297" i="1"/>
  <c r="Z296" i="1"/>
  <c r="Y296" i="1"/>
  <c r="U296" i="1"/>
  <c r="T296" i="1"/>
  <c r="S296" i="1"/>
  <c r="R296" i="1"/>
  <c r="Q296" i="1"/>
  <c r="Z295" i="1"/>
  <c r="Y295" i="1"/>
  <c r="U295" i="1"/>
  <c r="T295" i="1"/>
  <c r="S295" i="1"/>
  <c r="R295" i="1"/>
  <c r="Q295" i="1"/>
  <c r="Z294" i="1"/>
  <c r="Y294" i="1"/>
  <c r="U294" i="1"/>
  <c r="T294" i="1"/>
  <c r="S294" i="1"/>
  <c r="R294" i="1"/>
  <c r="Q294" i="1"/>
  <c r="Z293" i="1"/>
  <c r="Y293" i="1"/>
  <c r="U293" i="1"/>
  <c r="T293" i="1"/>
  <c r="S293" i="1"/>
  <c r="R293" i="1"/>
  <c r="Q293" i="1"/>
  <c r="Z292" i="1"/>
  <c r="Y292" i="1"/>
  <c r="U292" i="1"/>
  <c r="T292" i="1"/>
  <c r="S292" i="1"/>
  <c r="R292" i="1"/>
  <c r="Q292" i="1"/>
  <c r="Z291" i="1"/>
  <c r="Y291" i="1"/>
  <c r="U291" i="1"/>
  <c r="T291" i="1"/>
  <c r="S291" i="1"/>
  <c r="R291" i="1"/>
  <c r="Q291" i="1"/>
  <c r="Z290" i="1"/>
  <c r="Y290" i="1"/>
  <c r="U290" i="1"/>
  <c r="T290" i="1"/>
  <c r="S290" i="1"/>
  <c r="R290" i="1"/>
  <c r="Q290" i="1"/>
  <c r="Z289" i="1"/>
  <c r="Y289" i="1"/>
  <c r="U289" i="1"/>
  <c r="T289" i="1"/>
  <c r="S289" i="1"/>
  <c r="R289" i="1"/>
  <c r="Q289" i="1"/>
  <c r="Z288" i="1"/>
  <c r="Y288" i="1"/>
  <c r="U288" i="1"/>
  <c r="T288" i="1"/>
  <c r="S288" i="1"/>
  <c r="R288" i="1"/>
  <c r="Q288" i="1"/>
  <c r="Z287" i="1"/>
  <c r="Y287" i="1"/>
  <c r="U287" i="1"/>
  <c r="T287" i="1"/>
  <c r="S287" i="1"/>
  <c r="R287" i="1"/>
  <c r="Q287" i="1"/>
  <c r="Z286" i="1"/>
  <c r="Y286" i="1"/>
  <c r="U286" i="1"/>
  <c r="T286" i="1"/>
  <c r="S286" i="1"/>
  <c r="R286" i="1"/>
  <c r="Q286" i="1"/>
  <c r="Z285" i="1"/>
  <c r="Y285" i="1"/>
  <c r="U285" i="1"/>
  <c r="T285" i="1"/>
  <c r="S285" i="1"/>
  <c r="R285" i="1"/>
  <c r="Q285" i="1"/>
  <c r="Z284" i="1"/>
  <c r="Y284" i="1"/>
  <c r="U284" i="1"/>
  <c r="T284" i="1"/>
  <c r="S284" i="1"/>
  <c r="R284" i="1"/>
  <c r="Q284" i="1"/>
  <c r="Z283" i="1"/>
  <c r="Y283" i="1"/>
  <c r="U283" i="1"/>
  <c r="T283" i="1"/>
  <c r="S283" i="1"/>
  <c r="R283" i="1"/>
  <c r="Q283" i="1"/>
  <c r="Z282" i="1"/>
  <c r="Y282" i="1"/>
  <c r="U282" i="1"/>
  <c r="T282" i="1"/>
  <c r="S282" i="1"/>
  <c r="R282" i="1"/>
  <c r="Q282" i="1"/>
  <c r="Z281" i="1"/>
  <c r="Y281" i="1"/>
  <c r="U281" i="1"/>
  <c r="T281" i="1"/>
  <c r="S281" i="1"/>
  <c r="R281" i="1"/>
  <c r="Q281" i="1"/>
  <c r="Z280" i="1"/>
  <c r="Y280" i="1"/>
  <c r="U280" i="1"/>
  <c r="T280" i="1"/>
  <c r="S280" i="1"/>
  <c r="R280" i="1"/>
  <c r="Q280" i="1"/>
  <c r="Z279" i="1"/>
  <c r="Y279" i="1"/>
  <c r="U279" i="1"/>
  <c r="T279" i="1"/>
  <c r="S279" i="1"/>
  <c r="R279" i="1"/>
  <c r="Q279" i="1"/>
  <c r="Z278" i="1"/>
  <c r="Y278" i="1"/>
  <c r="U278" i="1"/>
  <c r="T278" i="1"/>
  <c r="S278" i="1"/>
  <c r="R278" i="1"/>
  <c r="Q278" i="1"/>
  <c r="Z277" i="1"/>
  <c r="Y277" i="1"/>
  <c r="U277" i="1"/>
  <c r="T277" i="1"/>
  <c r="S277" i="1"/>
  <c r="R277" i="1"/>
  <c r="Q277" i="1"/>
  <c r="Z276" i="1"/>
  <c r="Y276" i="1"/>
  <c r="U276" i="1"/>
  <c r="T276" i="1"/>
  <c r="S276" i="1"/>
  <c r="R276" i="1"/>
  <c r="Q276" i="1"/>
  <c r="Z275" i="1"/>
  <c r="Y275" i="1"/>
  <c r="U275" i="1"/>
  <c r="T275" i="1"/>
  <c r="S275" i="1"/>
  <c r="R275" i="1"/>
  <c r="Q275" i="1"/>
  <c r="Z274" i="1"/>
  <c r="Y274" i="1"/>
  <c r="U274" i="1"/>
  <c r="T274" i="1"/>
  <c r="S274" i="1"/>
  <c r="R274" i="1"/>
  <c r="Q274" i="1"/>
  <c r="Z273" i="1"/>
  <c r="Y273" i="1"/>
  <c r="U273" i="1"/>
  <c r="T273" i="1"/>
  <c r="S273" i="1"/>
  <c r="R273" i="1"/>
  <c r="Q273" i="1"/>
  <c r="Z272" i="1"/>
  <c r="Y272" i="1"/>
  <c r="U272" i="1"/>
  <c r="T272" i="1"/>
  <c r="S272" i="1"/>
  <c r="R272" i="1"/>
  <c r="Q272" i="1"/>
  <c r="Z271" i="1"/>
  <c r="Y271" i="1"/>
  <c r="U271" i="1"/>
  <c r="T271" i="1"/>
  <c r="S271" i="1"/>
  <c r="R271" i="1"/>
  <c r="Q271" i="1"/>
  <c r="Z270" i="1"/>
  <c r="Y270" i="1"/>
  <c r="U270" i="1"/>
  <c r="T270" i="1"/>
  <c r="S270" i="1"/>
  <c r="R270" i="1"/>
  <c r="Q270" i="1"/>
  <c r="Z269" i="1"/>
  <c r="Y269" i="1"/>
  <c r="U269" i="1"/>
  <c r="T269" i="1"/>
  <c r="S269" i="1"/>
  <c r="R269" i="1"/>
  <c r="Q269" i="1"/>
  <c r="Z268" i="1"/>
  <c r="Y268" i="1"/>
  <c r="U268" i="1"/>
  <c r="T268" i="1"/>
  <c r="S268" i="1"/>
  <c r="R268" i="1"/>
  <c r="Q268" i="1"/>
  <c r="Z267" i="1"/>
  <c r="Y267" i="1"/>
  <c r="U267" i="1"/>
  <c r="T267" i="1"/>
  <c r="S267" i="1"/>
  <c r="R267" i="1"/>
  <c r="Q267" i="1"/>
  <c r="Z266" i="1"/>
  <c r="Y266" i="1"/>
  <c r="U266" i="1"/>
  <c r="T266" i="1"/>
  <c r="S266" i="1"/>
  <c r="R266" i="1"/>
  <c r="Q266" i="1"/>
  <c r="Z265" i="1"/>
  <c r="Y265" i="1"/>
  <c r="U265" i="1"/>
  <c r="T265" i="1"/>
  <c r="S265" i="1"/>
  <c r="R265" i="1"/>
  <c r="Q265" i="1"/>
  <c r="Z264" i="1"/>
  <c r="Y264" i="1"/>
  <c r="U264" i="1"/>
  <c r="T264" i="1"/>
  <c r="S264" i="1"/>
  <c r="R264" i="1"/>
  <c r="Q264" i="1"/>
  <c r="Z263" i="1"/>
  <c r="Y263" i="1"/>
  <c r="U263" i="1"/>
  <c r="T263" i="1"/>
  <c r="S263" i="1"/>
  <c r="R263" i="1"/>
  <c r="Q263" i="1"/>
  <c r="Z262" i="1"/>
  <c r="Y262" i="1"/>
  <c r="U262" i="1"/>
  <c r="T262" i="1"/>
  <c r="S262" i="1"/>
  <c r="R262" i="1"/>
  <c r="Q262" i="1"/>
  <c r="Z261" i="1"/>
  <c r="Y261" i="1"/>
  <c r="U261" i="1"/>
  <c r="T261" i="1"/>
  <c r="S261" i="1"/>
  <c r="R261" i="1"/>
  <c r="Q261" i="1"/>
  <c r="Z260" i="1"/>
  <c r="Y260" i="1"/>
  <c r="U260" i="1"/>
  <c r="T260" i="1"/>
  <c r="S260" i="1"/>
  <c r="R260" i="1"/>
  <c r="Q260" i="1"/>
  <c r="Z259" i="1"/>
  <c r="Y259" i="1"/>
  <c r="U259" i="1"/>
  <c r="T259" i="1"/>
  <c r="S259" i="1"/>
  <c r="R259" i="1"/>
  <c r="Q259" i="1"/>
  <c r="Z258" i="1"/>
  <c r="Y258" i="1"/>
  <c r="U258" i="1"/>
  <c r="T258" i="1"/>
  <c r="S258" i="1"/>
  <c r="R258" i="1"/>
  <c r="Q258" i="1"/>
  <c r="Z257" i="1"/>
  <c r="Y257" i="1"/>
  <c r="U257" i="1"/>
  <c r="T257" i="1"/>
  <c r="S257" i="1"/>
  <c r="R257" i="1"/>
  <c r="Q257" i="1"/>
  <c r="Z256" i="1"/>
  <c r="Y256" i="1"/>
  <c r="U256" i="1"/>
  <c r="T256" i="1"/>
  <c r="S256" i="1"/>
  <c r="R256" i="1"/>
  <c r="Q256" i="1"/>
  <c r="Z255" i="1"/>
  <c r="Y255" i="1"/>
  <c r="U255" i="1"/>
  <c r="T255" i="1"/>
  <c r="S255" i="1"/>
  <c r="R255" i="1"/>
  <c r="Q255" i="1"/>
  <c r="Z254" i="1"/>
  <c r="Y254" i="1"/>
  <c r="U254" i="1"/>
  <c r="T254" i="1"/>
  <c r="S254" i="1"/>
  <c r="R254" i="1"/>
  <c r="Q254" i="1"/>
  <c r="Z253" i="1"/>
  <c r="Y253" i="1"/>
  <c r="U253" i="1"/>
  <c r="T253" i="1"/>
  <c r="S253" i="1"/>
  <c r="R253" i="1"/>
  <c r="Q253" i="1"/>
  <c r="Z252" i="1"/>
  <c r="Y252" i="1"/>
  <c r="U252" i="1"/>
  <c r="T252" i="1"/>
  <c r="S252" i="1"/>
  <c r="R252" i="1"/>
  <c r="Q252" i="1"/>
  <c r="Z251" i="1"/>
  <c r="Y251" i="1"/>
  <c r="U251" i="1"/>
  <c r="T251" i="1"/>
  <c r="S251" i="1"/>
  <c r="R251" i="1"/>
  <c r="Q251" i="1"/>
  <c r="Z250" i="1"/>
  <c r="Y250" i="1"/>
  <c r="U250" i="1"/>
  <c r="T250" i="1"/>
  <c r="S250" i="1"/>
  <c r="R250" i="1"/>
  <c r="Q250" i="1"/>
  <c r="Z249" i="1"/>
  <c r="Y249" i="1"/>
  <c r="U249" i="1"/>
  <c r="T249" i="1"/>
  <c r="S249" i="1"/>
  <c r="R249" i="1"/>
  <c r="Q249" i="1"/>
  <c r="Z248" i="1"/>
  <c r="Y248" i="1"/>
  <c r="U248" i="1"/>
  <c r="T248" i="1"/>
  <c r="S248" i="1"/>
  <c r="R248" i="1"/>
  <c r="Q248" i="1"/>
  <c r="Z247" i="1"/>
  <c r="Y247" i="1"/>
  <c r="U247" i="1"/>
  <c r="T247" i="1"/>
  <c r="S247" i="1"/>
  <c r="R247" i="1"/>
  <c r="Q247" i="1"/>
  <c r="Z246" i="1"/>
  <c r="Y246" i="1"/>
  <c r="U246" i="1"/>
  <c r="T246" i="1"/>
  <c r="S246" i="1"/>
  <c r="R246" i="1"/>
  <c r="Q246" i="1"/>
  <c r="Z245" i="1"/>
  <c r="Y245" i="1"/>
  <c r="U245" i="1"/>
  <c r="T245" i="1"/>
  <c r="S245" i="1"/>
  <c r="R245" i="1"/>
  <c r="Q245" i="1"/>
  <c r="Z244" i="1"/>
  <c r="Y244" i="1"/>
  <c r="U244" i="1"/>
  <c r="T244" i="1"/>
  <c r="S244" i="1"/>
  <c r="R244" i="1"/>
  <c r="Q244" i="1"/>
  <c r="Z243" i="1"/>
  <c r="Y243" i="1"/>
  <c r="U243" i="1"/>
  <c r="T243" i="1"/>
  <c r="S243" i="1"/>
  <c r="R243" i="1"/>
  <c r="Q243" i="1"/>
  <c r="Z242" i="1"/>
  <c r="Y242" i="1"/>
  <c r="U242" i="1"/>
  <c r="T242" i="1"/>
  <c r="S242" i="1"/>
  <c r="R242" i="1"/>
  <c r="Q242" i="1"/>
  <c r="Z241" i="1"/>
  <c r="Y241" i="1"/>
  <c r="U241" i="1"/>
  <c r="T241" i="1"/>
  <c r="S241" i="1"/>
  <c r="R241" i="1"/>
  <c r="Q241" i="1"/>
  <c r="Z240" i="1"/>
  <c r="Y240" i="1"/>
  <c r="U240" i="1"/>
  <c r="T240" i="1"/>
  <c r="S240" i="1"/>
  <c r="R240" i="1"/>
  <c r="Q240" i="1"/>
  <c r="Z239" i="1"/>
  <c r="Y239" i="1"/>
  <c r="U239" i="1"/>
  <c r="T239" i="1"/>
  <c r="S239" i="1"/>
  <c r="R239" i="1"/>
  <c r="Q239" i="1"/>
  <c r="Z238" i="1"/>
  <c r="Y238" i="1"/>
  <c r="U238" i="1"/>
  <c r="T238" i="1"/>
  <c r="S238" i="1"/>
  <c r="R238" i="1"/>
  <c r="Q238" i="1"/>
  <c r="Z237" i="1"/>
  <c r="Y237" i="1"/>
  <c r="U237" i="1"/>
  <c r="T237" i="1"/>
  <c r="S237" i="1"/>
  <c r="R237" i="1"/>
  <c r="Q237" i="1"/>
  <c r="Z236" i="1"/>
  <c r="Y236" i="1"/>
  <c r="U236" i="1"/>
  <c r="T236" i="1"/>
  <c r="S236" i="1"/>
  <c r="R236" i="1"/>
  <c r="Q236" i="1"/>
  <c r="Z235" i="1"/>
  <c r="Y235" i="1"/>
  <c r="U235" i="1"/>
  <c r="T235" i="1"/>
  <c r="S235" i="1"/>
  <c r="R235" i="1"/>
  <c r="Q235" i="1"/>
  <c r="Z234" i="1"/>
  <c r="Y234" i="1"/>
  <c r="U234" i="1"/>
  <c r="T234" i="1"/>
  <c r="S234" i="1"/>
  <c r="R234" i="1"/>
  <c r="Q234" i="1"/>
  <c r="Z233" i="1"/>
  <c r="Y233" i="1"/>
  <c r="U233" i="1"/>
  <c r="T233" i="1"/>
  <c r="S233" i="1"/>
  <c r="R233" i="1"/>
  <c r="Q233" i="1"/>
  <c r="Z232" i="1"/>
  <c r="Y232" i="1"/>
  <c r="U232" i="1"/>
  <c r="T232" i="1"/>
  <c r="S232" i="1"/>
  <c r="R232" i="1"/>
  <c r="Q232" i="1"/>
  <c r="Z231" i="1"/>
  <c r="Y231" i="1"/>
  <c r="U231" i="1"/>
  <c r="T231" i="1"/>
  <c r="S231" i="1"/>
  <c r="R231" i="1"/>
  <c r="Q231" i="1"/>
  <c r="Z230" i="1"/>
  <c r="Y230" i="1"/>
  <c r="U230" i="1"/>
  <c r="T230" i="1"/>
  <c r="S230" i="1"/>
  <c r="R230" i="1"/>
  <c r="Q230" i="1"/>
  <c r="Z229" i="1"/>
  <c r="Y229" i="1"/>
  <c r="U229" i="1"/>
  <c r="T229" i="1"/>
  <c r="S229" i="1"/>
  <c r="R229" i="1"/>
  <c r="Q229" i="1"/>
  <c r="Z228" i="1"/>
  <c r="Y228" i="1"/>
  <c r="U228" i="1"/>
  <c r="T228" i="1"/>
  <c r="S228" i="1"/>
  <c r="R228" i="1"/>
  <c r="Q228" i="1"/>
  <c r="Z227" i="1"/>
  <c r="Y227" i="1"/>
  <c r="U227" i="1"/>
  <c r="T227" i="1"/>
  <c r="S227" i="1"/>
  <c r="R227" i="1"/>
  <c r="Q227" i="1"/>
  <c r="Z226" i="1"/>
  <c r="Y226" i="1"/>
  <c r="U226" i="1"/>
  <c r="T226" i="1"/>
  <c r="S226" i="1"/>
  <c r="R226" i="1"/>
  <c r="Q226" i="1"/>
  <c r="Z225" i="1"/>
  <c r="Y225" i="1"/>
  <c r="U225" i="1"/>
  <c r="T225" i="1"/>
  <c r="S225" i="1"/>
  <c r="R225" i="1"/>
  <c r="Q225" i="1"/>
  <c r="Z224" i="1"/>
  <c r="Y224" i="1"/>
  <c r="U224" i="1"/>
  <c r="T224" i="1"/>
  <c r="S224" i="1"/>
  <c r="R224" i="1"/>
  <c r="Q224" i="1"/>
  <c r="Z223" i="1"/>
  <c r="Y223" i="1"/>
  <c r="U223" i="1"/>
  <c r="T223" i="1"/>
  <c r="S223" i="1"/>
  <c r="R223" i="1"/>
  <c r="Q223" i="1"/>
  <c r="Z222" i="1"/>
  <c r="Y222" i="1"/>
  <c r="U222" i="1"/>
  <c r="T222" i="1"/>
  <c r="S222" i="1"/>
  <c r="R222" i="1"/>
  <c r="Q222" i="1"/>
  <c r="Z221" i="1"/>
  <c r="Y221" i="1"/>
  <c r="U221" i="1"/>
  <c r="T221" i="1"/>
  <c r="S221" i="1"/>
  <c r="R221" i="1"/>
  <c r="Q221" i="1"/>
  <c r="Z220" i="1"/>
  <c r="Y220" i="1"/>
  <c r="U220" i="1"/>
  <c r="T220" i="1"/>
  <c r="S220" i="1"/>
  <c r="R220" i="1"/>
  <c r="Q220" i="1"/>
  <c r="Z219" i="1"/>
  <c r="Y219" i="1"/>
  <c r="U219" i="1"/>
  <c r="T219" i="1"/>
  <c r="S219" i="1"/>
  <c r="R219" i="1"/>
  <c r="Q219" i="1"/>
  <c r="Z218" i="1"/>
  <c r="Y218" i="1"/>
  <c r="U218" i="1"/>
  <c r="T218" i="1"/>
  <c r="S218" i="1"/>
  <c r="R218" i="1"/>
  <c r="Q218" i="1"/>
  <c r="Z217" i="1"/>
  <c r="Y217" i="1"/>
  <c r="U217" i="1"/>
  <c r="T217" i="1"/>
  <c r="S217" i="1"/>
  <c r="R217" i="1"/>
  <c r="Q217" i="1"/>
  <c r="Z216" i="1"/>
  <c r="Y216" i="1"/>
  <c r="U216" i="1"/>
  <c r="T216" i="1"/>
  <c r="S216" i="1"/>
  <c r="R216" i="1"/>
  <c r="Q216" i="1"/>
  <c r="Z215" i="1"/>
  <c r="Y215" i="1"/>
  <c r="U215" i="1"/>
  <c r="T215" i="1"/>
  <c r="S215" i="1"/>
  <c r="R215" i="1"/>
  <c r="Q215" i="1"/>
  <c r="Z214" i="1"/>
  <c r="Y214" i="1"/>
  <c r="U214" i="1"/>
  <c r="T214" i="1"/>
  <c r="S214" i="1"/>
  <c r="R214" i="1"/>
  <c r="Q214" i="1"/>
  <c r="Z213" i="1"/>
  <c r="Y213" i="1"/>
  <c r="U213" i="1"/>
  <c r="T213" i="1"/>
  <c r="S213" i="1"/>
  <c r="R213" i="1"/>
  <c r="Q213" i="1"/>
  <c r="Z212" i="1"/>
  <c r="Y212" i="1"/>
  <c r="U212" i="1"/>
  <c r="T212" i="1"/>
  <c r="S212" i="1"/>
  <c r="R212" i="1"/>
  <c r="Q212" i="1"/>
  <c r="Z211" i="1"/>
  <c r="Y211" i="1"/>
  <c r="U211" i="1"/>
  <c r="T211" i="1"/>
  <c r="S211" i="1"/>
  <c r="R211" i="1"/>
  <c r="Q211" i="1"/>
  <c r="Z210" i="1"/>
  <c r="Y210" i="1"/>
  <c r="U210" i="1"/>
  <c r="T210" i="1"/>
  <c r="S210" i="1"/>
  <c r="R210" i="1"/>
  <c r="Q210" i="1"/>
  <c r="Z209" i="1"/>
  <c r="Y209" i="1"/>
  <c r="U209" i="1"/>
  <c r="T209" i="1"/>
  <c r="S209" i="1"/>
  <c r="R209" i="1"/>
  <c r="Q209" i="1"/>
  <c r="Z208" i="1"/>
  <c r="Y208" i="1"/>
  <c r="U208" i="1"/>
  <c r="T208" i="1"/>
  <c r="S208" i="1"/>
  <c r="R208" i="1"/>
  <c r="Q208" i="1"/>
  <c r="Z207" i="1"/>
  <c r="Y207" i="1"/>
  <c r="U207" i="1"/>
  <c r="T207" i="1"/>
  <c r="S207" i="1"/>
  <c r="R207" i="1"/>
  <c r="Q207" i="1"/>
  <c r="Z206" i="1"/>
  <c r="Y206" i="1"/>
  <c r="U206" i="1"/>
  <c r="T206" i="1"/>
  <c r="S206" i="1"/>
  <c r="R206" i="1"/>
  <c r="Q206" i="1"/>
  <c r="Z205" i="1"/>
  <c r="Y205" i="1"/>
  <c r="U205" i="1"/>
  <c r="T205" i="1"/>
  <c r="S205" i="1"/>
  <c r="R205" i="1"/>
  <c r="Q205" i="1"/>
  <c r="Z204" i="1"/>
  <c r="Y204" i="1"/>
  <c r="U204" i="1"/>
  <c r="T204" i="1"/>
  <c r="S204" i="1"/>
  <c r="R204" i="1"/>
  <c r="Q204" i="1"/>
  <c r="Z203" i="1"/>
  <c r="Y203" i="1"/>
  <c r="U203" i="1"/>
  <c r="T203" i="1"/>
  <c r="S203" i="1"/>
  <c r="R203" i="1"/>
  <c r="Q203" i="1"/>
  <c r="Z202" i="1"/>
  <c r="Y202" i="1"/>
  <c r="U202" i="1"/>
  <c r="T202" i="1"/>
  <c r="S202" i="1"/>
  <c r="R202" i="1"/>
  <c r="Q202" i="1"/>
  <c r="Z201" i="1"/>
  <c r="Y201" i="1"/>
  <c r="U201" i="1"/>
  <c r="T201" i="1"/>
  <c r="S201" i="1"/>
  <c r="R201" i="1"/>
  <c r="Q201" i="1"/>
  <c r="Z200" i="1"/>
  <c r="Y200" i="1"/>
  <c r="U200" i="1"/>
  <c r="T200" i="1"/>
  <c r="S200" i="1"/>
  <c r="R200" i="1"/>
  <c r="Q200" i="1"/>
  <c r="Z199" i="1"/>
  <c r="Y199" i="1"/>
  <c r="U199" i="1"/>
  <c r="T199" i="1"/>
  <c r="S199" i="1"/>
  <c r="R199" i="1"/>
  <c r="Q199" i="1"/>
  <c r="Z198" i="1"/>
  <c r="Y198" i="1"/>
  <c r="U198" i="1"/>
  <c r="T198" i="1"/>
  <c r="S198" i="1"/>
  <c r="R198" i="1"/>
  <c r="Q198" i="1"/>
  <c r="Z197" i="1"/>
  <c r="Y197" i="1"/>
  <c r="U197" i="1"/>
  <c r="T197" i="1"/>
  <c r="S197" i="1"/>
  <c r="R197" i="1"/>
  <c r="Q197" i="1"/>
  <c r="Z196" i="1"/>
  <c r="Y196" i="1"/>
  <c r="U196" i="1"/>
  <c r="T196" i="1"/>
  <c r="S196" i="1"/>
  <c r="R196" i="1"/>
  <c r="Q196" i="1"/>
  <c r="Z195" i="1"/>
  <c r="Y195" i="1"/>
  <c r="U195" i="1"/>
  <c r="T195" i="1"/>
  <c r="S195" i="1"/>
  <c r="R195" i="1"/>
  <c r="Q195" i="1"/>
  <c r="Z194" i="1"/>
  <c r="Y194" i="1"/>
  <c r="U194" i="1"/>
  <c r="T194" i="1"/>
  <c r="S194" i="1"/>
  <c r="R194" i="1"/>
  <c r="Q194" i="1"/>
  <c r="Z193" i="1"/>
  <c r="Y193" i="1"/>
  <c r="U193" i="1"/>
  <c r="T193" i="1"/>
  <c r="S193" i="1"/>
  <c r="R193" i="1"/>
  <c r="Q193" i="1"/>
  <c r="Z192" i="1"/>
  <c r="Y192" i="1"/>
  <c r="U192" i="1"/>
  <c r="T192" i="1"/>
  <c r="S192" i="1"/>
  <c r="R192" i="1"/>
  <c r="Q192" i="1"/>
  <c r="Z191" i="1"/>
  <c r="Y191" i="1"/>
  <c r="U191" i="1"/>
  <c r="T191" i="1"/>
  <c r="S191" i="1"/>
  <c r="R191" i="1"/>
  <c r="Q191" i="1"/>
  <c r="Z190" i="1"/>
  <c r="Y190" i="1"/>
  <c r="U190" i="1"/>
  <c r="T190" i="1"/>
  <c r="S190" i="1"/>
  <c r="R190" i="1"/>
  <c r="Q190" i="1"/>
  <c r="Z189" i="1"/>
  <c r="Y189" i="1"/>
  <c r="U189" i="1"/>
  <c r="T189" i="1"/>
  <c r="S189" i="1"/>
  <c r="R189" i="1"/>
  <c r="Q189" i="1"/>
  <c r="Z188" i="1"/>
  <c r="Y188" i="1"/>
  <c r="U188" i="1"/>
  <c r="T188" i="1"/>
  <c r="S188" i="1"/>
  <c r="R188" i="1"/>
  <c r="Q188" i="1"/>
  <c r="Z187" i="1"/>
  <c r="Y187" i="1"/>
  <c r="U187" i="1"/>
  <c r="T187" i="1"/>
  <c r="S187" i="1"/>
  <c r="R187" i="1"/>
  <c r="Q187" i="1"/>
  <c r="Z186" i="1"/>
  <c r="Y186" i="1"/>
  <c r="U186" i="1"/>
  <c r="T186" i="1"/>
  <c r="S186" i="1"/>
  <c r="R186" i="1"/>
  <c r="Q186" i="1"/>
  <c r="Z185" i="1"/>
  <c r="Y185" i="1"/>
  <c r="U185" i="1"/>
  <c r="T185" i="1"/>
  <c r="S185" i="1"/>
  <c r="R185" i="1"/>
  <c r="Q185" i="1"/>
  <c r="Z184" i="1"/>
  <c r="Y184" i="1"/>
  <c r="U184" i="1"/>
  <c r="T184" i="1"/>
  <c r="S184" i="1"/>
  <c r="R184" i="1"/>
  <c r="Q184" i="1"/>
  <c r="Z183" i="1"/>
  <c r="Y183" i="1"/>
  <c r="U183" i="1"/>
  <c r="T183" i="1"/>
  <c r="S183" i="1"/>
  <c r="R183" i="1"/>
  <c r="Q183" i="1"/>
  <c r="Z182" i="1"/>
  <c r="Y182" i="1"/>
  <c r="U182" i="1"/>
  <c r="T182" i="1"/>
  <c r="S182" i="1"/>
  <c r="R182" i="1"/>
  <c r="Q182" i="1"/>
  <c r="Z181" i="1"/>
  <c r="Y181" i="1"/>
  <c r="U181" i="1"/>
  <c r="T181" i="1"/>
  <c r="S181" i="1"/>
  <c r="R181" i="1"/>
  <c r="Q181" i="1"/>
  <c r="Z180" i="1"/>
  <c r="Y180" i="1"/>
  <c r="U180" i="1"/>
  <c r="T180" i="1"/>
  <c r="S180" i="1"/>
  <c r="R180" i="1"/>
  <c r="Q180" i="1"/>
  <c r="Z179" i="1"/>
  <c r="Y179" i="1"/>
  <c r="U179" i="1"/>
  <c r="T179" i="1"/>
  <c r="S179" i="1"/>
  <c r="R179" i="1"/>
  <c r="Q179" i="1"/>
  <c r="Z178" i="1"/>
  <c r="Y178" i="1"/>
  <c r="U178" i="1"/>
  <c r="T178" i="1"/>
  <c r="S178" i="1"/>
  <c r="R178" i="1"/>
  <c r="Q178" i="1"/>
  <c r="Z177" i="1"/>
  <c r="Y177" i="1"/>
  <c r="U177" i="1"/>
  <c r="T177" i="1"/>
  <c r="S177" i="1"/>
  <c r="R177" i="1"/>
  <c r="Q177" i="1"/>
  <c r="Z176" i="1"/>
  <c r="Y176" i="1"/>
  <c r="U176" i="1"/>
  <c r="T176" i="1"/>
  <c r="S176" i="1"/>
  <c r="R176" i="1"/>
  <c r="Q176" i="1"/>
  <c r="Z175" i="1"/>
  <c r="Y175" i="1"/>
  <c r="U175" i="1"/>
  <c r="T175" i="1"/>
  <c r="S175" i="1"/>
  <c r="R175" i="1"/>
  <c r="Q175" i="1"/>
  <c r="Z174" i="1"/>
  <c r="Y174" i="1"/>
  <c r="U174" i="1"/>
  <c r="T174" i="1"/>
  <c r="S174" i="1"/>
  <c r="R174" i="1"/>
  <c r="Q174" i="1"/>
  <c r="Z173" i="1"/>
  <c r="Y173" i="1"/>
  <c r="U173" i="1"/>
  <c r="T173" i="1"/>
  <c r="S173" i="1"/>
  <c r="R173" i="1"/>
  <c r="Q173" i="1"/>
  <c r="Z172" i="1"/>
  <c r="Y172" i="1"/>
  <c r="U172" i="1"/>
  <c r="T172" i="1"/>
  <c r="S172" i="1"/>
  <c r="R172" i="1"/>
  <c r="Q172" i="1"/>
  <c r="Z171" i="1"/>
  <c r="Y171" i="1"/>
  <c r="U171" i="1"/>
  <c r="T171" i="1"/>
  <c r="S171" i="1"/>
  <c r="R171" i="1"/>
  <c r="Q171" i="1"/>
  <c r="Z170" i="1"/>
  <c r="Y170" i="1"/>
  <c r="U170" i="1"/>
  <c r="T170" i="1"/>
  <c r="S170" i="1"/>
  <c r="R170" i="1"/>
  <c r="Q170" i="1"/>
  <c r="Z169" i="1"/>
  <c r="Y169" i="1"/>
  <c r="U169" i="1"/>
  <c r="T169" i="1"/>
  <c r="S169" i="1"/>
  <c r="R169" i="1"/>
  <c r="Q169" i="1"/>
  <c r="Z168" i="1"/>
  <c r="Y168" i="1"/>
  <c r="U168" i="1"/>
  <c r="T168" i="1"/>
  <c r="S168" i="1"/>
  <c r="R168" i="1"/>
  <c r="Q168" i="1"/>
  <c r="Z167" i="1"/>
  <c r="Y167" i="1"/>
  <c r="U167" i="1"/>
  <c r="T167" i="1"/>
  <c r="S167" i="1"/>
  <c r="R167" i="1"/>
  <c r="Q167" i="1"/>
  <c r="Z166" i="1"/>
  <c r="Y166" i="1"/>
  <c r="U166" i="1"/>
  <c r="T166" i="1"/>
  <c r="S166" i="1"/>
  <c r="R166" i="1"/>
  <c r="Q166" i="1"/>
  <c r="Z165" i="1"/>
  <c r="Y165" i="1"/>
  <c r="U165" i="1"/>
  <c r="T165" i="1"/>
  <c r="S165" i="1"/>
  <c r="R165" i="1"/>
  <c r="Q165" i="1"/>
  <c r="Z164" i="1"/>
  <c r="Y164" i="1"/>
  <c r="U164" i="1"/>
  <c r="T164" i="1"/>
  <c r="S164" i="1"/>
  <c r="R164" i="1"/>
  <c r="Q164" i="1"/>
  <c r="Z163" i="1"/>
  <c r="Y163" i="1"/>
  <c r="U163" i="1"/>
  <c r="T163" i="1"/>
  <c r="S163" i="1"/>
  <c r="R163" i="1"/>
  <c r="Q163" i="1"/>
  <c r="Z162" i="1"/>
  <c r="Y162" i="1"/>
  <c r="U162" i="1"/>
  <c r="T162" i="1"/>
  <c r="S162" i="1"/>
  <c r="R162" i="1"/>
  <c r="Q162" i="1"/>
  <c r="Z161" i="1"/>
  <c r="Y161" i="1"/>
  <c r="U161" i="1"/>
  <c r="T161" i="1"/>
  <c r="S161" i="1"/>
  <c r="R161" i="1"/>
  <c r="Q161" i="1"/>
  <c r="Z160" i="1"/>
  <c r="Y160" i="1"/>
  <c r="U160" i="1"/>
  <c r="T160" i="1"/>
  <c r="S160" i="1"/>
  <c r="R160" i="1"/>
  <c r="Q160" i="1"/>
  <c r="Z159" i="1"/>
  <c r="Y159" i="1"/>
  <c r="U159" i="1"/>
  <c r="T159" i="1"/>
  <c r="S159" i="1"/>
  <c r="R159" i="1"/>
  <c r="Q159" i="1"/>
  <c r="Z158" i="1"/>
  <c r="Y158" i="1"/>
  <c r="U158" i="1"/>
  <c r="T158" i="1"/>
  <c r="S158" i="1"/>
  <c r="R158" i="1"/>
  <c r="Q158" i="1"/>
  <c r="Z157" i="1"/>
  <c r="Y157" i="1"/>
  <c r="U157" i="1"/>
  <c r="T157" i="1"/>
  <c r="S157" i="1"/>
  <c r="R157" i="1"/>
  <c r="Q157" i="1"/>
  <c r="Z156" i="1"/>
  <c r="Y156" i="1"/>
  <c r="U156" i="1"/>
  <c r="T156" i="1"/>
  <c r="S156" i="1"/>
  <c r="R156" i="1"/>
  <c r="Q156" i="1"/>
  <c r="Z155" i="1"/>
  <c r="Y155" i="1"/>
  <c r="U155" i="1"/>
  <c r="T155" i="1"/>
  <c r="S155" i="1"/>
  <c r="R155" i="1"/>
  <c r="Q155" i="1"/>
  <c r="Z154" i="1"/>
  <c r="Y154" i="1"/>
  <c r="U154" i="1"/>
  <c r="T154" i="1"/>
  <c r="S154" i="1"/>
  <c r="R154" i="1"/>
  <c r="Q154" i="1"/>
  <c r="Z153" i="1"/>
  <c r="Y153" i="1"/>
  <c r="U153" i="1"/>
  <c r="T153" i="1"/>
  <c r="S153" i="1"/>
  <c r="R153" i="1"/>
  <c r="Q153" i="1"/>
  <c r="Z152" i="1"/>
  <c r="Y152" i="1"/>
  <c r="U152" i="1"/>
  <c r="T152" i="1"/>
  <c r="S152" i="1"/>
  <c r="R152" i="1"/>
  <c r="Q152" i="1"/>
  <c r="Z151" i="1"/>
  <c r="Y151" i="1"/>
  <c r="U151" i="1"/>
  <c r="T151" i="1"/>
  <c r="S151" i="1"/>
  <c r="R151" i="1"/>
  <c r="Q151" i="1"/>
  <c r="Z150" i="1"/>
  <c r="Y150" i="1"/>
  <c r="U150" i="1"/>
  <c r="T150" i="1"/>
  <c r="S150" i="1"/>
  <c r="R150" i="1"/>
  <c r="Q150" i="1"/>
  <c r="Z149" i="1"/>
  <c r="Y149" i="1"/>
  <c r="U149" i="1"/>
  <c r="T149" i="1"/>
  <c r="S149" i="1"/>
  <c r="R149" i="1"/>
  <c r="Q149" i="1"/>
  <c r="Z148" i="1"/>
  <c r="Y148" i="1"/>
  <c r="U148" i="1"/>
  <c r="T148" i="1"/>
  <c r="S148" i="1"/>
  <c r="R148" i="1"/>
  <c r="Q148" i="1"/>
  <c r="Z147" i="1"/>
  <c r="Y147" i="1"/>
  <c r="U147" i="1"/>
  <c r="T147" i="1"/>
  <c r="S147" i="1"/>
  <c r="R147" i="1"/>
  <c r="Q147" i="1"/>
  <c r="Z146" i="1"/>
  <c r="Y146" i="1"/>
  <c r="U146" i="1"/>
  <c r="T146" i="1"/>
  <c r="S146" i="1"/>
  <c r="R146" i="1"/>
  <c r="Q146" i="1"/>
  <c r="Z145" i="1"/>
  <c r="Y145" i="1"/>
  <c r="U145" i="1"/>
  <c r="T145" i="1"/>
  <c r="S145" i="1"/>
  <c r="R145" i="1"/>
  <c r="Q145" i="1"/>
  <c r="Z144" i="1"/>
  <c r="Y144" i="1"/>
  <c r="U144" i="1"/>
  <c r="T144" i="1"/>
  <c r="S144" i="1"/>
  <c r="R144" i="1"/>
  <c r="Q144" i="1"/>
  <c r="Z143" i="1"/>
  <c r="Y143" i="1"/>
  <c r="U143" i="1"/>
  <c r="T143" i="1"/>
  <c r="S143" i="1"/>
  <c r="R143" i="1"/>
  <c r="Q143" i="1"/>
  <c r="Z142" i="1"/>
  <c r="Y142" i="1"/>
  <c r="U142" i="1"/>
  <c r="T142" i="1"/>
  <c r="S142" i="1"/>
  <c r="R142" i="1"/>
  <c r="Q142" i="1"/>
  <c r="Z141" i="1"/>
  <c r="Y141" i="1"/>
  <c r="U141" i="1"/>
  <c r="T141" i="1"/>
  <c r="S141" i="1"/>
  <c r="R141" i="1"/>
  <c r="Q141" i="1"/>
  <c r="Z140" i="1"/>
  <c r="Y140" i="1"/>
  <c r="U140" i="1"/>
  <c r="T140" i="1"/>
  <c r="S140" i="1"/>
  <c r="R140" i="1"/>
  <c r="Q140" i="1"/>
  <c r="Z139" i="1"/>
  <c r="Y139" i="1"/>
  <c r="U139" i="1"/>
  <c r="T139" i="1"/>
  <c r="S139" i="1"/>
  <c r="R139" i="1"/>
  <c r="Q139" i="1"/>
  <c r="Z138" i="1"/>
  <c r="Y138" i="1"/>
  <c r="U138" i="1"/>
  <c r="T138" i="1"/>
  <c r="S138" i="1"/>
  <c r="R138" i="1"/>
  <c r="Q138" i="1"/>
  <c r="Z137" i="1"/>
  <c r="Y137" i="1"/>
  <c r="U137" i="1"/>
  <c r="T137" i="1"/>
  <c r="S137" i="1"/>
  <c r="R137" i="1"/>
  <c r="Q137" i="1"/>
  <c r="Z136" i="1"/>
  <c r="Y136" i="1"/>
  <c r="U136" i="1"/>
  <c r="T136" i="1"/>
  <c r="S136" i="1"/>
  <c r="R136" i="1"/>
  <c r="Q136" i="1"/>
  <c r="Z135" i="1"/>
  <c r="Y135" i="1"/>
  <c r="U135" i="1"/>
  <c r="T135" i="1"/>
  <c r="S135" i="1"/>
  <c r="R135" i="1"/>
  <c r="Q135" i="1"/>
  <c r="Z134" i="1"/>
  <c r="Y134" i="1"/>
  <c r="U134" i="1"/>
  <c r="T134" i="1"/>
  <c r="S134" i="1"/>
  <c r="R134" i="1"/>
  <c r="Q134" i="1"/>
  <c r="Z133" i="1"/>
  <c r="Y133" i="1"/>
  <c r="U133" i="1"/>
  <c r="T133" i="1"/>
  <c r="S133" i="1"/>
  <c r="R133" i="1"/>
  <c r="Q133" i="1"/>
  <c r="Z132" i="1"/>
  <c r="Y132" i="1"/>
  <c r="U132" i="1"/>
  <c r="T132" i="1"/>
  <c r="S132" i="1"/>
  <c r="R132" i="1"/>
  <c r="Q132" i="1"/>
  <c r="Z131" i="1"/>
  <c r="Y131" i="1"/>
  <c r="U131" i="1"/>
  <c r="T131" i="1"/>
  <c r="S131" i="1"/>
  <c r="R131" i="1"/>
  <c r="Q131" i="1"/>
  <c r="Z130" i="1"/>
  <c r="Y130" i="1"/>
  <c r="U130" i="1"/>
  <c r="T130" i="1"/>
  <c r="S130" i="1"/>
  <c r="R130" i="1"/>
  <c r="Q130" i="1"/>
  <c r="Z129" i="1"/>
  <c r="Y129" i="1"/>
  <c r="U129" i="1"/>
  <c r="T129" i="1"/>
  <c r="S129" i="1"/>
  <c r="R129" i="1"/>
  <c r="Q129" i="1"/>
  <c r="Z128" i="1"/>
  <c r="Y128" i="1"/>
  <c r="U128" i="1"/>
  <c r="T128" i="1"/>
  <c r="V128" i="1" s="1"/>
  <c r="S128" i="1"/>
  <c r="R128" i="1"/>
  <c r="Q128" i="1"/>
  <c r="Z127" i="1"/>
  <c r="Y127" i="1"/>
  <c r="U127" i="1"/>
  <c r="T127" i="1"/>
  <c r="S127" i="1"/>
  <c r="R127" i="1"/>
  <c r="Q127" i="1"/>
  <c r="Z126" i="1"/>
  <c r="Y126" i="1"/>
  <c r="U126" i="1"/>
  <c r="T126" i="1"/>
  <c r="S126" i="1"/>
  <c r="R126" i="1"/>
  <c r="Q126" i="1"/>
  <c r="Z125" i="1"/>
  <c r="Y125" i="1"/>
  <c r="U125" i="1"/>
  <c r="T125" i="1"/>
  <c r="S125" i="1"/>
  <c r="R125" i="1"/>
  <c r="Q125" i="1"/>
  <c r="Z124" i="1"/>
  <c r="Y124" i="1"/>
  <c r="U124" i="1"/>
  <c r="T124" i="1"/>
  <c r="S124" i="1"/>
  <c r="R124" i="1"/>
  <c r="Q124" i="1"/>
  <c r="Z123" i="1"/>
  <c r="Y123" i="1"/>
  <c r="U123" i="1"/>
  <c r="T123" i="1"/>
  <c r="S123" i="1"/>
  <c r="R123" i="1"/>
  <c r="Q123" i="1"/>
  <c r="Z122" i="1"/>
  <c r="Y122" i="1"/>
  <c r="U122" i="1"/>
  <c r="T122" i="1"/>
  <c r="S122" i="1"/>
  <c r="R122" i="1"/>
  <c r="Q122" i="1"/>
  <c r="Z121" i="1"/>
  <c r="Y121" i="1"/>
  <c r="U121" i="1"/>
  <c r="T121" i="1"/>
  <c r="S121" i="1"/>
  <c r="R121" i="1"/>
  <c r="Q121" i="1"/>
  <c r="Z120" i="1"/>
  <c r="Y120" i="1"/>
  <c r="U120" i="1"/>
  <c r="T120" i="1"/>
  <c r="S120" i="1"/>
  <c r="R120" i="1"/>
  <c r="Q120" i="1"/>
  <c r="Z119" i="1"/>
  <c r="Y119" i="1"/>
  <c r="U119" i="1"/>
  <c r="T119" i="1"/>
  <c r="S119" i="1"/>
  <c r="R119" i="1"/>
  <c r="Q119" i="1"/>
  <c r="Z118" i="1"/>
  <c r="Y118" i="1"/>
  <c r="U118" i="1"/>
  <c r="T118" i="1"/>
  <c r="S118" i="1"/>
  <c r="R118" i="1"/>
  <c r="Q118" i="1"/>
  <c r="Z117" i="1"/>
  <c r="Y117" i="1"/>
  <c r="U117" i="1"/>
  <c r="T117" i="1"/>
  <c r="S117" i="1"/>
  <c r="R117" i="1"/>
  <c r="Q117" i="1"/>
  <c r="Z116" i="1"/>
  <c r="Y116" i="1"/>
  <c r="U116" i="1"/>
  <c r="T116" i="1"/>
  <c r="S116" i="1"/>
  <c r="R116" i="1"/>
  <c r="Q116" i="1"/>
  <c r="Z115" i="1"/>
  <c r="Y115" i="1"/>
  <c r="U115" i="1"/>
  <c r="T115" i="1"/>
  <c r="S115" i="1"/>
  <c r="R115" i="1"/>
  <c r="Q115" i="1"/>
  <c r="Z114" i="1"/>
  <c r="Y114" i="1"/>
  <c r="U114" i="1"/>
  <c r="T114" i="1"/>
  <c r="S114" i="1"/>
  <c r="R114" i="1"/>
  <c r="Q114" i="1"/>
  <c r="Z113" i="1"/>
  <c r="Y113" i="1"/>
  <c r="U113" i="1"/>
  <c r="T113" i="1"/>
  <c r="S113" i="1"/>
  <c r="R113" i="1"/>
  <c r="Q113" i="1"/>
  <c r="Z112" i="1"/>
  <c r="Y112" i="1"/>
  <c r="U112" i="1"/>
  <c r="T112" i="1"/>
  <c r="S112" i="1"/>
  <c r="R112" i="1"/>
  <c r="Q112" i="1"/>
  <c r="Z111" i="1"/>
  <c r="Y111" i="1"/>
  <c r="U111" i="1"/>
  <c r="T111" i="1"/>
  <c r="S111" i="1"/>
  <c r="R111" i="1"/>
  <c r="Q111" i="1"/>
  <c r="Z110" i="1"/>
  <c r="Y110" i="1"/>
  <c r="U110" i="1"/>
  <c r="T110" i="1"/>
  <c r="S110" i="1"/>
  <c r="R110" i="1"/>
  <c r="Q110" i="1"/>
  <c r="Z109" i="1"/>
  <c r="Y109" i="1"/>
  <c r="U109" i="1"/>
  <c r="T109" i="1"/>
  <c r="S109" i="1"/>
  <c r="R109" i="1"/>
  <c r="Q109" i="1"/>
  <c r="Z108" i="1"/>
  <c r="Y108" i="1"/>
  <c r="U108" i="1"/>
  <c r="T108" i="1"/>
  <c r="S108" i="1"/>
  <c r="R108" i="1"/>
  <c r="Q108" i="1"/>
  <c r="Z107" i="1"/>
  <c r="Y107" i="1"/>
  <c r="U107" i="1"/>
  <c r="T107" i="1"/>
  <c r="S107" i="1"/>
  <c r="R107" i="1"/>
  <c r="Q107" i="1"/>
  <c r="Z106" i="1"/>
  <c r="Y106" i="1"/>
  <c r="U106" i="1"/>
  <c r="T106" i="1"/>
  <c r="S106" i="1"/>
  <c r="R106" i="1"/>
  <c r="Q106" i="1"/>
  <c r="Z105" i="1"/>
  <c r="Y105" i="1"/>
  <c r="U105" i="1"/>
  <c r="T105" i="1"/>
  <c r="S105" i="1"/>
  <c r="R105" i="1"/>
  <c r="Q105" i="1"/>
  <c r="Z104" i="1"/>
  <c r="Y104" i="1"/>
  <c r="U104" i="1"/>
  <c r="T104" i="1"/>
  <c r="S104" i="1"/>
  <c r="R104" i="1"/>
  <c r="Q104" i="1"/>
  <c r="Z103" i="1"/>
  <c r="Y103" i="1"/>
  <c r="U103" i="1"/>
  <c r="T103" i="1"/>
  <c r="S103" i="1"/>
  <c r="R103" i="1"/>
  <c r="Q103" i="1"/>
  <c r="Z102" i="1"/>
  <c r="Y102" i="1"/>
  <c r="U102" i="1"/>
  <c r="T102" i="1"/>
  <c r="S102" i="1"/>
  <c r="R102" i="1"/>
  <c r="Q102" i="1"/>
  <c r="Z101" i="1"/>
  <c r="Y101" i="1"/>
  <c r="U101" i="1"/>
  <c r="T101" i="1"/>
  <c r="S101" i="1"/>
  <c r="R101" i="1"/>
  <c r="Q101" i="1"/>
  <c r="Z100" i="1"/>
  <c r="Y100" i="1"/>
  <c r="U100" i="1"/>
  <c r="T100" i="1"/>
  <c r="S100" i="1"/>
  <c r="R100" i="1"/>
  <c r="Q100" i="1"/>
  <c r="Z99" i="1"/>
  <c r="Y99" i="1"/>
  <c r="U99" i="1"/>
  <c r="T99" i="1"/>
  <c r="S99" i="1"/>
  <c r="R99" i="1"/>
  <c r="Q99" i="1"/>
  <c r="Z98" i="1"/>
  <c r="Y98" i="1"/>
  <c r="U98" i="1"/>
  <c r="T98" i="1"/>
  <c r="S98" i="1"/>
  <c r="R98" i="1"/>
  <c r="Q98" i="1"/>
  <c r="Z97" i="1"/>
  <c r="Y97" i="1"/>
  <c r="U97" i="1"/>
  <c r="T97" i="1"/>
  <c r="S97" i="1"/>
  <c r="R97" i="1"/>
  <c r="Q97" i="1"/>
  <c r="Z96" i="1"/>
  <c r="Y96" i="1"/>
  <c r="U96" i="1"/>
  <c r="T96" i="1"/>
  <c r="S96" i="1"/>
  <c r="R96" i="1"/>
  <c r="Q96" i="1"/>
  <c r="Z95" i="1"/>
  <c r="Y95" i="1"/>
  <c r="U95" i="1"/>
  <c r="T95" i="1"/>
  <c r="S95" i="1"/>
  <c r="R95" i="1"/>
  <c r="Q95" i="1"/>
  <c r="Z94" i="1"/>
  <c r="Y94" i="1"/>
  <c r="U94" i="1"/>
  <c r="T94" i="1"/>
  <c r="S94" i="1"/>
  <c r="R94" i="1"/>
  <c r="Q94" i="1"/>
  <c r="Z93" i="1"/>
  <c r="Y93" i="1"/>
  <c r="U93" i="1"/>
  <c r="T93" i="1"/>
  <c r="S93" i="1"/>
  <c r="R93" i="1"/>
  <c r="Q93" i="1"/>
  <c r="Z92" i="1"/>
  <c r="Y92" i="1"/>
  <c r="U92" i="1"/>
  <c r="T92" i="1"/>
  <c r="S92" i="1"/>
  <c r="R92" i="1"/>
  <c r="Q92" i="1"/>
  <c r="Z91" i="1"/>
  <c r="Y91" i="1"/>
  <c r="U91" i="1"/>
  <c r="T91" i="1"/>
  <c r="S91" i="1"/>
  <c r="R91" i="1"/>
  <c r="Q91" i="1"/>
  <c r="Z90" i="1"/>
  <c r="Y90" i="1"/>
  <c r="U90" i="1"/>
  <c r="T90" i="1"/>
  <c r="S90" i="1"/>
  <c r="R90" i="1"/>
  <c r="Q90" i="1"/>
  <c r="Z89" i="1"/>
  <c r="Y89" i="1"/>
  <c r="U89" i="1"/>
  <c r="T89" i="1"/>
  <c r="S89" i="1"/>
  <c r="R89" i="1"/>
  <c r="Q89" i="1"/>
  <c r="Z88" i="1"/>
  <c r="Y88" i="1"/>
  <c r="U88" i="1"/>
  <c r="T88" i="1"/>
  <c r="S88" i="1"/>
  <c r="R88" i="1"/>
  <c r="Q88" i="1"/>
  <c r="Z87" i="1"/>
  <c r="Y87" i="1"/>
  <c r="U87" i="1"/>
  <c r="T87" i="1"/>
  <c r="S87" i="1"/>
  <c r="R87" i="1"/>
  <c r="Q87" i="1"/>
  <c r="Z86" i="1"/>
  <c r="Y86" i="1"/>
  <c r="U86" i="1"/>
  <c r="T86" i="1"/>
  <c r="S86" i="1"/>
  <c r="R86" i="1"/>
  <c r="Q86" i="1"/>
  <c r="Z85" i="1"/>
  <c r="Y85" i="1"/>
  <c r="U85" i="1"/>
  <c r="T85" i="1"/>
  <c r="S85" i="1"/>
  <c r="R85" i="1"/>
  <c r="Q85" i="1"/>
  <c r="Z84" i="1"/>
  <c r="Y84" i="1"/>
  <c r="U84" i="1"/>
  <c r="T84" i="1"/>
  <c r="S84" i="1"/>
  <c r="R84" i="1"/>
  <c r="Q84" i="1"/>
  <c r="Z83" i="1"/>
  <c r="Y83" i="1"/>
  <c r="U83" i="1"/>
  <c r="T83" i="1"/>
  <c r="S83" i="1"/>
  <c r="R83" i="1"/>
  <c r="Q83" i="1"/>
  <c r="Z82" i="1"/>
  <c r="Y82" i="1"/>
  <c r="U82" i="1"/>
  <c r="T82" i="1"/>
  <c r="S82" i="1"/>
  <c r="R82" i="1"/>
  <c r="Q82" i="1"/>
  <c r="Z81" i="1"/>
  <c r="Y81" i="1"/>
  <c r="U81" i="1"/>
  <c r="T81" i="1"/>
  <c r="V81" i="1" s="1"/>
  <c r="S81" i="1"/>
  <c r="R81" i="1"/>
  <c r="Q81" i="1"/>
  <c r="Z80" i="1"/>
  <c r="Y80" i="1"/>
  <c r="U80" i="1"/>
  <c r="T80" i="1"/>
  <c r="S80" i="1"/>
  <c r="R80" i="1"/>
  <c r="Q80" i="1"/>
  <c r="Z79" i="1"/>
  <c r="Y79" i="1"/>
  <c r="U79" i="1"/>
  <c r="T79" i="1"/>
  <c r="S79" i="1"/>
  <c r="R79" i="1"/>
  <c r="Q79" i="1"/>
  <c r="Z78" i="1"/>
  <c r="Y78" i="1"/>
  <c r="U78" i="1"/>
  <c r="T78" i="1"/>
  <c r="S78" i="1"/>
  <c r="R78" i="1"/>
  <c r="Q78" i="1"/>
  <c r="Z77" i="1"/>
  <c r="Y77" i="1"/>
  <c r="U77" i="1"/>
  <c r="T77" i="1"/>
  <c r="S77" i="1"/>
  <c r="R77" i="1"/>
  <c r="Q77" i="1"/>
  <c r="Z76" i="1"/>
  <c r="Y76" i="1"/>
  <c r="U76" i="1"/>
  <c r="T76" i="1"/>
  <c r="S76" i="1"/>
  <c r="R76" i="1"/>
  <c r="Q76" i="1"/>
  <c r="Z75" i="1"/>
  <c r="Y75" i="1"/>
  <c r="U75" i="1"/>
  <c r="T75" i="1"/>
  <c r="S75" i="1"/>
  <c r="R75" i="1"/>
  <c r="Q75" i="1"/>
  <c r="Z74" i="1"/>
  <c r="Y74" i="1"/>
  <c r="U74" i="1"/>
  <c r="T74" i="1"/>
  <c r="S74" i="1"/>
  <c r="R74" i="1"/>
  <c r="Q74" i="1"/>
  <c r="Z73" i="1"/>
  <c r="Y73" i="1"/>
  <c r="U73" i="1"/>
  <c r="T73" i="1"/>
  <c r="V73" i="1" s="1"/>
  <c r="S73" i="1"/>
  <c r="R73" i="1"/>
  <c r="Q73" i="1"/>
  <c r="Z72" i="1"/>
  <c r="Y72" i="1"/>
  <c r="U72" i="1"/>
  <c r="T72" i="1"/>
  <c r="S72" i="1"/>
  <c r="R72" i="1"/>
  <c r="Q72" i="1"/>
  <c r="Z71" i="1"/>
  <c r="Y71" i="1"/>
  <c r="U71" i="1"/>
  <c r="T71" i="1"/>
  <c r="S71" i="1"/>
  <c r="R71" i="1"/>
  <c r="Q71" i="1"/>
  <c r="Z70" i="1"/>
  <c r="Y70" i="1"/>
  <c r="U70" i="1"/>
  <c r="T70" i="1"/>
  <c r="S70" i="1"/>
  <c r="R70" i="1"/>
  <c r="Q70" i="1"/>
  <c r="Z69" i="1"/>
  <c r="Y69" i="1"/>
  <c r="U69" i="1"/>
  <c r="T69" i="1"/>
  <c r="S69" i="1"/>
  <c r="R69" i="1"/>
  <c r="Q69" i="1"/>
  <c r="Z68" i="1"/>
  <c r="Y68" i="1"/>
  <c r="U68" i="1"/>
  <c r="T68" i="1"/>
  <c r="S68" i="1"/>
  <c r="R68" i="1"/>
  <c r="Q68" i="1"/>
  <c r="Z67" i="1"/>
  <c r="Y67" i="1"/>
  <c r="U67" i="1"/>
  <c r="T67" i="1"/>
  <c r="S67" i="1"/>
  <c r="R67" i="1"/>
  <c r="Q67" i="1"/>
  <c r="Z66" i="1"/>
  <c r="Y66" i="1"/>
  <c r="U66" i="1"/>
  <c r="T66" i="1"/>
  <c r="S66" i="1"/>
  <c r="R66" i="1"/>
  <c r="Q66" i="1"/>
  <c r="Z65" i="1"/>
  <c r="Y65" i="1"/>
  <c r="U65" i="1"/>
  <c r="T65" i="1"/>
  <c r="S65" i="1"/>
  <c r="R65" i="1"/>
  <c r="Q65" i="1"/>
  <c r="Z64" i="1"/>
  <c r="Y64" i="1"/>
  <c r="U64" i="1"/>
  <c r="T64" i="1"/>
  <c r="S64" i="1"/>
  <c r="R64" i="1"/>
  <c r="Q64" i="1"/>
  <c r="Z63" i="1"/>
  <c r="Y63" i="1"/>
  <c r="U63" i="1"/>
  <c r="T63" i="1"/>
  <c r="S63" i="1"/>
  <c r="R63" i="1"/>
  <c r="Q63" i="1"/>
  <c r="Z62" i="1"/>
  <c r="Y62" i="1"/>
  <c r="U62" i="1"/>
  <c r="T62" i="1"/>
  <c r="S62" i="1"/>
  <c r="R62" i="1"/>
  <c r="Q62" i="1"/>
  <c r="Z61" i="1"/>
  <c r="Y61" i="1"/>
  <c r="U61" i="1"/>
  <c r="T61" i="1"/>
  <c r="S61" i="1"/>
  <c r="R61" i="1"/>
  <c r="Q61" i="1"/>
  <c r="Z60" i="1"/>
  <c r="Y60" i="1"/>
  <c r="U60" i="1"/>
  <c r="T60" i="1"/>
  <c r="S60" i="1"/>
  <c r="R60" i="1"/>
  <c r="Q60" i="1"/>
  <c r="Z59" i="1"/>
  <c r="Y59" i="1"/>
  <c r="U59" i="1"/>
  <c r="T59" i="1"/>
  <c r="S59" i="1"/>
  <c r="R59" i="1"/>
  <c r="Q59" i="1"/>
  <c r="Z58" i="1"/>
  <c r="Y58" i="1"/>
  <c r="U58" i="1"/>
  <c r="T58" i="1"/>
  <c r="S58" i="1"/>
  <c r="R58" i="1"/>
  <c r="Q58" i="1"/>
  <c r="Z57" i="1"/>
  <c r="Y57" i="1"/>
  <c r="U57" i="1"/>
  <c r="T57" i="1"/>
  <c r="S57" i="1"/>
  <c r="R57" i="1"/>
  <c r="Q57" i="1"/>
  <c r="Z56" i="1"/>
  <c r="Y56" i="1"/>
  <c r="U56" i="1"/>
  <c r="T56" i="1"/>
  <c r="S56" i="1"/>
  <c r="R56" i="1"/>
  <c r="Q56" i="1"/>
  <c r="Z55" i="1"/>
  <c r="Y55" i="1"/>
  <c r="U55" i="1"/>
  <c r="T55" i="1"/>
  <c r="S55" i="1"/>
  <c r="R55" i="1"/>
  <c r="Q55" i="1"/>
  <c r="Z54" i="1"/>
  <c r="Y54" i="1"/>
  <c r="U54" i="1"/>
  <c r="T54" i="1"/>
  <c r="S54" i="1"/>
  <c r="R54" i="1"/>
  <c r="Q54" i="1"/>
  <c r="Z53" i="1"/>
  <c r="Y53" i="1"/>
  <c r="U53" i="1"/>
  <c r="T53" i="1"/>
  <c r="S53" i="1"/>
  <c r="R53" i="1"/>
  <c r="Q53" i="1"/>
  <c r="Z52" i="1"/>
  <c r="Y52" i="1"/>
  <c r="U52" i="1"/>
  <c r="T52" i="1"/>
  <c r="S52" i="1"/>
  <c r="R52" i="1"/>
  <c r="Q52" i="1"/>
  <c r="Z51" i="1"/>
  <c r="Y51" i="1"/>
  <c r="U51" i="1"/>
  <c r="T51" i="1"/>
  <c r="S51" i="1"/>
  <c r="R51" i="1"/>
  <c r="Q51" i="1"/>
  <c r="Z50" i="1"/>
  <c r="Y50" i="1"/>
  <c r="U50" i="1"/>
  <c r="T50" i="1"/>
  <c r="S50" i="1"/>
  <c r="R50" i="1"/>
  <c r="Q50" i="1"/>
  <c r="Z49" i="1"/>
  <c r="Y49" i="1"/>
  <c r="U49" i="1"/>
  <c r="T49" i="1"/>
  <c r="V49" i="1" s="1"/>
  <c r="S49" i="1"/>
  <c r="R49" i="1"/>
  <c r="Q49" i="1"/>
  <c r="Z48" i="1"/>
  <c r="Y48" i="1"/>
  <c r="U48" i="1"/>
  <c r="T48" i="1"/>
  <c r="S48" i="1"/>
  <c r="R48" i="1"/>
  <c r="Q48" i="1"/>
  <c r="Z47" i="1"/>
  <c r="Y47" i="1"/>
  <c r="U47" i="1"/>
  <c r="T47" i="1"/>
  <c r="S47" i="1"/>
  <c r="R47" i="1"/>
  <c r="Q47" i="1"/>
  <c r="Z46" i="1"/>
  <c r="Y46" i="1"/>
  <c r="U46" i="1"/>
  <c r="T46" i="1"/>
  <c r="S46" i="1"/>
  <c r="R46" i="1"/>
  <c r="Q46" i="1"/>
  <c r="Z45" i="1"/>
  <c r="Y45" i="1"/>
  <c r="U45" i="1"/>
  <c r="T45" i="1"/>
  <c r="S45" i="1"/>
  <c r="R45" i="1"/>
  <c r="Q45" i="1"/>
  <c r="Z44" i="1"/>
  <c r="Y44" i="1"/>
  <c r="U44" i="1"/>
  <c r="T44" i="1"/>
  <c r="S44" i="1"/>
  <c r="R44" i="1"/>
  <c r="Q44" i="1"/>
  <c r="Z43" i="1"/>
  <c r="Y43" i="1"/>
  <c r="U43" i="1"/>
  <c r="T43" i="1"/>
  <c r="S43" i="1"/>
  <c r="R43" i="1"/>
  <c r="Q43" i="1"/>
  <c r="Z42" i="1"/>
  <c r="Y42" i="1"/>
  <c r="U42" i="1"/>
  <c r="T42" i="1"/>
  <c r="S42" i="1"/>
  <c r="R42" i="1"/>
  <c r="Q42" i="1"/>
  <c r="Z41" i="1"/>
  <c r="Y41" i="1"/>
  <c r="U41" i="1"/>
  <c r="T41" i="1"/>
  <c r="V41" i="1" s="1"/>
  <c r="S41" i="1"/>
  <c r="R41" i="1"/>
  <c r="Q41" i="1"/>
  <c r="Z40" i="1"/>
  <c r="Y40" i="1"/>
  <c r="U40" i="1"/>
  <c r="T40" i="1"/>
  <c r="S40" i="1"/>
  <c r="R40" i="1"/>
  <c r="Q40" i="1"/>
  <c r="Z39" i="1"/>
  <c r="Y39" i="1"/>
  <c r="U39" i="1"/>
  <c r="T39" i="1"/>
  <c r="S39" i="1"/>
  <c r="R39" i="1"/>
  <c r="Q39" i="1"/>
  <c r="Z38" i="1"/>
  <c r="Y38" i="1"/>
  <c r="U38" i="1"/>
  <c r="T38" i="1"/>
  <c r="S38" i="1"/>
  <c r="R38" i="1"/>
  <c r="Q38" i="1"/>
  <c r="Z37" i="1"/>
  <c r="Y37" i="1"/>
  <c r="U37" i="1"/>
  <c r="T37" i="1"/>
  <c r="S37" i="1"/>
  <c r="R37" i="1"/>
  <c r="Q37" i="1"/>
  <c r="Z36" i="1"/>
  <c r="Y36" i="1"/>
  <c r="U36" i="1"/>
  <c r="T36" i="1"/>
  <c r="S36" i="1"/>
  <c r="R36" i="1"/>
  <c r="Q36" i="1"/>
  <c r="Z35" i="1"/>
  <c r="Y35" i="1"/>
  <c r="U35" i="1"/>
  <c r="T35" i="1"/>
  <c r="S35" i="1"/>
  <c r="R35" i="1"/>
  <c r="Q35" i="1"/>
  <c r="Z34" i="1"/>
  <c r="Y34" i="1"/>
  <c r="U34" i="1"/>
  <c r="T34" i="1"/>
  <c r="S34" i="1"/>
  <c r="R34" i="1"/>
  <c r="Q34" i="1"/>
  <c r="Z33" i="1"/>
  <c r="Y33" i="1"/>
  <c r="U33" i="1"/>
  <c r="T33" i="1"/>
  <c r="S33" i="1"/>
  <c r="R33" i="1"/>
  <c r="Q33" i="1"/>
  <c r="Z32" i="1"/>
  <c r="Y32" i="1"/>
  <c r="U32" i="1"/>
  <c r="T32" i="1"/>
  <c r="S32" i="1"/>
  <c r="R32" i="1"/>
  <c r="Q32" i="1"/>
  <c r="Z31" i="1"/>
  <c r="Y31" i="1"/>
  <c r="U31" i="1"/>
  <c r="T31" i="1"/>
  <c r="S31" i="1"/>
  <c r="R31" i="1"/>
  <c r="Q31" i="1"/>
  <c r="Z30" i="1"/>
  <c r="Y30" i="1"/>
  <c r="U30" i="1"/>
  <c r="T30" i="1"/>
  <c r="S30" i="1"/>
  <c r="R30" i="1"/>
  <c r="Q30" i="1"/>
  <c r="Z29" i="1"/>
  <c r="Y29" i="1"/>
  <c r="U29" i="1"/>
  <c r="T29" i="1"/>
  <c r="S29" i="1"/>
  <c r="R29" i="1"/>
  <c r="Q29" i="1"/>
  <c r="Z28" i="1"/>
  <c r="Y28" i="1"/>
  <c r="U28" i="1"/>
  <c r="T28" i="1"/>
  <c r="S28" i="1"/>
  <c r="R28" i="1"/>
  <c r="Q28" i="1"/>
  <c r="Z27" i="1"/>
  <c r="Y27" i="1"/>
  <c r="U27" i="1"/>
  <c r="T27" i="1"/>
  <c r="S27" i="1"/>
  <c r="R27" i="1"/>
  <c r="Q27" i="1"/>
  <c r="Z26" i="1"/>
  <c r="Y26" i="1"/>
  <c r="U26" i="1"/>
  <c r="V26" i="1" s="1"/>
  <c r="T26" i="1"/>
  <c r="S26" i="1"/>
  <c r="R26" i="1"/>
  <c r="Q26" i="1"/>
  <c r="Z25" i="1"/>
  <c r="Y25" i="1"/>
  <c r="U25" i="1"/>
  <c r="T25" i="1"/>
  <c r="S25" i="1"/>
  <c r="R25" i="1"/>
  <c r="Q25" i="1"/>
  <c r="Z24" i="1"/>
  <c r="Y24" i="1"/>
  <c r="U24" i="1"/>
  <c r="T24" i="1"/>
  <c r="V24" i="1" s="1"/>
  <c r="S24" i="1"/>
  <c r="R24" i="1"/>
  <c r="Q24" i="1"/>
  <c r="Z23" i="1"/>
  <c r="Y23" i="1"/>
  <c r="U23" i="1"/>
  <c r="T23" i="1"/>
  <c r="S23" i="1"/>
  <c r="R23" i="1"/>
  <c r="Q23" i="1"/>
  <c r="Z22" i="1"/>
  <c r="Y22" i="1"/>
  <c r="U22" i="1"/>
  <c r="T22" i="1"/>
  <c r="S22" i="1"/>
  <c r="R22" i="1"/>
  <c r="Q22" i="1"/>
  <c r="Z21" i="1"/>
  <c r="Y21" i="1"/>
  <c r="U21" i="1"/>
  <c r="T21" i="1"/>
  <c r="S21" i="1"/>
  <c r="R21" i="1"/>
  <c r="Q21" i="1"/>
  <c r="Z20" i="1"/>
  <c r="Y20" i="1"/>
  <c r="U20" i="1"/>
  <c r="T20" i="1"/>
  <c r="S20" i="1"/>
  <c r="R20" i="1"/>
  <c r="Q20" i="1"/>
  <c r="Z19" i="1"/>
  <c r="Y19" i="1"/>
  <c r="U19" i="1"/>
  <c r="T19" i="1"/>
  <c r="S19" i="1"/>
  <c r="R19" i="1"/>
  <c r="Q19" i="1"/>
  <c r="Z18" i="1"/>
  <c r="Y18" i="1"/>
  <c r="U18" i="1"/>
  <c r="T18" i="1"/>
  <c r="S18" i="1"/>
  <c r="R18" i="1"/>
  <c r="Q18" i="1"/>
  <c r="Z17" i="1"/>
  <c r="Y17" i="1"/>
  <c r="U17" i="1"/>
  <c r="T17" i="1"/>
  <c r="S17" i="1"/>
  <c r="R17" i="1"/>
  <c r="Q17" i="1"/>
  <c r="Z16" i="1"/>
  <c r="Y16" i="1"/>
  <c r="U16" i="1"/>
  <c r="T16" i="1"/>
  <c r="S16" i="1"/>
  <c r="R16" i="1"/>
  <c r="Q16" i="1"/>
  <c r="Z15" i="1"/>
  <c r="Y15" i="1"/>
  <c r="U15" i="1"/>
  <c r="T15" i="1"/>
  <c r="S15" i="1"/>
  <c r="R15" i="1"/>
  <c r="Q15" i="1"/>
  <c r="Z14" i="1"/>
  <c r="Y14" i="1"/>
  <c r="U14" i="1"/>
  <c r="T14" i="1"/>
  <c r="S14" i="1"/>
  <c r="R14" i="1"/>
  <c r="Q14" i="1"/>
  <c r="Z13" i="1"/>
  <c r="Y13" i="1"/>
  <c r="U13" i="1"/>
  <c r="T13" i="1"/>
  <c r="S13" i="1"/>
  <c r="R13" i="1"/>
  <c r="Q13" i="1"/>
  <c r="Z12" i="1"/>
  <c r="Y12" i="1"/>
  <c r="U12" i="1"/>
  <c r="T12" i="1"/>
  <c r="S12" i="1"/>
  <c r="R12" i="1"/>
  <c r="Q12" i="1"/>
  <c r="Z11" i="1"/>
  <c r="Y11" i="1"/>
  <c r="U11" i="1"/>
  <c r="T11" i="1"/>
  <c r="S11" i="1"/>
  <c r="R11" i="1"/>
  <c r="Q11" i="1"/>
  <c r="Z10" i="1"/>
  <c r="Y10" i="1"/>
  <c r="U10" i="1"/>
  <c r="T10" i="1"/>
  <c r="S10" i="1"/>
  <c r="R10" i="1"/>
  <c r="Q10" i="1"/>
  <c r="Z9" i="1"/>
  <c r="Y9" i="1"/>
  <c r="U9" i="1"/>
  <c r="T9" i="1"/>
  <c r="S9" i="1"/>
  <c r="R9" i="1"/>
  <c r="Q9" i="1"/>
  <c r="Z8" i="1"/>
  <c r="Y8" i="1"/>
  <c r="U8" i="1"/>
  <c r="T8" i="1"/>
  <c r="S8" i="1"/>
  <c r="R8" i="1"/>
  <c r="Q8" i="1"/>
  <c r="Z7" i="1"/>
  <c r="Y7" i="1"/>
  <c r="U7" i="1"/>
  <c r="T7" i="1"/>
  <c r="S7" i="1"/>
  <c r="R7" i="1"/>
  <c r="Q7" i="1"/>
  <c r="Z6" i="1"/>
  <c r="Y6" i="1"/>
  <c r="U6" i="1"/>
  <c r="T6" i="1"/>
  <c r="S6" i="1"/>
  <c r="R6" i="1"/>
  <c r="Q6" i="1"/>
  <c r="Z5" i="1"/>
  <c r="Y5" i="1"/>
  <c r="U5" i="1"/>
  <c r="T5" i="1"/>
  <c r="S5" i="1"/>
  <c r="R5" i="1"/>
  <c r="Q5" i="1"/>
  <c r="Z4" i="1"/>
  <c r="Y4" i="1"/>
  <c r="U4" i="1"/>
  <c r="T4" i="1"/>
  <c r="S4" i="1"/>
  <c r="R4" i="1"/>
  <c r="Q4" i="1"/>
  <c r="Z3" i="1"/>
  <c r="Y3" i="1"/>
  <c r="U3" i="1"/>
  <c r="T3" i="1"/>
  <c r="S3" i="1"/>
  <c r="R3" i="1"/>
  <c r="Q3" i="1"/>
  <c r="Z2" i="1"/>
  <c r="Y2" i="1"/>
  <c r="U2" i="1"/>
  <c r="V2" i="1" s="1"/>
  <c r="T2" i="1"/>
  <c r="S2" i="1"/>
  <c r="R2" i="1"/>
  <c r="Q2" i="1"/>
  <c r="V94" i="1" l="1"/>
  <c r="V98" i="1"/>
  <c r="V102" i="1"/>
  <c r="V110" i="1"/>
  <c r="V114" i="1"/>
  <c r="V118" i="1"/>
  <c r="V122" i="1"/>
  <c r="V126" i="1"/>
  <c r="V130" i="1"/>
  <c r="V134" i="1"/>
  <c r="V142" i="1"/>
  <c r="V146" i="1"/>
  <c r="V182" i="1"/>
  <c r="V186" i="1"/>
  <c r="V194" i="1"/>
  <c r="V198" i="1"/>
  <c r="V206" i="1"/>
  <c r="V210" i="1"/>
  <c r="V218" i="1"/>
  <c r="V222" i="1"/>
  <c r="V230" i="1"/>
  <c r="V234" i="1"/>
  <c r="V238" i="1"/>
  <c r="V242" i="1"/>
  <c r="V366" i="1"/>
  <c r="V398" i="1"/>
  <c r="V474" i="1"/>
  <c r="V582" i="1"/>
  <c r="V626" i="1"/>
  <c r="V915" i="1"/>
  <c r="V919" i="1"/>
  <c r="V923" i="1"/>
  <c r="V947" i="1"/>
  <c r="V955" i="1"/>
  <c r="V959" i="1"/>
  <c r="V58" i="1"/>
  <c r="V470" i="1"/>
  <c r="V486" i="1"/>
  <c r="V490" i="1"/>
  <c r="V518" i="1"/>
  <c r="V534" i="1"/>
  <c r="V538" i="1"/>
  <c r="V707" i="1"/>
  <c r="V715" i="1"/>
  <c r="V747" i="1"/>
  <c r="V763" i="1"/>
  <c r="V795" i="1"/>
  <c r="V902" i="1"/>
  <c r="V988" i="1"/>
  <c r="V992" i="1"/>
  <c r="V996" i="1"/>
  <c r="V1000" i="1"/>
  <c r="V34" i="1"/>
  <c r="V579" i="1"/>
  <c r="V147" i="1"/>
  <c r="V155" i="1"/>
  <c r="V176" i="1"/>
  <c r="V208" i="1"/>
  <c r="V216" i="1"/>
  <c r="V224" i="1"/>
  <c r="V231" i="1"/>
  <c r="V232" i="1"/>
  <c r="V240" i="1"/>
  <c r="V247" i="1"/>
  <c r="V380" i="1"/>
  <c r="V448" i="1"/>
  <c r="V66" i="1"/>
  <c r="V603" i="1"/>
  <c r="V892" i="1"/>
  <c r="V900" i="1"/>
  <c r="V924" i="1"/>
  <c r="V927" i="1"/>
  <c r="V932" i="1"/>
  <c r="V935" i="1"/>
  <c r="V32" i="1"/>
  <c r="V56" i="1"/>
  <c r="V60" i="1"/>
  <c r="V72" i="1"/>
  <c r="V170" i="1"/>
  <c r="V357" i="1"/>
  <c r="V394" i="1"/>
  <c r="V421" i="1"/>
  <c r="V429" i="1"/>
  <c r="V434" i="1"/>
  <c r="V437" i="1"/>
  <c r="V441" i="1"/>
  <c r="V446" i="1"/>
  <c r="V454" i="1"/>
  <c r="V466" i="1"/>
  <c r="V475" i="1"/>
  <c r="V479" i="1"/>
  <c r="V480" i="1"/>
  <c r="V507" i="1"/>
  <c r="V511" i="1"/>
  <c r="V512" i="1"/>
  <c r="V527" i="1"/>
  <c r="V589" i="1"/>
  <c r="V593" i="1"/>
  <c r="V601" i="1"/>
  <c r="V613" i="1"/>
  <c r="V617" i="1"/>
  <c r="V621" i="1"/>
  <c r="V625" i="1"/>
  <c r="V643" i="1"/>
  <c r="V651" i="1"/>
  <c r="V675" i="1"/>
  <c r="V683" i="1"/>
  <c r="V739" i="1"/>
  <c r="V771" i="1"/>
  <c r="V787" i="1"/>
  <c r="V794" i="1"/>
  <c r="V818" i="1"/>
  <c r="V819" i="1"/>
  <c r="V942" i="1"/>
  <c r="V946" i="1"/>
  <c r="V954" i="1"/>
  <c r="V999" i="1"/>
  <c r="V9" i="1"/>
  <c r="V17" i="1"/>
  <c r="V42" i="1"/>
  <c r="V50" i="1"/>
  <c r="V91" i="1"/>
  <c r="V92" i="1"/>
  <c r="V115" i="1"/>
  <c r="V123" i="1"/>
  <c r="V124" i="1"/>
  <c r="V139" i="1"/>
  <c r="V388" i="1"/>
  <c r="V396" i="1"/>
  <c r="V404" i="1"/>
  <c r="V408" i="1"/>
  <c r="V412" i="1"/>
  <c r="V498" i="1"/>
  <c r="V506" i="1"/>
  <c r="V522" i="1"/>
  <c r="V649" i="1"/>
  <c r="V653" i="1"/>
  <c r="V657" i="1"/>
  <c r="V665" i="1"/>
  <c r="V673" i="1"/>
  <c r="V677" i="1"/>
  <c r="V685" i="1"/>
  <c r="V697" i="1"/>
  <c r="V705" i="1"/>
  <c r="V709" i="1"/>
  <c r="V717" i="1"/>
  <c r="V721" i="1"/>
  <c r="V729" i="1"/>
  <c r="V737" i="1"/>
  <c r="V741" i="1"/>
  <c r="V749" i="1"/>
  <c r="V753" i="1"/>
  <c r="V761" i="1"/>
  <c r="V765" i="1"/>
  <c r="V773" i="1"/>
  <c r="V777" i="1"/>
  <c r="V797" i="1"/>
  <c r="V809" i="1"/>
  <c r="V817" i="1"/>
  <c r="V6" i="1"/>
  <c r="V10" i="1"/>
  <c r="V14" i="1"/>
  <c r="V18" i="1"/>
  <c r="V28" i="1"/>
  <c r="V178" i="1"/>
  <c r="V8" i="1"/>
  <c r="V12" i="1"/>
  <c r="V16" i="1"/>
  <c r="V20" i="1"/>
  <c r="V25" i="1"/>
  <c r="V30" i="1"/>
  <c r="V38" i="1"/>
  <c r="V645" i="1"/>
  <c r="V46" i="1"/>
  <c r="V76" i="1"/>
  <c r="V80" i="1"/>
  <c r="V84" i="1"/>
  <c r="V127" i="1"/>
  <c r="V131" i="1"/>
  <c r="V132" i="1"/>
  <c r="V135" i="1"/>
  <c r="V143" i="1"/>
  <c r="V144" i="1"/>
  <c r="V156" i="1"/>
  <c r="V172" i="1"/>
  <c r="V202" i="1"/>
  <c r="V420" i="1"/>
  <c r="V428" i="1"/>
  <c r="V436" i="1"/>
  <c r="V440" i="1"/>
  <c r="V450" i="1"/>
  <c r="V456" i="1"/>
  <c r="V497" i="1"/>
  <c r="V502" i="1"/>
  <c r="V505" i="1"/>
  <c r="V514" i="1"/>
  <c r="V528" i="1"/>
  <c r="V557" i="1"/>
  <c r="V586" i="1"/>
  <c r="V661" i="1"/>
  <c r="V681" i="1"/>
  <c r="V693" i="1"/>
  <c r="V713" i="1"/>
  <c r="V725" i="1"/>
  <c r="V745" i="1"/>
  <c r="V898" i="1"/>
  <c r="V956" i="1"/>
  <c r="V964" i="1"/>
  <c r="V967" i="1"/>
  <c r="V64" i="1"/>
  <c r="V96" i="1"/>
  <c r="V159" i="1"/>
  <c r="V163" i="1"/>
  <c r="V167" i="1"/>
  <c r="V175" i="1"/>
  <c r="V180" i="1"/>
  <c r="V188" i="1"/>
  <c r="V204" i="1"/>
  <c r="V226" i="1"/>
  <c r="V362" i="1"/>
  <c r="V373" i="1"/>
  <c r="V377" i="1"/>
  <c r="V378" i="1"/>
  <c r="V530" i="1"/>
  <c r="V543" i="1"/>
  <c r="V547" i="1"/>
  <c r="V563" i="1"/>
  <c r="V591" i="1"/>
  <c r="V595" i="1"/>
  <c r="V619" i="1"/>
  <c r="V629" i="1"/>
  <c r="V647" i="1"/>
  <c r="V679" i="1"/>
  <c r="V711" i="1"/>
  <c r="V743" i="1"/>
  <c r="V767" i="1"/>
  <c r="V780" i="1"/>
  <c r="V793" i="1"/>
  <c r="V804" i="1"/>
  <c r="V805" i="1"/>
  <c r="V812" i="1"/>
  <c r="V821" i="1"/>
  <c r="V930" i="1"/>
  <c r="V971" i="1"/>
  <c r="V40" i="1"/>
  <c r="V44" i="1"/>
  <c r="V48" i="1"/>
  <c r="V52" i="1"/>
  <c r="V57" i="1"/>
  <c r="V62" i="1"/>
  <c r="V70" i="1"/>
  <c r="V74" i="1"/>
  <c r="V78" i="1"/>
  <c r="V82" i="1"/>
  <c r="V86" i="1"/>
  <c r="V90" i="1"/>
  <c r="V95" i="1"/>
  <c r="V99" i="1"/>
  <c r="V100" i="1"/>
  <c r="V103" i="1"/>
  <c r="V107" i="1"/>
  <c r="V111" i="1"/>
  <c r="V150" i="1"/>
  <c r="V154" i="1"/>
  <c r="V162" i="1"/>
  <c r="V166" i="1"/>
  <c r="V174" i="1"/>
  <c r="V179" i="1"/>
  <c r="V187" i="1"/>
  <c r="V191" i="1"/>
  <c r="V195" i="1"/>
  <c r="V199" i="1"/>
  <c r="V207" i="1"/>
  <c r="V215" i="1"/>
  <c r="V228" i="1"/>
  <c r="V360" i="1"/>
  <c r="V364" i="1"/>
  <c r="V372" i="1"/>
  <c r="V376" i="1"/>
  <c r="V389" i="1"/>
  <c r="V397" i="1"/>
  <c r="V402" i="1"/>
  <c r="V409" i="1"/>
  <c r="V410" i="1"/>
  <c r="V430" i="1"/>
  <c r="V438" i="1"/>
  <c r="V465" i="1"/>
  <c r="V473" i="1"/>
  <c r="V482" i="1"/>
  <c r="V491" i="1"/>
  <c r="V495" i="1"/>
  <c r="V496" i="1"/>
  <c r="V546" i="1"/>
  <c r="V554" i="1"/>
  <c r="V562" i="1"/>
  <c r="V602" i="1"/>
  <c r="V606" i="1"/>
  <c r="V610" i="1"/>
  <c r="V637" i="1"/>
  <c r="V641" i="1"/>
  <c r="V646" i="1"/>
  <c r="V654" i="1"/>
  <c r="V658" i="1"/>
  <c r="V666" i="1"/>
  <c r="V678" i="1"/>
  <c r="V686" i="1"/>
  <c r="V690" i="1"/>
  <c r="V698" i="1"/>
  <c r="V710" i="1"/>
  <c r="V718" i="1"/>
  <c r="V722" i="1"/>
  <c r="V730" i="1"/>
  <c r="V742" i="1"/>
  <c r="V750" i="1"/>
  <c r="V758" i="1"/>
  <c r="V762" i="1"/>
  <c r="V770" i="1"/>
  <c r="V774" i="1"/>
  <c r="V895" i="1"/>
  <c r="V903" i="1"/>
  <c r="V920" i="1"/>
  <c r="V962" i="1"/>
  <c r="V974" i="1"/>
  <c r="V978" i="1"/>
  <c r="V986" i="1"/>
  <c r="V108" i="1"/>
  <c r="V116" i="1"/>
  <c r="V160" i="1"/>
  <c r="V192" i="1"/>
  <c r="V4" i="1"/>
  <c r="V22" i="1"/>
  <c r="V33" i="1"/>
  <c r="V36" i="1"/>
  <c r="V54" i="1"/>
  <c r="V65" i="1"/>
  <c r="V68" i="1"/>
  <c r="V106" i="1"/>
  <c r="V112" i="1"/>
  <c r="V119" i="1"/>
  <c r="V138" i="1"/>
  <c r="V151" i="1"/>
  <c r="V152" i="1"/>
  <c r="V158" i="1"/>
  <c r="V164" i="1"/>
  <c r="V171" i="1"/>
  <c r="V183" i="1"/>
  <c r="V184" i="1"/>
  <c r="V190" i="1"/>
  <c r="V196" i="1"/>
  <c r="V203" i="1"/>
  <c r="V136" i="1"/>
  <c r="V168" i="1"/>
  <c r="V200" i="1"/>
  <c r="V235" i="1"/>
  <c r="V365" i="1"/>
  <c r="V374" i="1"/>
  <c r="V384" i="1"/>
  <c r="V385" i="1"/>
  <c r="V386" i="1"/>
  <c r="V406" i="1"/>
  <c r="V416" i="1"/>
  <c r="V417" i="1"/>
  <c r="V418" i="1"/>
  <c r="V523" i="1"/>
  <c r="V529" i="1"/>
  <c r="V537" i="1"/>
  <c r="V539" i="1"/>
  <c r="V550" i="1"/>
  <c r="V552" i="1"/>
  <c r="V559" i="1"/>
  <c r="V570" i="1"/>
  <c r="V571" i="1"/>
  <c r="V585" i="1"/>
  <c r="V605" i="1"/>
  <c r="V609" i="1"/>
  <c r="V615" i="1"/>
  <c r="V623" i="1"/>
  <c r="V634" i="1"/>
  <c r="V635" i="1"/>
  <c r="V663" i="1"/>
  <c r="V670" i="1"/>
  <c r="V689" i="1"/>
  <c r="V695" i="1"/>
  <c r="V702" i="1"/>
  <c r="V727" i="1"/>
  <c r="V734" i="1"/>
  <c r="V785" i="1"/>
  <c r="V786" i="1"/>
  <c r="V894" i="1"/>
  <c r="V907" i="1"/>
  <c r="V908" i="1"/>
  <c r="V939" i="1"/>
  <c r="V940" i="1"/>
  <c r="V951" i="1"/>
  <c r="V958" i="1"/>
  <c r="V972" i="1"/>
  <c r="V990" i="1"/>
  <c r="V994" i="1"/>
  <c r="V998" i="1"/>
  <c r="V214" i="1"/>
  <c r="V220" i="1"/>
  <c r="V227" i="1"/>
  <c r="V239" i="1"/>
  <c r="V361" i="1"/>
  <c r="V382" i="1"/>
  <c r="V392" i="1"/>
  <c r="V393" i="1"/>
  <c r="V405" i="1"/>
  <c r="V414" i="1"/>
  <c r="V424" i="1"/>
  <c r="V425" i="1"/>
  <c r="V426" i="1"/>
  <c r="V444" i="1"/>
  <c r="V445" i="1"/>
  <c r="V447" i="1"/>
  <c r="V457" i="1"/>
  <c r="V458" i="1"/>
  <c r="V462" i="1"/>
  <c r="V463" i="1"/>
  <c r="V464" i="1"/>
  <c r="V469" i="1"/>
  <c r="V485" i="1"/>
  <c r="V501" i="1"/>
  <c r="V517" i="1"/>
  <c r="V533" i="1"/>
  <c r="V549" i="1"/>
  <c r="V574" i="1"/>
  <c r="V578" i="1"/>
  <c r="V594" i="1"/>
  <c r="V597" i="1"/>
  <c r="V614" i="1"/>
  <c r="V618" i="1"/>
  <c r="V638" i="1"/>
  <c r="V642" i="1"/>
  <c r="V650" i="1"/>
  <c r="V662" i="1"/>
  <c r="V669" i="1"/>
  <c r="V674" i="1"/>
  <c r="V682" i="1"/>
  <c r="V694" i="1"/>
  <c r="V701" i="1"/>
  <c r="V706" i="1"/>
  <c r="V714" i="1"/>
  <c r="V726" i="1"/>
  <c r="V733" i="1"/>
  <c r="V738" i="1"/>
  <c r="V746" i="1"/>
  <c r="V751" i="1"/>
  <c r="V757" i="1"/>
  <c r="V769" i="1"/>
  <c r="V775" i="1"/>
  <c r="V778" i="1"/>
  <c r="V779" i="1"/>
  <c r="V813" i="1"/>
  <c r="V820" i="1"/>
  <c r="V899" i="1"/>
  <c r="V904" i="1"/>
  <c r="V911" i="1"/>
  <c r="V918" i="1"/>
  <c r="V931" i="1"/>
  <c r="V936" i="1"/>
  <c r="V943" i="1"/>
  <c r="V950" i="1"/>
  <c r="V963" i="1"/>
  <c r="V968" i="1"/>
  <c r="V975" i="1"/>
  <c r="V982" i="1"/>
  <c r="V212" i="1"/>
  <c r="V219" i="1"/>
  <c r="V244" i="1"/>
  <c r="V358" i="1"/>
  <c r="V368" i="1"/>
  <c r="V369" i="1"/>
  <c r="V370" i="1"/>
  <c r="V381" i="1"/>
  <c r="V390" i="1"/>
  <c r="V400" i="1"/>
  <c r="V401" i="1"/>
  <c r="V413" i="1"/>
  <c r="V422" i="1"/>
  <c r="V432" i="1"/>
  <c r="V433" i="1"/>
  <c r="V455" i="1"/>
  <c r="V211" i="1"/>
  <c r="V223" i="1"/>
  <c r="V236" i="1"/>
  <c r="V243" i="1"/>
  <c r="V468" i="1"/>
  <c r="V484" i="1"/>
  <c r="V500" i="1"/>
  <c r="V516" i="1"/>
  <c r="V532" i="1"/>
  <c r="V548" i="1"/>
  <c r="V611" i="1"/>
  <c r="V659" i="1"/>
  <c r="V667" i="1"/>
  <c r="V691" i="1"/>
  <c r="V699" i="1"/>
  <c r="V723" i="1"/>
  <c r="V731" i="1"/>
  <c r="V754" i="1"/>
  <c r="V755" i="1"/>
  <c r="V759" i="1"/>
  <c r="V766" i="1"/>
  <c r="V788" i="1"/>
  <c r="V789" i="1"/>
  <c r="V796" i="1"/>
  <c r="V801" i="1"/>
  <c r="V802" i="1"/>
  <c r="V803" i="1"/>
  <c r="V810" i="1"/>
  <c r="V811" i="1"/>
  <c r="V916" i="1"/>
  <c r="V948" i="1"/>
  <c r="V980" i="1"/>
  <c r="V984" i="1"/>
  <c r="V7" i="1"/>
  <c r="V15" i="1"/>
  <c r="V23" i="1"/>
  <c r="V31" i="1"/>
  <c r="V39" i="1"/>
  <c r="V47" i="1"/>
  <c r="V55" i="1"/>
  <c r="V63" i="1"/>
  <c r="V71" i="1"/>
  <c r="V79" i="1"/>
  <c r="V87" i="1"/>
  <c r="V148" i="1"/>
  <c r="V5" i="1"/>
  <c r="V13" i="1"/>
  <c r="V21" i="1"/>
  <c r="V29" i="1"/>
  <c r="V37" i="1"/>
  <c r="V45" i="1"/>
  <c r="V53" i="1"/>
  <c r="V61" i="1"/>
  <c r="V69" i="1"/>
  <c r="V77" i="1"/>
  <c r="V85" i="1"/>
  <c r="V88" i="1"/>
  <c r="V104" i="1"/>
  <c r="V120" i="1"/>
  <c r="V3" i="1"/>
  <c r="V11" i="1"/>
  <c r="V19" i="1"/>
  <c r="V27" i="1"/>
  <c r="V35" i="1"/>
  <c r="V43" i="1"/>
  <c r="V51" i="1"/>
  <c r="V59" i="1"/>
  <c r="V67" i="1"/>
  <c r="V75" i="1"/>
  <c r="V83" i="1"/>
  <c r="V140" i="1"/>
  <c r="V89" i="1"/>
  <c r="V97" i="1"/>
  <c r="V105" i="1"/>
  <c r="V113" i="1"/>
  <c r="V121" i="1"/>
  <c r="V129" i="1"/>
  <c r="V137" i="1"/>
  <c r="V145" i="1"/>
  <c r="V153" i="1"/>
  <c r="V161" i="1"/>
  <c r="V169" i="1"/>
  <c r="V177" i="1"/>
  <c r="V185" i="1"/>
  <c r="V193" i="1"/>
  <c r="V201" i="1"/>
  <c r="V209" i="1"/>
  <c r="V217" i="1"/>
  <c r="V225" i="1"/>
  <c r="V233" i="1"/>
  <c r="V241" i="1"/>
  <c r="V249" i="1"/>
  <c r="V253" i="1"/>
  <c r="V257" i="1"/>
  <c r="V261" i="1"/>
  <c r="V265" i="1"/>
  <c r="V269" i="1"/>
  <c r="V273" i="1"/>
  <c r="V277" i="1"/>
  <c r="V281" i="1"/>
  <c r="V285" i="1"/>
  <c r="V289" i="1"/>
  <c r="V293" i="1"/>
  <c r="V297" i="1"/>
  <c r="V301" i="1"/>
  <c r="V302" i="1"/>
  <c r="V305" i="1"/>
  <c r="V306" i="1"/>
  <c r="V309" i="1"/>
  <c r="V310" i="1"/>
  <c r="V313" i="1"/>
  <c r="V314" i="1"/>
  <c r="V317" i="1"/>
  <c r="V318" i="1"/>
  <c r="V321" i="1"/>
  <c r="V322" i="1"/>
  <c r="V325" i="1"/>
  <c r="V326" i="1"/>
  <c r="V329" i="1"/>
  <c r="V330" i="1"/>
  <c r="V333" i="1"/>
  <c r="V334" i="1"/>
  <c r="V337" i="1"/>
  <c r="V338" i="1"/>
  <c r="V341" i="1"/>
  <c r="V342" i="1"/>
  <c r="V345" i="1"/>
  <c r="V346" i="1"/>
  <c r="V349" i="1"/>
  <c r="V350" i="1"/>
  <c r="V353" i="1"/>
  <c r="V354" i="1"/>
  <c r="V363" i="1"/>
  <c r="V371" i="1"/>
  <c r="V379" i="1"/>
  <c r="V387" i="1"/>
  <c r="V395" i="1"/>
  <c r="V403" i="1"/>
  <c r="V411" i="1"/>
  <c r="V419" i="1"/>
  <c r="V427" i="1"/>
  <c r="V435" i="1"/>
  <c r="V449" i="1"/>
  <c r="V452" i="1"/>
  <c r="V453" i="1"/>
  <c r="V459" i="1"/>
  <c r="V487" i="1"/>
  <c r="V494" i="1"/>
  <c r="V519" i="1"/>
  <c r="V526" i="1"/>
  <c r="V93" i="1"/>
  <c r="V101" i="1"/>
  <c r="V109" i="1"/>
  <c r="V117" i="1"/>
  <c r="V125" i="1"/>
  <c r="V133" i="1"/>
  <c r="V141" i="1"/>
  <c r="V149" i="1"/>
  <c r="V157" i="1"/>
  <c r="V165" i="1"/>
  <c r="V173" i="1"/>
  <c r="V181" i="1"/>
  <c r="V189" i="1"/>
  <c r="V197" i="1"/>
  <c r="V205" i="1"/>
  <c r="V213" i="1"/>
  <c r="V221" i="1"/>
  <c r="V229" i="1"/>
  <c r="V237" i="1"/>
  <c r="V245" i="1"/>
  <c r="V248" i="1"/>
  <c r="V251" i="1"/>
  <c r="V252" i="1"/>
  <c r="V255" i="1"/>
  <c r="V256" i="1"/>
  <c r="V259" i="1"/>
  <c r="V260" i="1"/>
  <c r="V263" i="1"/>
  <c r="V264" i="1"/>
  <c r="V267" i="1"/>
  <c r="V268" i="1"/>
  <c r="V271" i="1"/>
  <c r="V272" i="1"/>
  <c r="V275" i="1"/>
  <c r="V276" i="1"/>
  <c r="V279" i="1"/>
  <c r="V280" i="1"/>
  <c r="V283" i="1"/>
  <c r="V284" i="1"/>
  <c r="V287" i="1"/>
  <c r="V288" i="1"/>
  <c r="V291" i="1"/>
  <c r="V292" i="1"/>
  <c r="V295" i="1"/>
  <c r="V296" i="1"/>
  <c r="V299" i="1"/>
  <c r="V300" i="1"/>
  <c r="V303" i="1"/>
  <c r="V304" i="1"/>
  <c r="V307" i="1"/>
  <c r="V308" i="1"/>
  <c r="V311" i="1"/>
  <c r="V312" i="1"/>
  <c r="V315" i="1"/>
  <c r="V316" i="1"/>
  <c r="V319" i="1"/>
  <c r="V320" i="1"/>
  <c r="V323" i="1"/>
  <c r="V324" i="1"/>
  <c r="V327" i="1"/>
  <c r="V328" i="1"/>
  <c r="V331" i="1"/>
  <c r="V332" i="1"/>
  <c r="V335" i="1"/>
  <c r="V336" i="1"/>
  <c r="V339" i="1"/>
  <c r="V340" i="1"/>
  <c r="V343" i="1"/>
  <c r="V344" i="1"/>
  <c r="V347" i="1"/>
  <c r="V348" i="1"/>
  <c r="V351" i="1"/>
  <c r="V352" i="1"/>
  <c r="V355" i="1"/>
  <c r="V356" i="1"/>
  <c r="V359" i="1"/>
  <c r="V367" i="1"/>
  <c r="V375" i="1"/>
  <c r="V383" i="1"/>
  <c r="V391" i="1"/>
  <c r="V399" i="1"/>
  <c r="V407" i="1"/>
  <c r="V415" i="1"/>
  <c r="V423" i="1"/>
  <c r="V431" i="1"/>
  <c r="V439" i="1"/>
  <c r="V442" i="1"/>
  <c r="V471" i="1"/>
  <c r="V478" i="1"/>
  <c r="V503" i="1"/>
  <c r="V510" i="1"/>
  <c r="V535" i="1"/>
  <c r="V542" i="1"/>
  <c r="V472" i="1"/>
  <c r="V488" i="1"/>
  <c r="V504" i="1"/>
  <c r="V520" i="1"/>
  <c r="V536" i="1"/>
  <c r="V556" i="1"/>
  <c r="V443" i="1"/>
  <c r="V451" i="1"/>
  <c r="V460" i="1"/>
  <c r="V461" i="1"/>
  <c r="V467" i="1"/>
  <c r="V476" i="1"/>
  <c r="V477" i="1"/>
  <c r="V483" i="1"/>
  <c r="V492" i="1"/>
  <c r="V493" i="1"/>
  <c r="V499" i="1"/>
  <c r="V508" i="1"/>
  <c r="V509" i="1"/>
  <c r="V515" i="1"/>
  <c r="V524" i="1"/>
  <c r="V525" i="1"/>
  <c r="V531" i="1"/>
  <c r="V540" i="1"/>
  <c r="V541" i="1"/>
  <c r="V566" i="1"/>
  <c r="V575" i="1"/>
  <c r="V598" i="1"/>
  <c r="V607" i="1"/>
  <c r="V630" i="1"/>
  <c r="V639" i="1"/>
  <c r="V655" i="1"/>
  <c r="V671" i="1"/>
  <c r="V687" i="1"/>
  <c r="V703" i="1"/>
  <c r="V719" i="1"/>
  <c r="V735" i="1"/>
  <c r="V555" i="1"/>
  <c r="V558" i="1"/>
  <c r="V567" i="1"/>
  <c r="V590" i="1"/>
  <c r="V599" i="1"/>
  <c r="V622" i="1"/>
  <c r="V631" i="1"/>
  <c r="V781" i="1"/>
  <c r="V544" i="1"/>
  <c r="V545" i="1"/>
  <c r="V551" i="1"/>
  <c r="V776" i="1"/>
  <c r="V782" i="1"/>
  <c r="V791" i="1"/>
  <c r="V792" i="1"/>
  <c r="V798" i="1"/>
  <c r="V807" i="1"/>
  <c r="V808" i="1"/>
  <c r="V814" i="1"/>
  <c r="V823" i="1"/>
  <c r="V824" i="1"/>
  <c r="V896" i="1"/>
  <c r="V928" i="1"/>
  <c r="V783" i="1"/>
  <c r="V784" i="1"/>
  <c r="V790" i="1"/>
  <c r="V799" i="1"/>
  <c r="V800" i="1"/>
  <c r="V806" i="1"/>
  <c r="V815" i="1"/>
  <c r="V816" i="1"/>
  <c r="V822" i="1"/>
  <c r="V825" i="1"/>
  <c r="V826" i="1"/>
  <c r="V829" i="1"/>
  <c r="V830" i="1"/>
  <c r="V833" i="1"/>
  <c r="V834" i="1"/>
  <c r="V837" i="1"/>
  <c r="V838" i="1"/>
  <c r="V841" i="1"/>
  <c r="V842" i="1"/>
  <c r="V845" i="1"/>
  <c r="V846" i="1"/>
  <c r="V849" i="1"/>
  <c r="V850" i="1"/>
  <c r="V853" i="1"/>
  <c r="V854" i="1"/>
  <c r="V857" i="1"/>
  <c r="V858" i="1"/>
  <c r="V912" i="1"/>
  <c r="V944" i="1"/>
  <c r="V976" i="1"/>
  <c r="V827" i="1"/>
  <c r="V828" i="1"/>
  <c r="V831" i="1"/>
  <c r="V832" i="1"/>
  <c r="V835" i="1"/>
  <c r="V836" i="1"/>
  <c r="V839" i="1"/>
  <c r="V840" i="1"/>
  <c r="V843" i="1"/>
  <c r="V844" i="1"/>
  <c r="V847" i="1"/>
  <c r="V848" i="1"/>
  <c r="V851" i="1"/>
  <c r="V852" i="1"/>
  <c r="V855" i="1"/>
  <c r="V856" i="1"/>
  <c r="V859" i="1"/>
  <c r="V860" i="1"/>
  <c r="V863" i="1"/>
  <c r="V864" i="1"/>
  <c r="V867" i="1"/>
  <c r="V868" i="1"/>
  <c r="V871" i="1"/>
  <c r="V872" i="1"/>
  <c r="V875" i="1"/>
  <c r="V876" i="1"/>
  <c r="V879" i="1"/>
  <c r="V880" i="1"/>
  <c r="V883" i="1"/>
  <c r="V884" i="1"/>
  <c r="V887" i="1"/>
  <c r="V888" i="1"/>
  <c r="V891" i="1"/>
  <c r="V897" i="1"/>
  <c r="V905" i="1"/>
  <c r="V913" i="1"/>
  <c r="V921" i="1"/>
  <c r="V929" i="1"/>
  <c r="V937" i="1"/>
  <c r="V945" i="1"/>
  <c r="V953" i="1"/>
  <c r="V961" i="1"/>
  <c r="V969" i="1"/>
  <c r="V977" i="1"/>
  <c r="V985" i="1"/>
  <c r="V993" i="1"/>
  <c r="V997" i="1"/>
  <c r="V861" i="1"/>
  <c r="V862" i="1"/>
  <c r="V865" i="1"/>
  <c r="V866" i="1"/>
  <c r="V869" i="1"/>
  <c r="V870" i="1"/>
  <c r="V873" i="1"/>
  <c r="V874" i="1"/>
  <c r="V877" i="1"/>
  <c r="V878" i="1"/>
  <c r="V881" i="1"/>
  <c r="V882" i="1"/>
  <c r="V885" i="1"/>
  <c r="V886" i="1"/>
  <c r="V889" i="1"/>
  <c r="V890" i="1"/>
  <c r="V893" i="1"/>
  <c r="V901" i="1"/>
  <c r="V909" i="1"/>
  <c r="V917" i="1"/>
  <c r="V925" i="1"/>
  <c r="V933" i="1"/>
  <c r="V941" i="1"/>
  <c r="V949" i="1"/>
  <c r="V957" i="1"/>
  <c r="V965" i="1"/>
  <c r="V973" i="1"/>
  <c r="V981" i="1"/>
  <c r="V246" i="1"/>
  <c r="V250" i="1"/>
  <c r="V254" i="1"/>
  <c r="V258" i="1"/>
  <c r="V262" i="1"/>
  <c r="V266" i="1"/>
  <c r="V270" i="1"/>
  <c r="V274" i="1"/>
  <c r="V278" i="1"/>
  <c r="V282" i="1"/>
  <c r="V286" i="1"/>
  <c r="V290" i="1"/>
  <c r="V294" i="1"/>
  <c r="V298" i="1"/>
  <c r="V560" i="1"/>
  <c r="V568" i="1"/>
  <c r="V576" i="1"/>
  <c r="V584" i="1"/>
  <c r="V592" i="1"/>
  <c r="V600" i="1"/>
  <c r="V608" i="1"/>
  <c r="V616" i="1"/>
  <c r="V624" i="1"/>
  <c r="V632" i="1"/>
  <c r="V640" i="1"/>
  <c r="V648" i="1"/>
  <c r="V656" i="1"/>
  <c r="V664" i="1"/>
  <c r="V672" i="1"/>
  <c r="V680" i="1"/>
  <c r="V688" i="1"/>
  <c r="V696" i="1"/>
  <c r="V704" i="1"/>
  <c r="V712" i="1"/>
  <c r="V720" i="1"/>
  <c r="V728" i="1"/>
  <c r="V736" i="1"/>
  <c r="V744" i="1"/>
  <c r="V752" i="1"/>
  <c r="V760" i="1"/>
  <c r="V768" i="1"/>
  <c r="V564" i="1"/>
  <c r="V572" i="1"/>
  <c r="V580" i="1"/>
  <c r="V588" i="1"/>
  <c r="V596" i="1"/>
  <c r="V604" i="1"/>
  <c r="V612" i="1"/>
  <c r="V620" i="1"/>
  <c r="V628" i="1"/>
  <c r="V636" i="1"/>
  <c r="V644" i="1"/>
  <c r="V652" i="1"/>
  <c r="V660" i="1"/>
  <c r="V668" i="1"/>
  <c r="V676" i="1"/>
  <c r="V684" i="1"/>
  <c r="V692" i="1"/>
  <c r="V700" i="1"/>
  <c r="V708" i="1"/>
  <c r="V716" i="1"/>
  <c r="V724" i="1"/>
  <c r="V732" i="1"/>
  <c r="V740" i="1"/>
  <c r="V748" i="1"/>
  <c r="V756" i="1"/>
  <c r="V764" i="1"/>
  <c r="V772" i="1"/>
</calcChain>
</file>

<file path=xl/sharedStrings.xml><?xml version="1.0" encoding="utf-8"?>
<sst xmlns="http://schemas.openxmlformats.org/spreadsheetml/2006/main" count="9242" uniqueCount="2796">
  <si>
    <t>Loan ID</t>
  </si>
  <si>
    <t>Issue Date</t>
  </si>
  <si>
    <t>Borrower ID</t>
  </si>
  <si>
    <t>State</t>
  </si>
  <si>
    <t>Loan Amount</t>
  </si>
  <si>
    <t>Interest Rate</t>
  </si>
  <si>
    <t>Term (Months)</t>
  </si>
  <si>
    <t>Loan Status</t>
  </si>
  <si>
    <t>Loan Grade</t>
  </si>
  <si>
    <t>Loan Intent</t>
  </si>
  <si>
    <t>Annual Income</t>
  </si>
  <si>
    <t>Home Ownership</t>
  </si>
  <si>
    <t>DTI</t>
  </si>
  <si>
    <t>LTV</t>
  </si>
  <si>
    <t>Total Payments Received</t>
  </si>
  <si>
    <t>Recovery Amount</t>
  </si>
  <si>
    <t>L0001</t>
  </si>
  <si>
    <t>B0001</t>
  </si>
  <si>
    <t>OH</t>
  </si>
  <si>
    <t>Fully Paid</t>
  </si>
  <si>
    <t>A</t>
  </si>
  <si>
    <t>small business</t>
  </si>
  <si>
    <t>OWN</t>
  </si>
  <si>
    <t>L0002</t>
  </si>
  <si>
    <t>B0002</t>
  </si>
  <si>
    <t>PA</t>
  </si>
  <si>
    <t>D</t>
  </si>
  <si>
    <t>credit card</t>
  </si>
  <si>
    <t>MORTGAGE</t>
  </si>
  <si>
    <t>L0003</t>
  </si>
  <si>
    <t>B0003</t>
  </si>
  <si>
    <t>home improvement</t>
  </si>
  <si>
    <t>RENT</t>
  </si>
  <si>
    <t>L0004</t>
  </si>
  <si>
    <t>B0004</t>
  </si>
  <si>
    <t>F</t>
  </si>
  <si>
    <t>other</t>
  </si>
  <si>
    <t>L0005</t>
  </si>
  <si>
    <t>B0005</t>
  </si>
  <si>
    <t>NY</t>
  </si>
  <si>
    <t>G</t>
  </si>
  <si>
    <t>L0006</t>
  </si>
  <si>
    <t>B0006</t>
  </si>
  <si>
    <t>L0007</t>
  </si>
  <si>
    <t>B0007</t>
  </si>
  <si>
    <t>MI</t>
  </si>
  <si>
    <t>debt consolidation</t>
  </si>
  <si>
    <t>L0008</t>
  </si>
  <si>
    <t>B0008</t>
  </si>
  <si>
    <t>NC</t>
  </si>
  <si>
    <t>L0009</t>
  </si>
  <si>
    <t>B0009</t>
  </si>
  <si>
    <t>GA</t>
  </si>
  <si>
    <t>L0010</t>
  </si>
  <si>
    <t>B0010</t>
  </si>
  <si>
    <t>IL</t>
  </si>
  <si>
    <t>B</t>
  </si>
  <si>
    <t>L0011</t>
  </si>
  <si>
    <t>B0011</t>
  </si>
  <si>
    <t>Late (31-120 days)</t>
  </si>
  <si>
    <t>L0012</t>
  </si>
  <si>
    <t>B0012</t>
  </si>
  <si>
    <t>L0013</t>
  </si>
  <si>
    <t>B0013</t>
  </si>
  <si>
    <t>CA</t>
  </si>
  <si>
    <t>L0014</t>
  </si>
  <si>
    <t>B0014</t>
  </si>
  <si>
    <t>L0015</t>
  </si>
  <si>
    <t>B0015</t>
  </si>
  <si>
    <t>L0016</t>
  </si>
  <si>
    <t>B0016</t>
  </si>
  <si>
    <t>FL</t>
  </si>
  <si>
    <t>C</t>
  </si>
  <si>
    <t>L0017</t>
  </si>
  <si>
    <t>B0017</t>
  </si>
  <si>
    <t>TX</t>
  </si>
  <si>
    <t>L0018</t>
  </si>
  <si>
    <t>B0018</t>
  </si>
  <si>
    <t>L0019</t>
  </si>
  <si>
    <t>B0019</t>
  </si>
  <si>
    <t>L0020</t>
  </si>
  <si>
    <t>B0020</t>
  </si>
  <si>
    <t>E</t>
  </si>
  <si>
    <t>L0021</t>
  </si>
  <si>
    <t>B0021</t>
  </si>
  <si>
    <t>L0022</t>
  </si>
  <si>
    <t>B0022</t>
  </si>
  <si>
    <t>L0023</t>
  </si>
  <si>
    <t>B0023</t>
  </si>
  <si>
    <t>L0024</t>
  </si>
  <si>
    <t>B0024</t>
  </si>
  <si>
    <t>L0025</t>
  </si>
  <si>
    <t>B0025</t>
  </si>
  <si>
    <t>L0026</t>
  </si>
  <si>
    <t>B0026</t>
  </si>
  <si>
    <t>L0027</t>
  </si>
  <si>
    <t>B0027</t>
  </si>
  <si>
    <t>L0028</t>
  </si>
  <si>
    <t>B0028</t>
  </si>
  <si>
    <t>L0029</t>
  </si>
  <si>
    <t>B0029</t>
  </si>
  <si>
    <t>L0030</t>
  </si>
  <si>
    <t>B0030</t>
  </si>
  <si>
    <t>L0031</t>
  </si>
  <si>
    <t>B0031</t>
  </si>
  <si>
    <t>L0032</t>
  </si>
  <si>
    <t>B0032</t>
  </si>
  <si>
    <t>L0033</t>
  </si>
  <si>
    <t>B0033</t>
  </si>
  <si>
    <t>L0034</t>
  </si>
  <si>
    <t>B0034</t>
  </si>
  <si>
    <t>L0035</t>
  </si>
  <si>
    <t>B0035</t>
  </si>
  <si>
    <t>L0036</t>
  </si>
  <si>
    <t>B0036</t>
  </si>
  <si>
    <t>L0037</t>
  </si>
  <si>
    <t>B0037</t>
  </si>
  <si>
    <t>L0038</t>
  </si>
  <si>
    <t>B0038</t>
  </si>
  <si>
    <t>L0039</t>
  </si>
  <si>
    <t>B0039</t>
  </si>
  <si>
    <t>L0040</t>
  </si>
  <si>
    <t>B0040</t>
  </si>
  <si>
    <t>L0041</t>
  </si>
  <si>
    <t>B0041</t>
  </si>
  <si>
    <t>L0042</t>
  </si>
  <si>
    <t>B0042</t>
  </si>
  <si>
    <t>L0043</t>
  </si>
  <si>
    <t>B0043</t>
  </si>
  <si>
    <t>L0044</t>
  </si>
  <si>
    <t>B0044</t>
  </si>
  <si>
    <t>L0045</t>
  </si>
  <si>
    <t>B0045</t>
  </si>
  <si>
    <t>L0046</t>
  </si>
  <si>
    <t>B0046</t>
  </si>
  <si>
    <t>L0047</t>
  </si>
  <si>
    <t>B0047</t>
  </si>
  <si>
    <t>L0048</t>
  </si>
  <si>
    <t>B0048</t>
  </si>
  <si>
    <t>L0049</t>
  </si>
  <si>
    <t>B0049</t>
  </si>
  <si>
    <t>L0050</t>
  </si>
  <si>
    <t>B0050</t>
  </si>
  <si>
    <t>L0051</t>
  </si>
  <si>
    <t>B0051</t>
  </si>
  <si>
    <t>L0052</t>
  </si>
  <si>
    <t>B0052</t>
  </si>
  <si>
    <t>L0053</t>
  </si>
  <si>
    <t>B0053</t>
  </si>
  <si>
    <t>L0054</t>
  </si>
  <si>
    <t>B0054</t>
  </si>
  <si>
    <t>L0055</t>
  </si>
  <si>
    <t>B0055</t>
  </si>
  <si>
    <t>L0056</t>
  </si>
  <si>
    <t>B0056</t>
  </si>
  <si>
    <t>L0057</t>
  </si>
  <si>
    <t>B0057</t>
  </si>
  <si>
    <t>L0058</t>
  </si>
  <si>
    <t>B0058</t>
  </si>
  <si>
    <t>L0059</t>
  </si>
  <si>
    <t>B0059</t>
  </si>
  <si>
    <t>L0060</t>
  </si>
  <si>
    <t>B0060</t>
  </si>
  <si>
    <t>L0061</t>
  </si>
  <si>
    <t>B0061</t>
  </si>
  <si>
    <t>L0062</t>
  </si>
  <si>
    <t>B0062</t>
  </si>
  <si>
    <t>L0063</t>
  </si>
  <si>
    <t>B0063</t>
  </si>
  <si>
    <t>L0064</t>
  </si>
  <si>
    <t>B0064</t>
  </si>
  <si>
    <t>L0065</t>
  </si>
  <si>
    <t>B0065</t>
  </si>
  <si>
    <t>L0066</t>
  </si>
  <si>
    <t>B0066</t>
  </si>
  <si>
    <t>L0067</t>
  </si>
  <si>
    <t>B0067</t>
  </si>
  <si>
    <t>L0068</t>
  </si>
  <si>
    <t>B0068</t>
  </si>
  <si>
    <t>L0069</t>
  </si>
  <si>
    <t>B0069</t>
  </si>
  <si>
    <t>L0070</t>
  </si>
  <si>
    <t>B0070</t>
  </si>
  <si>
    <t>L0071</t>
  </si>
  <si>
    <t>B0071</t>
  </si>
  <si>
    <t>L0072</t>
  </si>
  <si>
    <t>B0072</t>
  </si>
  <si>
    <t>L0073</t>
  </si>
  <si>
    <t>B0073</t>
  </si>
  <si>
    <t>L0074</t>
  </si>
  <si>
    <t>B0074</t>
  </si>
  <si>
    <t>L0075</t>
  </si>
  <si>
    <t>B0075</t>
  </si>
  <si>
    <t>L0076</t>
  </si>
  <si>
    <t>B0076</t>
  </si>
  <si>
    <t>L0077</t>
  </si>
  <si>
    <t>B0077</t>
  </si>
  <si>
    <t>L0078</t>
  </si>
  <si>
    <t>B0078</t>
  </si>
  <si>
    <t>L0079</t>
  </si>
  <si>
    <t>B0079</t>
  </si>
  <si>
    <t>L0080</t>
  </si>
  <si>
    <t>B0080</t>
  </si>
  <si>
    <t>L0081</t>
  </si>
  <si>
    <t>B0081</t>
  </si>
  <si>
    <t>L0082</t>
  </si>
  <si>
    <t>B0082</t>
  </si>
  <si>
    <t>L0083</t>
  </si>
  <si>
    <t>B0083</t>
  </si>
  <si>
    <t>L0084</t>
  </si>
  <si>
    <t>B0084</t>
  </si>
  <si>
    <t>L0085</t>
  </si>
  <si>
    <t>B0085</t>
  </si>
  <si>
    <t>L0086</t>
  </si>
  <si>
    <t>B0086</t>
  </si>
  <si>
    <t>L0087</t>
  </si>
  <si>
    <t>B0087</t>
  </si>
  <si>
    <t>L0088</t>
  </si>
  <si>
    <t>B0088</t>
  </si>
  <si>
    <t>L0089</t>
  </si>
  <si>
    <t>B0089</t>
  </si>
  <si>
    <t>L0090</t>
  </si>
  <si>
    <t>B0090</t>
  </si>
  <si>
    <t>L0091</t>
  </si>
  <si>
    <t>B0091</t>
  </si>
  <si>
    <t>L0092</t>
  </si>
  <si>
    <t>B0092</t>
  </si>
  <si>
    <t>L0093</t>
  </si>
  <si>
    <t>B0093</t>
  </si>
  <si>
    <t>L0094</t>
  </si>
  <si>
    <t>B0094</t>
  </si>
  <si>
    <t>L0095</t>
  </si>
  <si>
    <t>B0095</t>
  </si>
  <si>
    <t>L0096</t>
  </si>
  <si>
    <t>B0096</t>
  </si>
  <si>
    <t>L0097</t>
  </si>
  <si>
    <t>B0097</t>
  </si>
  <si>
    <t>L0098</t>
  </si>
  <si>
    <t>B0098</t>
  </si>
  <si>
    <t>L0099</t>
  </si>
  <si>
    <t>B0099</t>
  </si>
  <si>
    <t>L0100</t>
  </si>
  <si>
    <t>B0100</t>
  </si>
  <si>
    <t>L0101</t>
  </si>
  <si>
    <t>B0101</t>
  </si>
  <si>
    <t>L0102</t>
  </si>
  <si>
    <t>B0102</t>
  </si>
  <si>
    <t>L0103</t>
  </si>
  <si>
    <t>B0103</t>
  </si>
  <si>
    <t>L0104</t>
  </si>
  <si>
    <t>B0104</t>
  </si>
  <si>
    <t>L0105</t>
  </si>
  <si>
    <t>B0105</t>
  </si>
  <si>
    <t>L0106</t>
  </si>
  <si>
    <t>B0106</t>
  </si>
  <si>
    <t>L0107</t>
  </si>
  <si>
    <t>B0107</t>
  </si>
  <si>
    <t>L0108</t>
  </si>
  <si>
    <t>B0108</t>
  </si>
  <si>
    <t>L0109</t>
  </si>
  <si>
    <t>B0109</t>
  </si>
  <si>
    <t>L0110</t>
  </si>
  <si>
    <t>B0110</t>
  </si>
  <si>
    <t>L0111</t>
  </si>
  <si>
    <t>B0111</t>
  </si>
  <si>
    <t>L0112</t>
  </si>
  <si>
    <t>B0112</t>
  </si>
  <si>
    <t>L0113</t>
  </si>
  <si>
    <t>B0113</t>
  </si>
  <si>
    <t>L0114</t>
  </si>
  <si>
    <t>B0114</t>
  </si>
  <si>
    <t>L0115</t>
  </si>
  <si>
    <t>B0115</t>
  </si>
  <si>
    <t>L0116</t>
  </si>
  <si>
    <t>B0116</t>
  </si>
  <si>
    <t>L0117</t>
  </si>
  <si>
    <t>B0117</t>
  </si>
  <si>
    <t>L0118</t>
  </si>
  <si>
    <t>B0118</t>
  </si>
  <si>
    <t>L0119</t>
  </si>
  <si>
    <t>B0119</t>
  </si>
  <si>
    <t>L0120</t>
  </si>
  <si>
    <t>B0120</t>
  </si>
  <si>
    <t>L0121</t>
  </si>
  <si>
    <t>B0121</t>
  </si>
  <si>
    <t>L0122</t>
  </si>
  <si>
    <t>B0122</t>
  </si>
  <si>
    <t>L0123</t>
  </si>
  <si>
    <t>B0123</t>
  </si>
  <si>
    <t>L0124</t>
  </si>
  <si>
    <t>B0124</t>
  </si>
  <si>
    <t>L0125</t>
  </si>
  <si>
    <t>B0125</t>
  </si>
  <si>
    <t>L0126</t>
  </si>
  <si>
    <t>B0126</t>
  </si>
  <si>
    <t>L0127</t>
  </si>
  <si>
    <t>B0127</t>
  </si>
  <si>
    <t>L0128</t>
  </si>
  <si>
    <t>B0128</t>
  </si>
  <si>
    <t>L0129</t>
  </si>
  <si>
    <t>B0129</t>
  </si>
  <si>
    <t>L0130</t>
  </si>
  <si>
    <t>B0130</t>
  </si>
  <si>
    <t>L0131</t>
  </si>
  <si>
    <t>B0131</t>
  </si>
  <si>
    <t>L0132</t>
  </si>
  <si>
    <t>B0132</t>
  </si>
  <si>
    <t>L0133</t>
  </si>
  <si>
    <t>B0133</t>
  </si>
  <si>
    <t>L0134</t>
  </si>
  <si>
    <t>B0134</t>
  </si>
  <si>
    <t>L0135</t>
  </si>
  <si>
    <t>B0135</t>
  </si>
  <si>
    <t>L0136</t>
  </si>
  <si>
    <t>B0136</t>
  </si>
  <si>
    <t>L0137</t>
  </si>
  <si>
    <t>B0137</t>
  </si>
  <si>
    <t>L0138</t>
  </si>
  <si>
    <t>B0138</t>
  </si>
  <si>
    <t>L0139</t>
  </si>
  <si>
    <t>B0139</t>
  </si>
  <si>
    <t>L0140</t>
  </si>
  <si>
    <t>B0140</t>
  </si>
  <si>
    <t>L0141</t>
  </si>
  <si>
    <t>B0141</t>
  </si>
  <si>
    <t>L0142</t>
  </si>
  <si>
    <t>B0142</t>
  </si>
  <si>
    <t>L0143</t>
  </si>
  <si>
    <t>B0143</t>
  </si>
  <si>
    <t>L0144</t>
  </si>
  <si>
    <t>B0144</t>
  </si>
  <si>
    <t>L0145</t>
  </si>
  <si>
    <t>B0145</t>
  </si>
  <si>
    <t>L0146</t>
  </si>
  <si>
    <t>B0146</t>
  </si>
  <si>
    <t>L0147</t>
  </si>
  <si>
    <t>B0147</t>
  </si>
  <si>
    <t>L0148</t>
  </si>
  <si>
    <t>B0148</t>
  </si>
  <si>
    <t>L0149</t>
  </si>
  <si>
    <t>B0149</t>
  </si>
  <si>
    <t>L0150</t>
  </si>
  <si>
    <t>B0150</t>
  </si>
  <si>
    <t>L0151</t>
  </si>
  <si>
    <t>B0151</t>
  </si>
  <si>
    <t>L0152</t>
  </si>
  <si>
    <t>B0152</t>
  </si>
  <si>
    <t>L0153</t>
  </si>
  <si>
    <t>B0153</t>
  </si>
  <si>
    <t>L0154</t>
  </si>
  <si>
    <t>B0154</t>
  </si>
  <si>
    <t>L0155</t>
  </si>
  <si>
    <t>B0155</t>
  </si>
  <si>
    <t>L0156</t>
  </si>
  <si>
    <t>B0156</t>
  </si>
  <si>
    <t>L0157</t>
  </si>
  <si>
    <t>B0157</t>
  </si>
  <si>
    <t>L0158</t>
  </si>
  <si>
    <t>B0158</t>
  </si>
  <si>
    <t>L0159</t>
  </si>
  <si>
    <t>B0159</t>
  </si>
  <si>
    <t>L0160</t>
  </si>
  <si>
    <t>B0160</t>
  </si>
  <si>
    <t>L0161</t>
  </si>
  <si>
    <t>B0161</t>
  </si>
  <si>
    <t>L0162</t>
  </si>
  <si>
    <t>B0162</t>
  </si>
  <si>
    <t>L0163</t>
  </si>
  <si>
    <t>B0163</t>
  </si>
  <si>
    <t>L0164</t>
  </si>
  <si>
    <t>B0164</t>
  </si>
  <si>
    <t>L0165</t>
  </si>
  <si>
    <t>B0165</t>
  </si>
  <si>
    <t>L0166</t>
  </si>
  <si>
    <t>B0166</t>
  </si>
  <si>
    <t>L0167</t>
  </si>
  <si>
    <t>B0167</t>
  </si>
  <si>
    <t>L0168</t>
  </si>
  <si>
    <t>B0168</t>
  </si>
  <si>
    <t>L0169</t>
  </si>
  <si>
    <t>B0169</t>
  </si>
  <si>
    <t>L0170</t>
  </si>
  <si>
    <t>B0170</t>
  </si>
  <si>
    <t>L0171</t>
  </si>
  <si>
    <t>B0171</t>
  </si>
  <si>
    <t>L0172</t>
  </si>
  <si>
    <t>B0172</t>
  </si>
  <si>
    <t>L0173</t>
  </si>
  <si>
    <t>B0173</t>
  </si>
  <si>
    <t>L0174</t>
  </si>
  <si>
    <t>B0174</t>
  </si>
  <si>
    <t>L0175</t>
  </si>
  <si>
    <t>B0175</t>
  </si>
  <si>
    <t>L0176</t>
  </si>
  <si>
    <t>B0176</t>
  </si>
  <si>
    <t>L0177</t>
  </si>
  <si>
    <t>B0177</t>
  </si>
  <si>
    <t>L0178</t>
  </si>
  <si>
    <t>B0178</t>
  </si>
  <si>
    <t>L0179</t>
  </si>
  <si>
    <t>B0179</t>
  </si>
  <si>
    <t>L0180</t>
  </si>
  <si>
    <t>B0180</t>
  </si>
  <si>
    <t>L0181</t>
  </si>
  <si>
    <t>B0181</t>
  </si>
  <si>
    <t>L0182</t>
  </si>
  <si>
    <t>B0182</t>
  </si>
  <si>
    <t>L0183</t>
  </si>
  <si>
    <t>B0183</t>
  </si>
  <si>
    <t>L0184</t>
  </si>
  <si>
    <t>B0184</t>
  </si>
  <si>
    <t>L0185</t>
  </si>
  <si>
    <t>B0185</t>
  </si>
  <si>
    <t>L0186</t>
  </si>
  <si>
    <t>B0186</t>
  </si>
  <si>
    <t>L0187</t>
  </si>
  <si>
    <t>B0187</t>
  </si>
  <si>
    <t>L0188</t>
  </si>
  <si>
    <t>B0188</t>
  </si>
  <si>
    <t>L0189</t>
  </si>
  <si>
    <t>B0189</t>
  </si>
  <si>
    <t>L0190</t>
  </si>
  <si>
    <t>B0190</t>
  </si>
  <si>
    <t>L0191</t>
  </si>
  <si>
    <t>B0191</t>
  </si>
  <si>
    <t>L0192</t>
  </si>
  <si>
    <t>B0192</t>
  </si>
  <si>
    <t>L0193</t>
  </si>
  <si>
    <t>B0193</t>
  </si>
  <si>
    <t>L0194</t>
  </si>
  <si>
    <t>B0194</t>
  </si>
  <si>
    <t>L0195</t>
  </si>
  <si>
    <t>B0195</t>
  </si>
  <si>
    <t>L0196</t>
  </si>
  <si>
    <t>B0196</t>
  </si>
  <si>
    <t>L0197</t>
  </si>
  <si>
    <t>B0197</t>
  </si>
  <si>
    <t>L0198</t>
  </si>
  <si>
    <t>B0198</t>
  </si>
  <si>
    <t>L0199</t>
  </si>
  <si>
    <t>B0199</t>
  </si>
  <si>
    <t>L0200</t>
  </si>
  <si>
    <t>B0200</t>
  </si>
  <si>
    <t>L0201</t>
  </si>
  <si>
    <t>B0201</t>
  </si>
  <si>
    <t>L0202</t>
  </si>
  <si>
    <t>B0202</t>
  </si>
  <si>
    <t>L0203</t>
  </si>
  <si>
    <t>B0203</t>
  </si>
  <si>
    <t>L0204</t>
  </si>
  <si>
    <t>B0204</t>
  </si>
  <si>
    <t>L0205</t>
  </si>
  <si>
    <t>B0205</t>
  </si>
  <si>
    <t>L0206</t>
  </si>
  <si>
    <t>B0206</t>
  </si>
  <si>
    <t>L0207</t>
  </si>
  <si>
    <t>B0207</t>
  </si>
  <si>
    <t>L0208</t>
  </si>
  <si>
    <t>B0208</t>
  </si>
  <si>
    <t>L0209</t>
  </si>
  <si>
    <t>B0209</t>
  </si>
  <si>
    <t>L0210</t>
  </si>
  <si>
    <t>B0210</t>
  </si>
  <si>
    <t>L0211</t>
  </si>
  <si>
    <t>B0211</t>
  </si>
  <si>
    <t>L0212</t>
  </si>
  <si>
    <t>B0212</t>
  </si>
  <si>
    <t>L0213</t>
  </si>
  <si>
    <t>B0213</t>
  </si>
  <si>
    <t>L0214</t>
  </si>
  <si>
    <t>B0214</t>
  </si>
  <si>
    <t>L0215</t>
  </si>
  <si>
    <t>B0215</t>
  </si>
  <si>
    <t>L0216</t>
  </si>
  <si>
    <t>B0216</t>
  </si>
  <si>
    <t>L0217</t>
  </si>
  <si>
    <t>B0217</t>
  </si>
  <si>
    <t>L0218</t>
  </si>
  <si>
    <t>B0218</t>
  </si>
  <si>
    <t>L0219</t>
  </si>
  <si>
    <t>B0219</t>
  </si>
  <si>
    <t>L0220</t>
  </si>
  <si>
    <t>B0220</t>
  </si>
  <si>
    <t>L0221</t>
  </si>
  <si>
    <t>B0221</t>
  </si>
  <si>
    <t>L0222</t>
  </si>
  <si>
    <t>B0222</t>
  </si>
  <si>
    <t>L0223</t>
  </si>
  <si>
    <t>B0223</t>
  </si>
  <si>
    <t>L0224</t>
  </si>
  <si>
    <t>B0224</t>
  </si>
  <si>
    <t>L0225</t>
  </si>
  <si>
    <t>B0225</t>
  </si>
  <si>
    <t>L0226</t>
  </si>
  <si>
    <t>B0226</t>
  </si>
  <si>
    <t>L0227</t>
  </si>
  <si>
    <t>B0227</t>
  </si>
  <si>
    <t>L0228</t>
  </si>
  <si>
    <t>B0228</t>
  </si>
  <si>
    <t>L0229</t>
  </si>
  <si>
    <t>B0229</t>
  </si>
  <si>
    <t>L0230</t>
  </si>
  <si>
    <t>B0230</t>
  </si>
  <si>
    <t>L0231</t>
  </si>
  <si>
    <t>B0231</t>
  </si>
  <si>
    <t>L0232</t>
  </si>
  <si>
    <t>B0232</t>
  </si>
  <si>
    <t>L0233</t>
  </si>
  <si>
    <t>B0233</t>
  </si>
  <si>
    <t>L0234</t>
  </si>
  <si>
    <t>B0234</t>
  </si>
  <si>
    <t>L0235</t>
  </si>
  <si>
    <t>B0235</t>
  </si>
  <si>
    <t>L0236</t>
  </si>
  <si>
    <t>B0236</t>
  </si>
  <si>
    <t>L0237</t>
  </si>
  <si>
    <t>B0237</t>
  </si>
  <si>
    <t>L0238</t>
  </si>
  <si>
    <t>B0238</t>
  </si>
  <si>
    <t>L0239</t>
  </si>
  <si>
    <t>B0239</t>
  </si>
  <si>
    <t>L0240</t>
  </si>
  <si>
    <t>B0240</t>
  </si>
  <si>
    <t>L0241</t>
  </si>
  <si>
    <t>B0241</t>
  </si>
  <si>
    <t>L0242</t>
  </si>
  <si>
    <t>B0242</t>
  </si>
  <si>
    <t>L0243</t>
  </si>
  <si>
    <t>B0243</t>
  </si>
  <si>
    <t>L0244</t>
  </si>
  <si>
    <t>B0244</t>
  </si>
  <si>
    <t>L0245</t>
  </si>
  <si>
    <t>B0245</t>
  </si>
  <si>
    <t>L0246</t>
  </si>
  <si>
    <t>B0246</t>
  </si>
  <si>
    <t>L0247</t>
  </si>
  <si>
    <t>B0247</t>
  </si>
  <si>
    <t>L0248</t>
  </si>
  <si>
    <t>B0248</t>
  </si>
  <si>
    <t>L0249</t>
  </si>
  <si>
    <t>B0249</t>
  </si>
  <si>
    <t>L0250</t>
  </si>
  <si>
    <t>B0250</t>
  </si>
  <si>
    <t>L0251</t>
  </si>
  <si>
    <t>B0251</t>
  </si>
  <si>
    <t>L0252</t>
  </si>
  <si>
    <t>B0252</t>
  </si>
  <si>
    <t>L0253</t>
  </si>
  <si>
    <t>B0253</t>
  </si>
  <si>
    <t>L0254</t>
  </si>
  <si>
    <t>B0254</t>
  </si>
  <si>
    <t>L0255</t>
  </si>
  <si>
    <t>B0255</t>
  </si>
  <si>
    <t>L0256</t>
  </si>
  <si>
    <t>B0256</t>
  </si>
  <si>
    <t>L0257</t>
  </si>
  <si>
    <t>B0257</t>
  </si>
  <si>
    <t>L0258</t>
  </si>
  <si>
    <t>B0258</t>
  </si>
  <si>
    <t>L0259</t>
  </si>
  <si>
    <t>B0259</t>
  </si>
  <si>
    <t>L0260</t>
  </si>
  <si>
    <t>B0260</t>
  </si>
  <si>
    <t>L0261</t>
  </si>
  <si>
    <t>B0261</t>
  </si>
  <si>
    <t>L0262</t>
  </si>
  <si>
    <t>B0262</t>
  </si>
  <si>
    <t>L0263</t>
  </si>
  <si>
    <t>B0263</t>
  </si>
  <si>
    <t>L0264</t>
  </si>
  <si>
    <t>B0264</t>
  </si>
  <si>
    <t>L0265</t>
  </si>
  <si>
    <t>B0265</t>
  </si>
  <si>
    <t>L0266</t>
  </si>
  <si>
    <t>B0266</t>
  </si>
  <si>
    <t>L0267</t>
  </si>
  <si>
    <t>B0267</t>
  </si>
  <si>
    <t>L0268</t>
  </si>
  <si>
    <t>B0268</t>
  </si>
  <si>
    <t>L0269</t>
  </si>
  <si>
    <t>B0269</t>
  </si>
  <si>
    <t>L0270</t>
  </si>
  <si>
    <t>B0270</t>
  </si>
  <si>
    <t>L0271</t>
  </si>
  <si>
    <t>B0271</t>
  </si>
  <si>
    <t>L0272</t>
  </si>
  <si>
    <t>B0272</t>
  </si>
  <si>
    <t>L0273</t>
  </si>
  <si>
    <t>B0273</t>
  </si>
  <si>
    <t>L0274</t>
  </si>
  <si>
    <t>B0274</t>
  </si>
  <si>
    <t>L0275</t>
  </si>
  <si>
    <t>B0275</t>
  </si>
  <si>
    <t>L0276</t>
  </si>
  <si>
    <t>B0276</t>
  </si>
  <si>
    <t>L0277</t>
  </si>
  <si>
    <t>B0277</t>
  </si>
  <si>
    <t>L0278</t>
  </si>
  <si>
    <t>B0278</t>
  </si>
  <si>
    <t>L0279</t>
  </si>
  <si>
    <t>B0279</t>
  </si>
  <si>
    <t>L0280</t>
  </si>
  <si>
    <t>B0280</t>
  </si>
  <si>
    <t>L0281</t>
  </si>
  <si>
    <t>B0281</t>
  </si>
  <si>
    <t>L0282</t>
  </si>
  <si>
    <t>B0282</t>
  </si>
  <si>
    <t>L0283</t>
  </si>
  <si>
    <t>B0283</t>
  </si>
  <si>
    <t>L0284</t>
  </si>
  <si>
    <t>B0284</t>
  </si>
  <si>
    <t>L0285</t>
  </si>
  <si>
    <t>B0285</t>
  </si>
  <si>
    <t>L0286</t>
  </si>
  <si>
    <t>B0286</t>
  </si>
  <si>
    <t>L0287</t>
  </si>
  <si>
    <t>B0287</t>
  </si>
  <si>
    <t>L0288</t>
  </si>
  <si>
    <t>B0288</t>
  </si>
  <si>
    <t>L0289</t>
  </si>
  <si>
    <t>B0289</t>
  </si>
  <si>
    <t>L0290</t>
  </si>
  <si>
    <t>B0290</t>
  </si>
  <si>
    <t>L0291</t>
  </si>
  <si>
    <t>B0291</t>
  </si>
  <si>
    <t>L0292</t>
  </si>
  <si>
    <t>B0292</t>
  </si>
  <si>
    <t>L0293</t>
  </si>
  <si>
    <t>B0293</t>
  </si>
  <si>
    <t>L0294</t>
  </si>
  <si>
    <t>B0294</t>
  </si>
  <si>
    <t>L0295</t>
  </si>
  <si>
    <t>B0295</t>
  </si>
  <si>
    <t>L0296</t>
  </si>
  <si>
    <t>B0296</t>
  </si>
  <si>
    <t>L0297</t>
  </si>
  <si>
    <t>B0297</t>
  </si>
  <si>
    <t>L0298</t>
  </si>
  <si>
    <t>B0298</t>
  </si>
  <si>
    <t>L0299</t>
  </si>
  <si>
    <t>B0299</t>
  </si>
  <si>
    <t>L0300</t>
  </si>
  <si>
    <t>B0300</t>
  </si>
  <si>
    <t>L0301</t>
  </si>
  <si>
    <t>B0301</t>
  </si>
  <si>
    <t>L0302</t>
  </si>
  <si>
    <t>B0302</t>
  </si>
  <si>
    <t>L0303</t>
  </si>
  <si>
    <t>B0303</t>
  </si>
  <si>
    <t>L0304</t>
  </si>
  <si>
    <t>B0304</t>
  </si>
  <si>
    <t>L0305</t>
  </si>
  <si>
    <t>B0305</t>
  </si>
  <si>
    <t>L0306</t>
  </si>
  <si>
    <t>B0306</t>
  </si>
  <si>
    <t>L0307</t>
  </si>
  <si>
    <t>B0307</t>
  </si>
  <si>
    <t>L0308</t>
  </si>
  <si>
    <t>B0308</t>
  </si>
  <si>
    <t>L0309</t>
  </si>
  <si>
    <t>B0309</t>
  </si>
  <si>
    <t>L0310</t>
  </si>
  <si>
    <t>B0310</t>
  </si>
  <si>
    <t>L0311</t>
  </si>
  <si>
    <t>B0311</t>
  </si>
  <si>
    <t>L0312</t>
  </si>
  <si>
    <t>B0312</t>
  </si>
  <si>
    <t>L0313</t>
  </si>
  <si>
    <t>B0313</t>
  </si>
  <si>
    <t>L0314</t>
  </si>
  <si>
    <t>B0314</t>
  </si>
  <si>
    <t>L0315</t>
  </si>
  <si>
    <t>B0315</t>
  </si>
  <si>
    <t>L0316</t>
  </si>
  <si>
    <t>B0316</t>
  </si>
  <si>
    <t>L0317</t>
  </si>
  <si>
    <t>B0317</t>
  </si>
  <si>
    <t>L0318</t>
  </si>
  <si>
    <t>B0318</t>
  </si>
  <si>
    <t>L0319</t>
  </si>
  <si>
    <t>B0319</t>
  </si>
  <si>
    <t>L0320</t>
  </si>
  <si>
    <t>B0320</t>
  </si>
  <si>
    <t>L0321</t>
  </si>
  <si>
    <t>B0321</t>
  </si>
  <si>
    <t>L0322</t>
  </si>
  <si>
    <t>B0322</t>
  </si>
  <si>
    <t>L0323</t>
  </si>
  <si>
    <t>B0323</t>
  </si>
  <si>
    <t>L0324</t>
  </si>
  <si>
    <t>B0324</t>
  </si>
  <si>
    <t>L0325</t>
  </si>
  <si>
    <t>B0325</t>
  </si>
  <si>
    <t>L0326</t>
  </si>
  <si>
    <t>B0326</t>
  </si>
  <si>
    <t>L0327</t>
  </si>
  <si>
    <t>B0327</t>
  </si>
  <si>
    <t>L0328</t>
  </si>
  <si>
    <t>B0328</t>
  </si>
  <si>
    <t>L0329</t>
  </si>
  <si>
    <t>B0329</t>
  </si>
  <si>
    <t>L0330</t>
  </si>
  <si>
    <t>B0330</t>
  </si>
  <si>
    <t>L0331</t>
  </si>
  <si>
    <t>B0331</t>
  </si>
  <si>
    <t>L0332</t>
  </si>
  <si>
    <t>B0332</t>
  </si>
  <si>
    <t>L0333</t>
  </si>
  <si>
    <t>B0333</t>
  </si>
  <si>
    <t>L0334</t>
  </si>
  <si>
    <t>B0334</t>
  </si>
  <si>
    <t>L0335</t>
  </si>
  <si>
    <t>B0335</t>
  </si>
  <si>
    <t>L0336</t>
  </si>
  <si>
    <t>B0336</t>
  </si>
  <si>
    <t>L0337</t>
  </si>
  <si>
    <t>B0337</t>
  </si>
  <si>
    <t>L0338</t>
  </si>
  <si>
    <t>B0338</t>
  </si>
  <si>
    <t>L0339</t>
  </si>
  <si>
    <t>B0339</t>
  </si>
  <si>
    <t>L0340</t>
  </si>
  <si>
    <t>B0340</t>
  </si>
  <si>
    <t>L0341</t>
  </si>
  <si>
    <t>B0341</t>
  </si>
  <si>
    <t>L0342</t>
  </si>
  <si>
    <t>B0342</t>
  </si>
  <si>
    <t>L0343</t>
  </si>
  <si>
    <t>B0343</t>
  </si>
  <si>
    <t>L0344</t>
  </si>
  <si>
    <t>B0344</t>
  </si>
  <si>
    <t>L0345</t>
  </si>
  <si>
    <t>B0345</t>
  </si>
  <si>
    <t>L0346</t>
  </si>
  <si>
    <t>B0346</t>
  </si>
  <si>
    <t>L0347</t>
  </si>
  <si>
    <t>B0347</t>
  </si>
  <si>
    <t>L0348</t>
  </si>
  <si>
    <t>B0348</t>
  </si>
  <si>
    <t>L0349</t>
  </si>
  <si>
    <t>B0349</t>
  </si>
  <si>
    <t>L0350</t>
  </si>
  <si>
    <t>B0350</t>
  </si>
  <si>
    <t>L0351</t>
  </si>
  <si>
    <t>B0351</t>
  </si>
  <si>
    <t>L0352</t>
  </si>
  <si>
    <t>B0352</t>
  </si>
  <si>
    <t>L0353</t>
  </si>
  <si>
    <t>B0353</t>
  </si>
  <si>
    <t>L0354</t>
  </si>
  <si>
    <t>B0354</t>
  </si>
  <si>
    <t>L0355</t>
  </si>
  <si>
    <t>B0355</t>
  </si>
  <si>
    <t>L0356</t>
  </si>
  <si>
    <t>B0356</t>
  </si>
  <si>
    <t>L0357</t>
  </si>
  <si>
    <t>B0357</t>
  </si>
  <si>
    <t>L0358</t>
  </si>
  <si>
    <t>B0358</t>
  </si>
  <si>
    <t>L0359</t>
  </si>
  <si>
    <t>B0359</t>
  </si>
  <si>
    <t>L0360</t>
  </si>
  <si>
    <t>B0360</t>
  </si>
  <si>
    <t>L0361</t>
  </si>
  <si>
    <t>B0361</t>
  </si>
  <si>
    <t>L0362</t>
  </si>
  <si>
    <t>B0362</t>
  </si>
  <si>
    <t>L0363</t>
  </si>
  <si>
    <t>B0363</t>
  </si>
  <si>
    <t>L0364</t>
  </si>
  <si>
    <t>B0364</t>
  </si>
  <si>
    <t>L0365</t>
  </si>
  <si>
    <t>B0365</t>
  </si>
  <si>
    <t>L0366</t>
  </si>
  <si>
    <t>B0366</t>
  </si>
  <si>
    <t>L0367</t>
  </si>
  <si>
    <t>B0367</t>
  </si>
  <si>
    <t>L0368</t>
  </si>
  <si>
    <t>B0368</t>
  </si>
  <si>
    <t>L0369</t>
  </si>
  <si>
    <t>B0369</t>
  </si>
  <si>
    <t>L0370</t>
  </si>
  <si>
    <t>B0370</t>
  </si>
  <si>
    <t>L0371</t>
  </si>
  <si>
    <t>B0371</t>
  </si>
  <si>
    <t>L0372</t>
  </si>
  <si>
    <t>B0372</t>
  </si>
  <si>
    <t>L0373</t>
  </si>
  <si>
    <t>B0373</t>
  </si>
  <si>
    <t>L0374</t>
  </si>
  <si>
    <t>B0374</t>
  </si>
  <si>
    <t>L0375</t>
  </si>
  <si>
    <t>B0375</t>
  </si>
  <si>
    <t>L0376</t>
  </si>
  <si>
    <t>B0376</t>
  </si>
  <si>
    <t>L0377</t>
  </si>
  <si>
    <t>B0377</t>
  </si>
  <si>
    <t>L0378</t>
  </si>
  <si>
    <t>B0378</t>
  </si>
  <si>
    <t>L0379</t>
  </si>
  <si>
    <t>B0379</t>
  </si>
  <si>
    <t>L0380</t>
  </si>
  <si>
    <t>B0380</t>
  </si>
  <si>
    <t>L0381</t>
  </si>
  <si>
    <t>B0381</t>
  </si>
  <si>
    <t>L0382</t>
  </si>
  <si>
    <t>B0382</t>
  </si>
  <si>
    <t>L0383</t>
  </si>
  <si>
    <t>B0383</t>
  </si>
  <si>
    <t>L0384</t>
  </si>
  <si>
    <t>B0384</t>
  </si>
  <si>
    <t>L0385</t>
  </si>
  <si>
    <t>B0385</t>
  </si>
  <si>
    <t>L0386</t>
  </si>
  <si>
    <t>B0386</t>
  </si>
  <si>
    <t>L0387</t>
  </si>
  <si>
    <t>B0387</t>
  </si>
  <si>
    <t>L0388</t>
  </si>
  <si>
    <t>B0388</t>
  </si>
  <si>
    <t>L0389</t>
  </si>
  <si>
    <t>B0389</t>
  </si>
  <si>
    <t>L0390</t>
  </si>
  <si>
    <t>B0390</t>
  </si>
  <si>
    <t>L0391</t>
  </si>
  <si>
    <t>B0391</t>
  </si>
  <si>
    <t>L0392</t>
  </si>
  <si>
    <t>B0392</t>
  </si>
  <si>
    <t>L0393</t>
  </si>
  <si>
    <t>B0393</t>
  </si>
  <si>
    <t>L0394</t>
  </si>
  <si>
    <t>B0394</t>
  </si>
  <si>
    <t>L0395</t>
  </si>
  <si>
    <t>B0395</t>
  </si>
  <si>
    <t>L0396</t>
  </si>
  <si>
    <t>B0396</t>
  </si>
  <si>
    <t>L0397</t>
  </si>
  <si>
    <t>B0397</t>
  </si>
  <si>
    <t>L0398</t>
  </si>
  <si>
    <t>B0398</t>
  </si>
  <si>
    <t>L0399</t>
  </si>
  <si>
    <t>B0399</t>
  </si>
  <si>
    <t>L0400</t>
  </si>
  <si>
    <t>B0400</t>
  </si>
  <si>
    <t>L0401</t>
  </si>
  <si>
    <t>B0401</t>
  </si>
  <si>
    <t>L0402</t>
  </si>
  <si>
    <t>B0402</t>
  </si>
  <si>
    <t>L0403</t>
  </si>
  <si>
    <t>B0403</t>
  </si>
  <si>
    <t>L0404</t>
  </si>
  <si>
    <t>B0404</t>
  </si>
  <si>
    <t>L0405</t>
  </si>
  <si>
    <t>B0405</t>
  </si>
  <si>
    <t>L0406</t>
  </si>
  <si>
    <t>B0406</t>
  </si>
  <si>
    <t>L0407</t>
  </si>
  <si>
    <t>B0407</t>
  </si>
  <si>
    <t>L0408</t>
  </si>
  <si>
    <t>B0408</t>
  </si>
  <si>
    <t>L0409</t>
  </si>
  <si>
    <t>B0409</t>
  </si>
  <si>
    <t>L0410</t>
  </si>
  <si>
    <t>B0410</t>
  </si>
  <si>
    <t>L0411</t>
  </si>
  <si>
    <t>B0411</t>
  </si>
  <si>
    <t>L0412</t>
  </si>
  <si>
    <t>B0412</t>
  </si>
  <si>
    <t>L0413</t>
  </si>
  <si>
    <t>B0413</t>
  </si>
  <si>
    <t>L0414</t>
  </si>
  <si>
    <t>B0414</t>
  </si>
  <si>
    <t>L0415</t>
  </si>
  <si>
    <t>B0415</t>
  </si>
  <si>
    <t>L0416</t>
  </si>
  <si>
    <t>B0416</t>
  </si>
  <si>
    <t>L0417</t>
  </si>
  <si>
    <t>B0417</t>
  </si>
  <si>
    <t>L0418</t>
  </si>
  <si>
    <t>B0418</t>
  </si>
  <si>
    <t>L0419</t>
  </si>
  <si>
    <t>B0419</t>
  </si>
  <si>
    <t>L0420</t>
  </si>
  <si>
    <t>B0420</t>
  </si>
  <si>
    <t>L0421</t>
  </si>
  <si>
    <t>B0421</t>
  </si>
  <si>
    <t>L0422</t>
  </si>
  <si>
    <t>B0422</t>
  </si>
  <si>
    <t>L0423</t>
  </si>
  <si>
    <t>B0423</t>
  </si>
  <si>
    <t>L0424</t>
  </si>
  <si>
    <t>B0424</t>
  </si>
  <si>
    <t>L0425</t>
  </si>
  <si>
    <t>B0425</t>
  </si>
  <si>
    <t>L0426</t>
  </si>
  <si>
    <t>B0426</t>
  </si>
  <si>
    <t>L0427</t>
  </si>
  <si>
    <t>B0427</t>
  </si>
  <si>
    <t>L0428</t>
  </si>
  <si>
    <t>B0428</t>
  </si>
  <si>
    <t>L0429</t>
  </si>
  <si>
    <t>B0429</t>
  </si>
  <si>
    <t>L0430</t>
  </si>
  <si>
    <t>B0430</t>
  </si>
  <si>
    <t>L0431</t>
  </si>
  <si>
    <t>B0431</t>
  </si>
  <si>
    <t>L0432</t>
  </si>
  <si>
    <t>B0432</t>
  </si>
  <si>
    <t>L0433</t>
  </si>
  <si>
    <t>B0433</t>
  </si>
  <si>
    <t>L0434</t>
  </si>
  <si>
    <t>B0434</t>
  </si>
  <si>
    <t>L0435</t>
  </si>
  <si>
    <t>B0435</t>
  </si>
  <si>
    <t>L0436</t>
  </si>
  <si>
    <t>B0436</t>
  </si>
  <si>
    <t>L0437</t>
  </si>
  <si>
    <t>B0437</t>
  </si>
  <si>
    <t>L0438</t>
  </si>
  <si>
    <t>B0438</t>
  </si>
  <si>
    <t>L0439</t>
  </si>
  <si>
    <t>B0439</t>
  </si>
  <si>
    <t>L0440</t>
  </si>
  <si>
    <t>B0440</t>
  </si>
  <si>
    <t>L0441</t>
  </si>
  <si>
    <t>B0441</t>
  </si>
  <si>
    <t>L0442</t>
  </si>
  <si>
    <t>B0442</t>
  </si>
  <si>
    <t>L0443</t>
  </si>
  <si>
    <t>B0443</t>
  </si>
  <si>
    <t>L0444</t>
  </si>
  <si>
    <t>B0444</t>
  </si>
  <si>
    <t>L0445</t>
  </si>
  <si>
    <t>B0445</t>
  </si>
  <si>
    <t>L0446</t>
  </si>
  <si>
    <t>B0446</t>
  </si>
  <si>
    <t>L0447</t>
  </si>
  <si>
    <t>B0447</t>
  </si>
  <si>
    <t>L0448</t>
  </si>
  <si>
    <t>B0448</t>
  </si>
  <si>
    <t>L0449</t>
  </si>
  <si>
    <t>B0449</t>
  </si>
  <si>
    <t>L0450</t>
  </si>
  <si>
    <t>B0450</t>
  </si>
  <si>
    <t>L0451</t>
  </si>
  <si>
    <t>B0451</t>
  </si>
  <si>
    <t>L0452</t>
  </si>
  <si>
    <t>B0452</t>
  </si>
  <si>
    <t>L0453</t>
  </si>
  <si>
    <t>B0453</t>
  </si>
  <si>
    <t>L0454</t>
  </si>
  <si>
    <t>B0454</t>
  </si>
  <si>
    <t>L0455</t>
  </si>
  <si>
    <t>B0455</t>
  </si>
  <si>
    <t>L0456</t>
  </si>
  <si>
    <t>B0456</t>
  </si>
  <si>
    <t>L0457</t>
  </si>
  <si>
    <t>B0457</t>
  </si>
  <si>
    <t>L0458</t>
  </si>
  <si>
    <t>B0458</t>
  </si>
  <si>
    <t>L0459</t>
  </si>
  <si>
    <t>B0459</t>
  </si>
  <si>
    <t>L0460</t>
  </si>
  <si>
    <t>B0460</t>
  </si>
  <si>
    <t>L0461</t>
  </si>
  <si>
    <t>B0461</t>
  </si>
  <si>
    <t>L0462</t>
  </si>
  <si>
    <t>B0462</t>
  </si>
  <si>
    <t>L0463</t>
  </si>
  <si>
    <t>B0463</t>
  </si>
  <si>
    <t>L0464</t>
  </si>
  <si>
    <t>B0464</t>
  </si>
  <si>
    <t>L0465</t>
  </si>
  <si>
    <t>B0465</t>
  </si>
  <si>
    <t>L0466</t>
  </si>
  <si>
    <t>B0466</t>
  </si>
  <si>
    <t>L0467</t>
  </si>
  <si>
    <t>B0467</t>
  </si>
  <si>
    <t>L0468</t>
  </si>
  <si>
    <t>B0468</t>
  </si>
  <si>
    <t>L0469</t>
  </si>
  <si>
    <t>B0469</t>
  </si>
  <si>
    <t>L0470</t>
  </si>
  <si>
    <t>B0470</t>
  </si>
  <si>
    <t>L0471</t>
  </si>
  <si>
    <t>B0471</t>
  </si>
  <si>
    <t>L0472</t>
  </si>
  <si>
    <t>B0472</t>
  </si>
  <si>
    <t>L0473</t>
  </si>
  <si>
    <t>B0473</t>
  </si>
  <si>
    <t>L0474</t>
  </si>
  <si>
    <t>B0474</t>
  </si>
  <si>
    <t>L0475</t>
  </si>
  <si>
    <t>B0475</t>
  </si>
  <si>
    <t>L0476</t>
  </si>
  <si>
    <t>B0476</t>
  </si>
  <si>
    <t>L0477</t>
  </si>
  <si>
    <t>B0477</t>
  </si>
  <si>
    <t>L0478</t>
  </si>
  <si>
    <t>B0478</t>
  </si>
  <si>
    <t>L0479</t>
  </si>
  <si>
    <t>B0479</t>
  </si>
  <si>
    <t>L0480</t>
  </si>
  <si>
    <t>B0480</t>
  </si>
  <si>
    <t>L0481</t>
  </si>
  <si>
    <t>B0481</t>
  </si>
  <si>
    <t>L0482</t>
  </si>
  <si>
    <t>B0482</t>
  </si>
  <si>
    <t>L0483</t>
  </si>
  <si>
    <t>B0483</t>
  </si>
  <si>
    <t>L0484</t>
  </si>
  <si>
    <t>B0484</t>
  </si>
  <si>
    <t>L0485</t>
  </si>
  <si>
    <t>B0485</t>
  </si>
  <si>
    <t>L0486</t>
  </si>
  <si>
    <t>B0486</t>
  </si>
  <si>
    <t>L0487</t>
  </si>
  <si>
    <t>B0487</t>
  </si>
  <si>
    <t>L0488</t>
  </si>
  <si>
    <t>B0488</t>
  </si>
  <si>
    <t>L0489</t>
  </si>
  <si>
    <t>B0489</t>
  </si>
  <si>
    <t>L0490</t>
  </si>
  <si>
    <t>B0490</t>
  </si>
  <si>
    <t>L0491</t>
  </si>
  <si>
    <t>B0491</t>
  </si>
  <si>
    <t>L0492</t>
  </si>
  <si>
    <t>B0492</t>
  </si>
  <si>
    <t>L0493</t>
  </si>
  <si>
    <t>B0493</t>
  </si>
  <si>
    <t>L0494</t>
  </si>
  <si>
    <t>B0494</t>
  </si>
  <si>
    <t>L0495</t>
  </si>
  <si>
    <t>B0495</t>
  </si>
  <si>
    <t>L0496</t>
  </si>
  <si>
    <t>B0496</t>
  </si>
  <si>
    <t>L0497</t>
  </si>
  <si>
    <t>B0497</t>
  </si>
  <si>
    <t>L0498</t>
  </si>
  <si>
    <t>B0498</t>
  </si>
  <si>
    <t>L0499</t>
  </si>
  <si>
    <t>B0499</t>
  </si>
  <si>
    <t>L0500</t>
  </si>
  <si>
    <t>B0500</t>
  </si>
  <si>
    <t>L0501</t>
  </si>
  <si>
    <t>B0501</t>
  </si>
  <si>
    <t>L0502</t>
  </si>
  <si>
    <t>B0502</t>
  </si>
  <si>
    <t>L0503</t>
  </si>
  <si>
    <t>B0503</t>
  </si>
  <si>
    <t>L0504</t>
  </si>
  <si>
    <t>B0504</t>
  </si>
  <si>
    <t>L0505</t>
  </si>
  <si>
    <t>B0505</t>
  </si>
  <si>
    <t>L0506</t>
  </si>
  <si>
    <t>B0506</t>
  </si>
  <si>
    <t>L0507</t>
  </si>
  <si>
    <t>B0507</t>
  </si>
  <si>
    <t>L0508</t>
  </si>
  <si>
    <t>B0508</t>
  </si>
  <si>
    <t>L0509</t>
  </si>
  <si>
    <t>B0509</t>
  </si>
  <si>
    <t>L0510</t>
  </si>
  <si>
    <t>B0510</t>
  </si>
  <si>
    <t>L0511</t>
  </si>
  <si>
    <t>B0511</t>
  </si>
  <si>
    <t>L0512</t>
  </si>
  <si>
    <t>B0512</t>
  </si>
  <si>
    <t>L0513</t>
  </si>
  <si>
    <t>B0513</t>
  </si>
  <si>
    <t>L0514</t>
  </si>
  <si>
    <t>B0514</t>
  </si>
  <si>
    <t>L0515</t>
  </si>
  <si>
    <t>B0515</t>
  </si>
  <si>
    <t>L0516</t>
  </si>
  <si>
    <t>B0516</t>
  </si>
  <si>
    <t>L0517</t>
  </si>
  <si>
    <t>B0517</t>
  </si>
  <si>
    <t>L0518</t>
  </si>
  <si>
    <t>B0518</t>
  </si>
  <si>
    <t>L0519</t>
  </si>
  <si>
    <t>B0519</t>
  </si>
  <si>
    <t>L0520</t>
  </si>
  <si>
    <t>B0520</t>
  </si>
  <si>
    <t>L0521</t>
  </si>
  <si>
    <t>B0521</t>
  </si>
  <si>
    <t>L0522</t>
  </si>
  <si>
    <t>B0522</t>
  </si>
  <si>
    <t>L0523</t>
  </si>
  <si>
    <t>B0523</t>
  </si>
  <si>
    <t>L0524</t>
  </si>
  <si>
    <t>B0524</t>
  </si>
  <si>
    <t>L0525</t>
  </si>
  <si>
    <t>B0525</t>
  </si>
  <si>
    <t>L0526</t>
  </si>
  <si>
    <t>B0526</t>
  </si>
  <si>
    <t>L0527</t>
  </si>
  <si>
    <t>B0527</t>
  </si>
  <si>
    <t>L0528</t>
  </si>
  <si>
    <t>B0528</t>
  </si>
  <si>
    <t>L0529</t>
  </si>
  <si>
    <t>B0529</t>
  </si>
  <si>
    <t>L0530</t>
  </si>
  <si>
    <t>B0530</t>
  </si>
  <si>
    <t>L0531</t>
  </si>
  <si>
    <t>B0531</t>
  </si>
  <si>
    <t>L0532</t>
  </si>
  <si>
    <t>B0532</t>
  </si>
  <si>
    <t>L0533</t>
  </si>
  <si>
    <t>B0533</t>
  </si>
  <si>
    <t>L0534</t>
  </si>
  <si>
    <t>B0534</t>
  </si>
  <si>
    <t>L0535</t>
  </si>
  <si>
    <t>B0535</t>
  </si>
  <si>
    <t>L0536</t>
  </si>
  <si>
    <t>B0536</t>
  </si>
  <si>
    <t>L0537</t>
  </si>
  <si>
    <t>B0537</t>
  </si>
  <si>
    <t>L0538</t>
  </si>
  <si>
    <t>B0538</t>
  </si>
  <si>
    <t>L0539</t>
  </si>
  <si>
    <t>B0539</t>
  </si>
  <si>
    <t>L0540</t>
  </si>
  <si>
    <t>B0540</t>
  </si>
  <si>
    <t>L0541</t>
  </si>
  <si>
    <t>B0541</t>
  </si>
  <si>
    <t>L0542</t>
  </si>
  <si>
    <t>B0542</t>
  </si>
  <si>
    <t>L0543</t>
  </si>
  <si>
    <t>B0543</t>
  </si>
  <si>
    <t>L0544</t>
  </si>
  <si>
    <t>B0544</t>
  </si>
  <si>
    <t>L0545</t>
  </si>
  <si>
    <t>B0545</t>
  </si>
  <si>
    <t>L0546</t>
  </si>
  <si>
    <t>B0546</t>
  </si>
  <si>
    <t>L0547</t>
  </si>
  <si>
    <t>B0547</t>
  </si>
  <si>
    <t>L0548</t>
  </si>
  <si>
    <t>B0548</t>
  </si>
  <si>
    <t>L0549</t>
  </si>
  <si>
    <t>B0549</t>
  </si>
  <si>
    <t>L0550</t>
  </si>
  <si>
    <t>B0550</t>
  </si>
  <si>
    <t>L0551</t>
  </si>
  <si>
    <t>B0551</t>
  </si>
  <si>
    <t>L0552</t>
  </si>
  <si>
    <t>B0552</t>
  </si>
  <si>
    <t>L0553</t>
  </si>
  <si>
    <t>B0553</t>
  </si>
  <si>
    <t>L0554</t>
  </si>
  <si>
    <t>B0554</t>
  </si>
  <si>
    <t>L0555</t>
  </si>
  <si>
    <t>B0555</t>
  </si>
  <si>
    <t>L0556</t>
  </si>
  <si>
    <t>B0556</t>
  </si>
  <si>
    <t>L0557</t>
  </si>
  <si>
    <t>B0557</t>
  </si>
  <si>
    <t>L0558</t>
  </si>
  <si>
    <t>B0558</t>
  </si>
  <si>
    <t>L0559</t>
  </si>
  <si>
    <t>B0559</t>
  </si>
  <si>
    <t>L0560</t>
  </si>
  <si>
    <t>B0560</t>
  </si>
  <si>
    <t>L0561</t>
  </si>
  <si>
    <t>B0561</t>
  </si>
  <si>
    <t>L0562</t>
  </si>
  <si>
    <t>B0562</t>
  </si>
  <si>
    <t>L0563</t>
  </si>
  <si>
    <t>B0563</t>
  </si>
  <si>
    <t>L0564</t>
  </si>
  <si>
    <t>B0564</t>
  </si>
  <si>
    <t>L0565</t>
  </si>
  <si>
    <t>B0565</t>
  </si>
  <si>
    <t>L0566</t>
  </si>
  <si>
    <t>B0566</t>
  </si>
  <si>
    <t>L0567</t>
  </si>
  <si>
    <t>B0567</t>
  </si>
  <si>
    <t>L0568</t>
  </si>
  <si>
    <t>B0568</t>
  </si>
  <si>
    <t>L0569</t>
  </si>
  <si>
    <t>B0569</t>
  </si>
  <si>
    <t>L0570</t>
  </si>
  <si>
    <t>B0570</t>
  </si>
  <si>
    <t>L0571</t>
  </si>
  <si>
    <t>B0571</t>
  </si>
  <si>
    <t>L0572</t>
  </si>
  <si>
    <t>B0572</t>
  </si>
  <si>
    <t>L0573</t>
  </si>
  <si>
    <t>B0573</t>
  </si>
  <si>
    <t>L0574</t>
  </si>
  <si>
    <t>B0574</t>
  </si>
  <si>
    <t>L0575</t>
  </si>
  <si>
    <t>B0575</t>
  </si>
  <si>
    <t>L0576</t>
  </si>
  <si>
    <t>B0576</t>
  </si>
  <si>
    <t>L0577</t>
  </si>
  <si>
    <t>B0577</t>
  </si>
  <si>
    <t>L0578</t>
  </si>
  <si>
    <t>B0578</t>
  </si>
  <si>
    <t>L0579</t>
  </si>
  <si>
    <t>B0579</t>
  </si>
  <si>
    <t>L0580</t>
  </si>
  <si>
    <t>B0580</t>
  </si>
  <si>
    <t>L0581</t>
  </si>
  <si>
    <t>B0581</t>
  </si>
  <si>
    <t>L0582</t>
  </si>
  <si>
    <t>B0582</t>
  </si>
  <si>
    <t>L0583</t>
  </si>
  <si>
    <t>B0583</t>
  </si>
  <si>
    <t>L0584</t>
  </si>
  <si>
    <t>B0584</t>
  </si>
  <si>
    <t>L0585</t>
  </si>
  <si>
    <t>B0585</t>
  </si>
  <si>
    <t>L0586</t>
  </si>
  <si>
    <t>B0586</t>
  </si>
  <si>
    <t>L0587</t>
  </si>
  <si>
    <t>B0587</t>
  </si>
  <si>
    <t>L0588</t>
  </si>
  <si>
    <t>B0588</t>
  </si>
  <si>
    <t>L0589</t>
  </si>
  <si>
    <t>B0589</t>
  </si>
  <si>
    <t>L0590</t>
  </si>
  <si>
    <t>B0590</t>
  </si>
  <si>
    <t>L0591</t>
  </si>
  <si>
    <t>B0591</t>
  </si>
  <si>
    <t>L0592</t>
  </si>
  <si>
    <t>B0592</t>
  </si>
  <si>
    <t>L0593</t>
  </si>
  <si>
    <t>B0593</t>
  </si>
  <si>
    <t>L0594</t>
  </si>
  <si>
    <t>B0594</t>
  </si>
  <si>
    <t>L0595</t>
  </si>
  <si>
    <t>B0595</t>
  </si>
  <si>
    <t>L0596</t>
  </si>
  <si>
    <t>B0596</t>
  </si>
  <si>
    <t>L0597</t>
  </si>
  <si>
    <t>B0597</t>
  </si>
  <si>
    <t>L0598</t>
  </si>
  <si>
    <t>B0598</t>
  </si>
  <si>
    <t>L0599</t>
  </si>
  <si>
    <t>B0599</t>
  </si>
  <si>
    <t>L0600</t>
  </si>
  <si>
    <t>B0600</t>
  </si>
  <si>
    <t>L0601</t>
  </si>
  <si>
    <t>B0601</t>
  </si>
  <si>
    <t>L0602</t>
  </si>
  <si>
    <t>B0602</t>
  </si>
  <si>
    <t>L0603</t>
  </si>
  <si>
    <t>B0603</t>
  </si>
  <si>
    <t>L0604</t>
  </si>
  <si>
    <t>B0604</t>
  </si>
  <si>
    <t>L0605</t>
  </si>
  <si>
    <t>B0605</t>
  </si>
  <si>
    <t>L0606</t>
  </si>
  <si>
    <t>B0606</t>
  </si>
  <si>
    <t>L0607</t>
  </si>
  <si>
    <t>B0607</t>
  </si>
  <si>
    <t>L0608</t>
  </si>
  <si>
    <t>B0608</t>
  </si>
  <si>
    <t>L0609</t>
  </si>
  <si>
    <t>B0609</t>
  </si>
  <si>
    <t>L0610</t>
  </si>
  <si>
    <t>B0610</t>
  </si>
  <si>
    <t>L0611</t>
  </si>
  <si>
    <t>B0611</t>
  </si>
  <si>
    <t>L0612</t>
  </si>
  <si>
    <t>B0612</t>
  </si>
  <si>
    <t>L0613</t>
  </si>
  <si>
    <t>B0613</t>
  </si>
  <si>
    <t>L0614</t>
  </si>
  <si>
    <t>B0614</t>
  </si>
  <si>
    <t>L0615</t>
  </si>
  <si>
    <t>B0615</t>
  </si>
  <si>
    <t>L0616</t>
  </si>
  <si>
    <t>B0616</t>
  </si>
  <si>
    <t>L0617</t>
  </si>
  <si>
    <t>B0617</t>
  </si>
  <si>
    <t>L0618</t>
  </si>
  <si>
    <t>B0618</t>
  </si>
  <si>
    <t>L0619</t>
  </si>
  <si>
    <t>B0619</t>
  </si>
  <si>
    <t>L0620</t>
  </si>
  <si>
    <t>B0620</t>
  </si>
  <si>
    <t>L0621</t>
  </si>
  <si>
    <t>B0621</t>
  </si>
  <si>
    <t>L0622</t>
  </si>
  <si>
    <t>B0622</t>
  </si>
  <si>
    <t>L0623</t>
  </si>
  <si>
    <t>B0623</t>
  </si>
  <si>
    <t>L0624</t>
  </si>
  <si>
    <t>B0624</t>
  </si>
  <si>
    <t>L0625</t>
  </si>
  <si>
    <t>B0625</t>
  </si>
  <si>
    <t>L0626</t>
  </si>
  <si>
    <t>B0626</t>
  </si>
  <si>
    <t>L0627</t>
  </si>
  <si>
    <t>B0627</t>
  </si>
  <si>
    <t>L0628</t>
  </si>
  <si>
    <t>B0628</t>
  </si>
  <si>
    <t>L0629</t>
  </si>
  <si>
    <t>B0629</t>
  </si>
  <si>
    <t>L0630</t>
  </si>
  <si>
    <t>B0630</t>
  </si>
  <si>
    <t>L0631</t>
  </si>
  <si>
    <t>B0631</t>
  </si>
  <si>
    <t>L0632</t>
  </si>
  <si>
    <t>B0632</t>
  </si>
  <si>
    <t>L0633</t>
  </si>
  <si>
    <t>B0633</t>
  </si>
  <si>
    <t>L0634</t>
  </si>
  <si>
    <t>B0634</t>
  </si>
  <si>
    <t>L0635</t>
  </si>
  <si>
    <t>B0635</t>
  </si>
  <si>
    <t>L0636</t>
  </si>
  <si>
    <t>B0636</t>
  </si>
  <si>
    <t>L0637</t>
  </si>
  <si>
    <t>B0637</t>
  </si>
  <si>
    <t>L0638</t>
  </si>
  <si>
    <t>B0638</t>
  </si>
  <si>
    <t>L0639</t>
  </si>
  <si>
    <t>B0639</t>
  </si>
  <si>
    <t>L0640</t>
  </si>
  <si>
    <t>B0640</t>
  </si>
  <si>
    <t>L0641</t>
  </si>
  <si>
    <t>B0641</t>
  </si>
  <si>
    <t>L0642</t>
  </si>
  <si>
    <t>B0642</t>
  </si>
  <si>
    <t>L0643</t>
  </si>
  <si>
    <t>B0643</t>
  </si>
  <si>
    <t>L0644</t>
  </si>
  <si>
    <t>B0644</t>
  </si>
  <si>
    <t>L0645</t>
  </si>
  <si>
    <t>B0645</t>
  </si>
  <si>
    <t>L0646</t>
  </si>
  <si>
    <t>B0646</t>
  </si>
  <si>
    <t>L0647</t>
  </si>
  <si>
    <t>B0647</t>
  </si>
  <si>
    <t>L0648</t>
  </si>
  <si>
    <t>B0648</t>
  </si>
  <si>
    <t>L0649</t>
  </si>
  <si>
    <t>B0649</t>
  </si>
  <si>
    <t>L0650</t>
  </si>
  <si>
    <t>B0650</t>
  </si>
  <si>
    <t>L0651</t>
  </si>
  <si>
    <t>B0651</t>
  </si>
  <si>
    <t>L0652</t>
  </si>
  <si>
    <t>B0652</t>
  </si>
  <si>
    <t>L0653</t>
  </si>
  <si>
    <t>B0653</t>
  </si>
  <si>
    <t>L0654</t>
  </si>
  <si>
    <t>B0654</t>
  </si>
  <si>
    <t>L0655</t>
  </si>
  <si>
    <t>B0655</t>
  </si>
  <si>
    <t>L0656</t>
  </si>
  <si>
    <t>B0656</t>
  </si>
  <si>
    <t>L0657</t>
  </si>
  <si>
    <t>B0657</t>
  </si>
  <si>
    <t>L0658</t>
  </si>
  <si>
    <t>B0658</t>
  </si>
  <si>
    <t>L0659</t>
  </si>
  <si>
    <t>B0659</t>
  </si>
  <si>
    <t>L0660</t>
  </si>
  <si>
    <t>B0660</t>
  </si>
  <si>
    <t>L0661</t>
  </si>
  <si>
    <t>B0661</t>
  </si>
  <si>
    <t>L0662</t>
  </si>
  <si>
    <t>B0662</t>
  </si>
  <si>
    <t>L0663</t>
  </si>
  <si>
    <t>B0663</t>
  </si>
  <si>
    <t>L0664</t>
  </si>
  <si>
    <t>B0664</t>
  </si>
  <si>
    <t>L0665</t>
  </si>
  <si>
    <t>B0665</t>
  </si>
  <si>
    <t>L0666</t>
  </si>
  <si>
    <t>B0666</t>
  </si>
  <si>
    <t>L0667</t>
  </si>
  <si>
    <t>B0667</t>
  </si>
  <si>
    <t>L0668</t>
  </si>
  <si>
    <t>B0668</t>
  </si>
  <si>
    <t>L0669</t>
  </si>
  <si>
    <t>B0669</t>
  </si>
  <si>
    <t>L0670</t>
  </si>
  <si>
    <t>B0670</t>
  </si>
  <si>
    <t>L0671</t>
  </si>
  <si>
    <t>B0671</t>
  </si>
  <si>
    <t>L0672</t>
  </si>
  <si>
    <t>B0672</t>
  </si>
  <si>
    <t>L0673</t>
  </si>
  <si>
    <t>B0673</t>
  </si>
  <si>
    <t>L0674</t>
  </si>
  <si>
    <t>B0674</t>
  </si>
  <si>
    <t>L0675</t>
  </si>
  <si>
    <t>B0675</t>
  </si>
  <si>
    <t>L0676</t>
  </si>
  <si>
    <t>B0676</t>
  </si>
  <si>
    <t>L0677</t>
  </si>
  <si>
    <t>B0677</t>
  </si>
  <si>
    <t>L0678</t>
  </si>
  <si>
    <t>B0678</t>
  </si>
  <si>
    <t>L0679</t>
  </si>
  <si>
    <t>B0679</t>
  </si>
  <si>
    <t>L0680</t>
  </si>
  <si>
    <t>B0680</t>
  </si>
  <si>
    <t>L0681</t>
  </si>
  <si>
    <t>B0681</t>
  </si>
  <si>
    <t>L0682</t>
  </si>
  <si>
    <t>B0682</t>
  </si>
  <si>
    <t>L0683</t>
  </si>
  <si>
    <t>B0683</t>
  </si>
  <si>
    <t>L0684</t>
  </si>
  <si>
    <t>B0684</t>
  </si>
  <si>
    <t>L0685</t>
  </si>
  <si>
    <t>B0685</t>
  </si>
  <si>
    <t>L0686</t>
  </si>
  <si>
    <t>B0686</t>
  </si>
  <si>
    <t>L0687</t>
  </si>
  <si>
    <t>B0687</t>
  </si>
  <si>
    <t>L0688</t>
  </si>
  <si>
    <t>B0688</t>
  </si>
  <si>
    <t>L0689</t>
  </si>
  <si>
    <t>B0689</t>
  </si>
  <si>
    <t>L0690</t>
  </si>
  <si>
    <t>B0690</t>
  </si>
  <si>
    <t>L0691</t>
  </si>
  <si>
    <t>B0691</t>
  </si>
  <si>
    <t>L0692</t>
  </si>
  <si>
    <t>B0692</t>
  </si>
  <si>
    <t>L0693</t>
  </si>
  <si>
    <t>B0693</t>
  </si>
  <si>
    <t>L0694</t>
  </si>
  <si>
    <t>B0694</t>
  </si>
  <si>
    <t>L0695</t>
  </si>
  <si>
    <t>B0695</t>
  </si>
  <si>
    <t>L0696</t>
  </si>
  <si>
    <t>B0696</t>
  </si>
  <si>
    <t>L0697</t>
  </si>
  <si>
    <t>B0697</t>
  </si>
  <si>
    <t>L0698</t>
  </si>
  <si>
    <t>B0698</t>
  </si>
  <si>
    <t>L0699</t>
  </si>
  <si>
    <t>B0699</t>
  </si>
  <si>
    <t>L0700</t>
  </si>
  <si>
    <t>B0700</t>
  </si>
  <si>
    <t>L0701</t>
  </si>
  <si>
    <t>B0701</t>
  </si>
  <si>
    <t>L0702</t>
  </si>
  <si>
    <t>B0702</t>
  </si>
  <si>
    <t>L0703</t>
  </si>
  <si>
    <t>B0703</t>
  </si>
  <si>
    <t>L0704</t>
  </si>
  <si>
    <t>B0704</t>
  </si>
  <si>
    <t>L0705</t>
  </si>
  <si>
    <t>B0705</t>
  </si>
  <si>
    <t>L0706</t>
  </si>
  <si>
    <t>B0706</t>
  </si>
  <si>
    <t>L0707</t>
  </si>
  <si>
    <t>B0707</t>
  </si>
  <si>
    <t>L0708</t>
  </si>
  <si>
    <t>B0708</t>
  </si>
  <si>
    <t>L0709</t>
  </si>
  <si>
    <t>B0709</t>
  </si>
  <si>
    <t>L0710</t>
  </si>
  <si>
    <t>B0710</t>
  </si>
  <si>
    <t>L0711</t>
  </si>
  <si>
    <t>B0711</t>
  </si>
  <si>
    <t>L0712</t>
  </si>
  <si>
    <t>B0712</t>
  </si>
  <si>
    <t>L0713</t>
  </si>
  <si>
    <t>B0713</t>
  </si>
  <si>
    <t>L0714</t>
  </si>
  <si>
    <t>B0714</t>
  </si>
  <si>
    <t>L0715</t>
  </si>
  <si>
    <t>B0715</t>
  </si>
  <si>
    <t>L0716</t>
  </si>
  <si>
    <t>B0716</t>
  </si>
  <si>
    <t>L0717</t>
  </si>
  <si>
    <t>B0717</t>
  </si>
  <si>
    <t>L0718</t>
  </si>
  <si>
    <t>B0718</t>
  </si>
  <si>
    <t>L0719</t>
  </si>
  <si>
    <t>B0719</t>
  </si>
  <si>
    <t>L0720</t>
  </si>
  <si>
    <t>B0720</t>
  </si>
  <si>
    <t>L0721</t>
  </si>
  <si>
    <t>B0721</t>
  </si>
  <si>
    <t>L0722</t>
  </si>
  <si>
    <t>B0722</t>
  </si>
  <si>
    <t>L0723</t>
  </si>
  <si>
    <t>B0723</t>
  </si>
  <si>
    <t>L0724</t>
  </si>
  <si>
    <t>B0724</t>
  </si>
  <si>
    <t>L0725</t>
  </si>
  <si>
    <t>B0725</t>
  </si>
  <si>
    <t>L0726</t>
  </si>
  <si>
    <t>B0726</t>
  </si>
  <si>
    <t>L0727</t>
  </si>
  <si>
    <t>B0727</t>
  </si>
  <si>
    <t>L0728</t>
  </si>
  <si>
    <t>B0728</t>
  </si>
  <si>
    <t>L0729</t>
  </si>
  <si>
    <t>B0729</t>
  </si>
  <si>
    <t>L0730</t>
  </si>
  <si>
    <t>B0730</t>
  </si>
  <si>
    <t>L0731</t>
  </si>
  <si>
    <t>B0731</t>
  </si>
  <si>
    <t>L0732</t>
  </si>
  <si>
    <t>B0732</t>
  </si>
  <si>
    <t>L0733</t>
  </si>
  <si>
    <t>B0733</t>
  </si>
  <si>
    <t>L0734</t>
  </si>
  <si>
    <t>B0734</t>
  </si>
  <si>
    <t>L0735</t>
  </si>
  <si>
    <t>B0735</t>
  </si>
  <si>
    <t>L0736</t>
  </si>
  <si>
    <t>B0736</t>
  </si>
  <si>
    <t>L0737</t>
  </si>
  <si>
    <t>B0737</t>
  </si>
  <si>
    <t>L0738</t>
  </si>
  <si>
    <t>B0738</t>
  </si>
  <si>
    <t>L0739</t>
  </si>
  <si>
    <t>B0739</t>
  </si>
  <si>
    <t>L0740</t>
  </si>
  <si>
    <t>B0740</t>
  </si>
  <si>
    <t>L0741</t>
  </si>
  <si>
    <t>B0741</t>
  </si>
  <si>
    <t>L0742</t>
  </si>
  <si>
    <t>B0742</t>
  </si>
  <si>
    <t>L0743</t>
  </si>
  <si>
    <t>B0743</t>
  </si>
  <si>
    <t>L0744</t>
  </si>
  <si>
    <t>B0744</t>
  </si>
  <si>
    <t>L0745</t>
  </si>
  <si>
    <t>B0745</t>
  </si>
  <si>
    <t>L0746</t>
  </si>
  <si>
    <t>B0746</t>
  </si>
  <si>
    <t>L0747</t>
  </si>
  <si>
    <t>B0747</t>
  </si>
  <si>
    <t>L0748</t>
  </si>
  <si>
    <t>B0748</t>
  </si>
  <si>
    <t>L0749</t>
  </si>
  <si>
    <t>B0749</t>
  </si>
  <si>
    <t>L0750</t>
  </si>
  <si>
    <t>B0750</t>
  </si>
  <si>
    <t>L0751</t>
  </si>
  <si>
    <t>B0751</t>
  </si>
  <si>
    <t>L0752</t>
  </si>
  <si>
    <t>B0752</t>
  </si>
  <si>
    <t>L0753</t>
  </si>
  <si>
    <t>B0753</t>
  </si>
  <si>
    <t>L0754</t>
  </si>
  <si>
    <t>B0754</t>
  </si>
  <si>
    <t>L0755</t>
  </si>
  <si>
    <t>B0755</t>
  </si>
  <si>
    <t>L0756</t>
  </si>
  <si>
    <t>B0756</t>
  </si>
  <si>
    <t>L0757</t>
  </si>
  <si>
    <t>B0757</t>
  </si>
  <si>
    <t>L0758</t>
  </si>
  <si>
    <t>B0758</t>
  </si>
  <si>
    <t>L0759</t>
  </si>
  <si>
    <t>B0759</t>
  </si>
  <si>
    <t>L0760</t>
  </si>
  <si>
    <t>B0760</t>
  </si>
  <si>
    <t>L0761</t>
  </si>
  <si>
    <t>B0761</t>
  </si>
  <si>
    <t>L0762</t>
  </si>
  <si>
    <t>B0762</t>
  </si>
  <si>
    <t>L0763</t>
  </si>
  <si>
    <t>B0763</t>
  </si>
  <si>
    <t>L0764</t>
  </si>
  <si>
    <t>B0764</t>
  </si>
  <si>
    <t>L0765</t>
  </si>
  <si>
    <t>B0765</t>
  </si>
  <si>
    <t>L0766</t>
  </si>
  <si>
    <t>B0766</t>
  </si>
  <si>
    <t>L0767</t>
  </si>
  <si>
    <t>B0767</t>
  </si>
  <si>
    <t>L0768</t>
  </si>
  <si>
    <t>B0768</t>
  </si>
  <si>
    <t>L0769</t>
  </si>
  <si>
    <t>B0769</t>
  </si>
  <si>
    <t>L0770</t>
  </si>
  <si>
    <t>B0770</t>
  </si>
  <si>
    <t>L0771</t>
  </si>
  <si>
    <t>B0771</t>
  </si>
  <si>
    <t>L0772</t>
  </si>
  <si>
    <t>B0772</t>
  </si>
  <si>
    <t>L0773</t>
  </si>
  <si>
    <t>B0773</t>
  </si>
  <si>
    <t>L0774</t>
  </si>
  <si>
    <t>B0774</t>
  </si>
  <si>
    <t>L0775</t>
  </si>
  <si>
    <t>B0775</t>
  </si>
  <si>
    <t>L0776</t>
  </si>
  <si>
    <t>B0776</t>
  </si>
  <si>
    <t>L0777</t>
  </si>
  <si>
    <t>B0777</t>
  </si>
  <si>
    <t>L0778</t>
  </si>
  <si>
    <t>B0778</t>
  </si>
  <si>
    <t>L0779</t>
  </si>
  <si>
    <t>B0779</t>
  </si>
  <si>
    <t>L0780</t>
  </si>
  <si>
    <t>B0780</t>
  </si>
  <si>
    <t>L0781</t>
  </si>
  <si>
    <t>B0781</t>
  </si>
  <si>
    <t>L0782</t>
  </si>
  <si>
    <t>B0782</t>
  </si>
  <si>
    <t>L0783</t>
  </si>
  <si>
    <t>B0783</t>
  </si>
  <si>
    <t>L0784</t>
  </si>
  <si>
    <t>B0784</t>
  </si>
  <si>
    <t>L0785</t>
  </si>
  <si>
    <t>B0785</t>
  </si>
  <si>
    <t>L0786</t>
  </si>
  <si>
    <t>B0786</t>
  </si>
  <si>
    <t>L0787</t>
  </si>
  <si>
    <t>B0787</t>
  </si>
  <si>
    <t>L0788</t>
  </si>
  <si>
    <t>B0788</t>
  </si>
  <si>
    <t>L0789</t>
  </si>
  <si>
    <t>B0789</t>
  </si>
  <si>
    <t>L0790</t>
  </si>
  <si>
    <t>B0790</t>
  </si>
  <si>
    <t>L0791</t>
  </si>
  <si>
    <t>B0791</t>
  </si>
  <si>
    <t>L0792</t>
  </si>
  <si>
    <t>B0792</t>
  </si>
  <si>
    <t>L0793</t>
  </si>
  <si>
    <t>B0793</t>
  </si>
  <si>
    <t>L0794</t>
  </si>
  <si>
    <t>B0794</t>
  </si>
  <si>
    <t>L0795</t>
  </si>
  <si>
    <t>B0795</t>
  </si>
  <si>
    <t>L0796</t>
  </si>
  <si>
    <t>B0796</t>
  </si>
  <si>
    <t>L0797</t>
  </si>
  <si>
    <t>B0797</t>
  </si>
  <si>
    <t>L0798</t>
  </si>
  <si>
    <t>B0798</t>
  </si>
  <si>
    <t>L0799</t>
  </si>
  <si>
    <t>B0799</t>
  </si>
  <si>
    <t>L0800</t>
  </si>
  <si>
    <t>B0800</t>
  </si>
  <si>
    <t>L0801</t>
  </si>
  <si>
    <t>B0801</t>
  </si>
  <si>
    <t>L0802</t>
  </si>
  <si>
    <t>B0802</t>
  </si>
  <si>
    <t>L0803</t>
  </si>
  <si>
    <t>B0803</t>
  </si>
  <si>
    <t>L0804</t>
  </si>
  <si>
    <t>B0804</t>
  </si>
  <si>
    <t>L0805</t>
  </si>
  <si>
    <t>B0805</t>
  </si>
  <si>
    <t>L0806</t>
  </si>
  <si>
    <t>B0806</t>
  </si>
  <si>
    <t>L0807</t>
  </si>
  <si>
    <t>B0807</t>
  </si>
  <si>
    <t>L0808</t>
  </si>
  <si>
    <t>B0808</t>
  </si>
  <si>
    <t>L0809</t>
  </si>
  <si>
    <t>B0809</t>
  </si>
  <si>
    <t>L0810</t>
  </si>
  <si>
    <t>B0810</t>
  </si>
  <si>
    <t>L0811</t>
  </si>
  <si>
    <t>B0811</t>
  </si>
  <si>
    <t>L0812</t>
  </si>
  <si>
    <t>B0812</t>
  </si>
  <si>
    <t>L0813</t>
  </si>
  <si>
    <t>B0813</t>
  </si>
  <si>
    <t>L0814</t>
  </si>
  <si>
    <t>B0814</t>
  </si>
  <si>
    <t>L0815</t>
  </si>
  <si>
    <t>B0815</t>
  </si>
  <si>
    <t>L0816</t>
  </si>
  <si>
    <t>B0816</t>
  </si>
  <si>
    <t>L0817</t>
  </si>
  <si>
    <t>B0817</t>
  </si>
  <si>
    <t>L0818</t>
  </si>
  <si>
    <t>B0818</t>
  </si>
  <si>
    <t>L0819</t>
  </si>
  <si>
    <t>B0819</t>
  </si>
  <si>
    <t>L0820</t>
  </si>
  <si>
    <t>B0820</t>
  </si>
  <si>
    <t>L0821</t>
  </si>
  <si>
    <t>B0821</t>
  </si>
  <si>
    <t>L0822</t>
  </si>
  <si>
    <t>B0822</t>
  </si>
  <si>
    <t>L0823</t>
  </si>
  <si>
    <t>B0823</t>
  </si>
  <si>
    <t>L0824</t>
  </si>
  <si>
    <t>B0824</t>
  </si>
  <si>
    <t>L0825</t>
  </si>
  <si>
    <t>B0825</t>
  </si>
  <si>
    <t>L0826</t>
  </si>
  <si>
    <t>B0826</t>
  </si>
  <si>
    <t>L0827</t>
  </si>
  <si>
    <t>B0827</t>
  </si>
  <si>
    <t>L0828</t>
  </si>
  <si>
    <t>B0828</t>
  </si>
  <si>
    <t>L0829</t>
  </si>
  <si>
    <t>B0829</t>
  </si>
  <si>
    <t>L0830</t>
  </si>
  <si>
    <t>B0830</t>
  </si>
  <si>
    <t>L0831</t>
  </si>
  <si>
    <t>B0831</t>
  </si>
  <si>
    <t>L0832</t>
  </si>
  <si>
    <t>B0832</t>
  </si>
  <si>
    <t>L0833</t>
  </si>
  <si>
    <t>B0833</t>
  </si>
  <si>
    <t>L0834</t>
  </si>
  <si>
    <t>B0834</t>
  </si>
  <si>
    <t>L0835</t>
  </si>
  <si>
    <t>B0835</t>
  </si>
  <si>
    <t>L0836</t>
  </si>
  <si>
    <t>B0836</t>
  </si>
  <si>
    <t>L0837</t>
  </si>
  <si>
    <t>B0837</t>
  </si>
  <si>
    <t>L0838</t>
  </si>
  <si>
    <t>B0838</t>
  </si>
  <si>
    <t>L0839</t>
  </si>
  <si>
    <t>B0839</t>
  </si>
  <si>
    <t>L0840</t>
  </si>
  <si>
    <t>B0840</t>
  </si>
  <si>
    <t>L0841</t>
  </si>
  <si>
    <t>B0841</t>
  </si>
  <si>
    <t>L0842</t>
  </si>
  <si>
    <t>B0842</t>
  </si>
  <si>
    <t>L0843</t>
  </si>
  <si>
    <t>B0843</t>
  </si>
  <si>
    <t>L0844</t>
  </si>
  <si>
    <t>B0844</t>
  </si>
  <si>
    <t>L0845</t>
  </si>
  <si>
    <t>B0845</t>
  </si>
  <si>
    <t>L0846</t>
  </si>
  <si>
    <t>B0846</t>
  </si>
  <si>
    <t>L0847</t>
  </si>
  <si>
    <t>B0847</t>
  </si>
  <si>
    <t>L0848</t>
  </si>
  <si>
    <t>B0848</t>
  </si>
  <si>
    <t>L0849</t>
  </si>
  <si>
    <t>B0849</t>
  </si>
  <si>
    <t>L0850</t>
  </si>
  <si>
    <t>B0850</t>
  </si>
  <si>
    <t>L0851</t>
  </si>
  <si>
    <t>B0851</t>
  </si>
  <si>
    <t>L0852</t>
  </si>
  <si>
    <t>B0852</t>
  </si>
  <si>
    <t>L0853</t>
  </si>
  <si>
    <t>B0853</t>
  </si>
  <si>
    <t>L0854</t>
  </si>
  <si>
    <t>B0854</t>
  </si>
  <si>
    <t>L0855</t>
  </si>
  <si>
    <t>B0855</t>
  </si>
  <si>
    <t>L0856</t>
  </si>
  <si>
    <t>B0856</t>
  </si>
  <si>
    <t>L0857</t>
  </si>
  <si>
    <t>B0857</t>
  </si>
  <si>
    <t>L0858</t>
  </si>
  <si>
    <t>B0858</t>
  </si>
  <si>
    <t>L0859</t>
  </si>
  <si>
    <t>B0859</t>
  </si>
  <si>
    <t>L0860</t>
  </si>
  <si>
    <t>B0860</t>
  </si>
  <si>
    <t>L0861</t>
  </si>
  <si>
    <t>B0861</t>
  </si>
  <si>
    <t>L0862</t>
  </si>
  <si>
    <t>B0862</t>
  </si>
  <si>
    <t>L0863</t>
  </si>
  <si>
    <t>B0863</t>
  </si>
  <si>
    <t>L0864</t>
  </si>
  <si>
    <t>B0864</t>
  </si>
  <si>
    <t>L0865</t>
  </si>
  <si>
    <t>B0865</t>
  </si>
  <si>
    <t>L0866</t>
  </si>
  <si>
    <t>B0866</t>
  </si>
  <si>
    <t>L0867</t>
  </si>
  <si>
    <t>B0867</t>
  </si>
  <si>
    <t>L0868</t>
  </si>
  <si>
    <t>B0868</t>
  </si>
  <si>
    <t>L0869</t>
  </si>
  <si>
    <t>B0869</t>
  </si>
  <si>
    <t>L0870</t>
  </si>
  <si>
    <t>B0870</t>
  </si>
  <si>
    <t>L0871</t>
  </si>
  <si>
    <t>B0871</t>
  </si>
  <si>
    <t>L0872</t>
  </si>
  <si>
    <t>B0872</t>
  </si>
  <si>
    <t>L0873</t>
  </si>
  <si>
    <t>B0873</t>
  </si>
  <si>
    <t>L0874</t>
  </si>
  <si>
    <t>B0874</t>
  </si>
  <si>
    <t>L0875</t>
  </si>
  <si>
    <t>B0875</t>
  </si>
  <si>
    <t>L0876</t>
  </si>
  <si>
    <t>B0876</t>
  </si>
  <si>
    <t>L0877</t>
  </si>
  <si>
    <t>B0877</t>
  </si>
  <si>
    <t>L0878</t>
  </si>
  <si>
    <t>B0878</t>
  </si>
  <si>
    <t>L0879</t>
  </si>
  <si>
    <t>B0879</t>
  </si>
  <si>
    <t>L0880</t>
  </si>
  <si>
    <t>B0880</t>
  </si>
  <si>
    <t>L0881</t>
  </si>
  <si>
    <t>B0881</t>
  </si>
  <si>
    <t>L0882</t>
  </si>
  <si>
    <t>B0882</t>
  </si>
  <si>
    <t>L0883</t>
  </si>
  <si>
    <t>B0883</t>
  </si>
  <si>
    <t>L0884</t>
  </si>
  <si>
    <t>B0884</t>
  </si>
  <si>
    <t>L0885</t>
  </si>
  <si>
    <t>B0885</t>
  </si>
  <si>
    <t>L0886</t>
  </si>
  <si>
    <t>B0886</t>
  </si>
  <si>
    <t>L0887</t>
  </si>
  <si>
    <t>B0887</t>
  </si>
  <si>
    <t>L0888</t>
  </si>
  <si>
    <t>B0888</t>
  </si>
  <si>
    <t>L0889</t>
  </si>
  <si>
    <t>B0889</t>
  </si>
  <si>
    <t>L0890</t>
  </si>
  <si>
    <t>B0890</t>
  </si>
  <si>
    <t>L0891</t>
  </si>
  <si>
    <t>B0891</t>
  </si>
  <si>
    <t>L0892</t>
  </si>
  <si>
    <t>B0892</t>
  </si>
  <si>
    <t>L0893</t>
  </si>
  <si>
    <t>B0893</t>
  </si>
  <si>
    <t>L0894</t>
  </si>
  <si>
    <t>B0894</t>
  </si>
  <si>
    <t>L0895</t>
  </si>
  <si>
    <t>B0895</t>
  </si>
  <si>
    <t>L0896</t>
  </si>
  <si>
    <t>B0896</t>
  </si>
  <si>
    <t>L0897</t>
  </si>
  <si>
    <t>B0897</t>
  </si>
  <si>
    <t>L0898</t>
  </si>
  <si>
    <t>B0898</t>
  </si>
  <si>
    <t>L0899</t>
  </si>
  <si>
    <t>B0899</t>
  </si>
  <si>
    <t>L0900</t>
  </si>
  <si>
    <t>B0900</t>
  </si>
  <si>
    <t>L0901</t>
  </si>
  <si>
    <t>B0901</t>
  </si>
  <si>
    <t>L0902</t>
  </si>
  <si>
    <t>B0902</t>
  </si>
  <si>
    <t>L0903</t>
  </si>
  <si>
    <t>B0903</t>
  </si>
  <si>
    <t>L0904</t>
  </si>
  <si>
    <t>B0904</t>
  </si>
  <si>
    <t>L0905</t>
  </si>
  <si>
    <t>B0905</t>
  </si>
  <si>
    <t>L0906</t>
  </si>
  <si>
    <t>B0906</t>
  </si>
  <si>
    <t>L0907</t>
  </si>
  <si>
    <t>B0907</t>
  </si>
  <si>
    <t>L0908</t>
  </si>
  <si>
    <t>B0908</t>
  </si>
  <si>
    <t>L0909</t>
  </si>
  <si>
    <t>B0909</t>
  </si>
  <si>
    <t>L0910</t>
  </si>
  <si>
    <t>B0910</t>
  </si>
  <si>
    <t>L0911</t>
  </si>
  <si>
    <t>B0911</t>
  </si>
  <si>
    <t>L0912</t>
  </si>
  <si>
    <t>B0912</t>
  </si>
  <si>
    <t>L0913</t>
  </si>
  <si>
    <t>B0913</t>
  </si>
  <si>
    <t>L0914</t>
  </si>
  <si>
    <t>B0914</t>
  </si>
  <si>
    <t>L0915</t>
  </si>
  <si>
    <t>B0915</t>
  </si>
  <si>
    <t>L0916</t>
  </si>
  <si>
    <t>B0916</t>
  </si>
  <si>
    <t>L0917</t>
  </si>
  <si>
    <t>B0917</t>
  </si>
  <si>
    <t>L0918</t>
  </si>
  <si>
    <t>B0918</t>
  </si>
  <si>
    <t>L0919</t>
  </si>
  <si>
    <t>B0919</t>
  </si>
  <si>
    <t>L0920</t>
  </si>
  <si>
    <t>B0920</t>
  </si>
  <si>
    <t>L0921</t>
  </si>
  <si>
    <t>B0921</t>
  </si>
  <si>
    <t>L0922</t>
  </si>
  <si>
    <t>B0922</t>
  </si>
  <si>
    <t>L0923</t>
  </si>
  <si>
    <t>B0923</t>
  </si>
  <si>
    <t>L0924</t>
  </si>
  <si>
    <t>B0924</t>
  </si>
  <si>
    <t>L0925</t>
  </si>
  <si>
    <t>B0925</t>
  </si>
  <si>
    <t>L0926</t>
  </si>
  <si>
    <t>B0926</t>
  </si>
  <si>
    <t>L0927</t>
  </si>
  <si>
    <t>B0927</t>
  </si>
  <si>
    <t>L0928</t>
  </si>
  <si>
    <t>B0928</t>
  </si>
  <si>
    <t>L0929</t>
  </si>
  <si>
    <t>B0929</t>
  </si>
  <si>
    <t>L0930</t>
  </si>
  <si>
    <t>B0930</t>
  </si>
  <si>
    <t>L0931</t>
  </si>
  <si>
    <t>B0931</t>
  </si>
  <si>
    <t>L0932</t>
  </si>
  <si>
    <t>B0932</t>
  </si>
  <si>
    <t>L0933</t>
  </si>
  <si>
    <t>B0933</t>
  </si>
  <si>
    <t>L0934</t>
  </si>
  <si>
    <t>B0934</t>
  </si>
  <si>
    <t>L0935</t>
  </si>
  <si>
    <t>B0935</t>
  </si>
  <si>
    <t>L0936</t>
  </si>
  <si>
    <t>B0936</t>
  </si>
  <si>
    <t>L0937</t>
  </si>
  <si>
    <t>B0937</t>
  </si>
  <si>
    <t>L0938</t>
  </si>
  <si>
    <t>B0938</t>
  </si>
  <si>
    <t>L0939</t>
  </si>
  <si>
    <t>B0939</t>
  </si>
  <si>
    <t>L0940</t>
  </si>
  <si>
    <t>B0940</t>
  </si>
  <si>
    <t>L0941</t>
  </si>
  <si>
    <t>B0941</t>
  </si>
  <si>
    <t>L0942</t>
  </si>
  <si>
    <t>B0942</t>
  </si>
  <si>
    <t>L0943</t>
  </si>
  <si>
    <t>B0943</t>
  </si>
  <si>
    <t>L0944</t>
  </si>
  <si>
    <t>B0944</t>
  </si>
  <si>
    <t>L0945</t>
  </si>
  <si>
    <t>B0945</t>
  </si>
  <si>
    <t>L0946</t>
  </si>
  <si>
    <t>B0946</t>
  </si>
  <si>
    <t>L0947</t>
  </si>
  <si>
    <t>B0947</t>
  </si>
  <si>
    <t>L0948</t>
  </si>
  <si>
    <t>B0948</t>
  </si>
  <si>
    <t>L0949</t>
  </si>
  <si>
    <t>B0949</t>
  </si>
  <si>
    <t>L0950</t>
  </si>
  <si>
    <t>B0950</t>
  </si>
  <si>
    <t>L0951</t>
  </si>
  <si>
    <t>B0951</t>
  </si>
  <si>
    <t>L0952</t>
  </si>
  <si>
    <t>B0952</t>
  </si>
  <si>
    <t>L0953</t>
  </si>
  <si>
    <t>B0953</t>
  </si>
  <si>
    <t>L0954</t>
  </si>
  <si>
    <t>B0954</t>
  </si>
  <si>
    <t>L0955</t>
  </si>
  <si>
    <t>B0955</t>
  </si>
  <si>
    <t>L0956</t>
  </si>
  <si>
    <t>B0956</t>
  </si>
  <si>
    <t>L0957</t>
  </si>
  <si>
    <t>B0957</t>
  </si>
  <si>
    <t>L0958</t>
  </si>
  <si>
    <t>B0958</t>
  </si>
  <si>
    <t>L0959</t>
  </si>
  <si>
    <t>B0959</t>
  </si>
  <si>
    <t>L0960</t>
  </si>
  <si>
    <t>B0960</t>
  </si>
  <si>
    <t>L0961</t>
  </si>
  <si>
    <t>B0961</t>
  </si>
  <si>
    <t>L0962</t>
  </si>
  <si>
    <t>B0962</t>
  </si>
  <si>
    <t>L0963</t>
  </si>
  <si>
    <t>B0963</t>
  </si>
  <si>
    <t>L0964</t>
  </si>
  <si>
    <t>B0964</t>
  </si>
  <si>
    <t>L0965</t>
  </si>
  <si>
    <t>B0965</t>
  </si>
  <si>
    <t>L0966</t>
  </si>
  <si>
    <t>B0966</t>
  </si>
  <si>
    <t>L0967</t>
  </si>
  <si>
    <t>B0967</t>
  </si>
  <si>
    <t>L0968</t>
  </si>
  <si>
    <t>B0968</t>
  </si>
  <si>
    <t>L0969</t>
  </si>
  <si>
    <t>B0969</t>
  </si>
  <si>
    <t>L0970</t>
  </si>
  <si>
    <t>B0970</t>
  </si>
  <si>
    <t>L0971</t>
  </si>
  <si>
    <t>B0971</t>
  </si>
  <si>
    <t>L0972</t>
  </si>
  <si>
    <t>B0972</t>
  </si>
  <si>
    <t>L0973</t>
  </si>
  <si>
    <t>B0973</t>
  </si>
  <si>
    <t>L0974</t>
  </si>
  <si>
    <t>B0974</t>
  </si>
  <si>
    <t>L0975</t>
  </si>
  <si>
    <t>B0975</t>
  </si>
  <si>
    <t>L0976</t>
  </si>
  <si>
    <t>B0976</t>
  </si>
  <si>
    <t>L0977</t>
  </si>
  <si>
    <t>B0977</t>
  </si>
  <si>
    <t>L0978</t>
  </si>
  <si>
    <t>B0978</t>
  </si>
  <si>
    <t>L0979</t>
  </si>
  <si>
    <t>B0979</t>
  </si>
  <si>
    <t>L0980</t>
  </si>
  <si>
    <t>B0980</t>
  </si>
  <si>
    <t>L0981</t>
  </si>
  <si>
    <t>B0981</t>
  </si>
  <si>
    <t>L0982</t>
  </si>
  <si>
    <t>B0982</t>
  </si>
  <si>
    <t>L0983</t>
  </si>
  <si>
    <t>B0983</t>
  </si>
  <si>
    <t>L0984</t>
  </si>
  <si>
    <t>B0984</t>
  </si>
  <si>
    <t>L0985</t>
  </si>
  <si>
    <t>B0985</t>
  </si>
  <si>
    <t>L0986</t>
  </si>
  <si>
    <t>B0986</t>
  </si>
  <si>
    <t>L0987</t>
  </si>
  <si>
    <t>B0987</t>
  </si>
  <si>
    <t>L0988</t>
  </si>
  <si>
    <t>B0988</t>
  </si>
  <si>
    <t>L0989</t>
  </si>
  <si>
    <t>B0989</t>
  </si>
  <si>
    <t>L0990</t>
  </si>
  <si>
    <t>B0990</t>
  </si>
  <si>
    <t>L0991</t>
  </si>
  <si>
    <t>B0991</t>
  </si>
  <si>
    <t>L0992</t>
  </si>
  <si>
    <t>B0992</t>
  </si>
  <si>
    <t>L0993</t>
  </si>
  <si>
    <t>B0993</t>
  </si>
  <si>
    <t>L0994</t>
  </si>
  <si>
    <t>B0994</t>
  </si>
  <si>
    <t>L0995</t>
  </si>
  <si>
    <t>B0995</t>
  </si>
  <si>
    <t>L0996</t>
  </si>
  <si>
    <t>B0996</t>
  </si>
  <si>
    <t>L0997</t>
  </si>
  <si>
    <t>B0997</t>
  </si>
  <si>
    <t>L0998</t>
  </si>
  <si>
    <t>B0998</t>
  </si>
  <si>
    <t>L0999</t>
  </si>
  <si>
    <t>B0999</t>
  </si>
  <si>
    <t>L1000</t>
  </si>
  <si>
    <t>B1000</t>
  </si>
  <si>
    <t>Non Fully Paid</t>
  </si>
  <si>
    <t>11-05-2023</t>
  </si>
  <si>
    <t>11-11-2023</t>
  </si>
  <si>
    <t>02-05-2021</t>
  </si>
  <si>
    <t>12-04-2022</t>
  </si>
  <si>
    <t>27-11-2021</t>
  </si>
  <si>
    <t>29-03-2021</t>
  </si>
  <si>
    <t>22-05-2023</t>
  </si>
  <si>
    <t>11-05-2021</t>
  </si>
  <si>
    <t>09-02-2023</t>
  </si>
  <si>
    <t>10-12-2021</t>
  </si>
  <si>
    <t>17-03-2023</t>
  </si>
  <si>
    <t>21-01-2022</t>
  </si>
  <si>
    <t>14-08-2023</t>
  </si>
  <si>
    <t>04-10-2021</t>
  </si>
  <si>
    <t>05-04-2022</t>
  </si>
  <si>
    <t>22-01-2021</t>
  </si>
  <si>
    <t>10-09-2021</t>
  </si>
  <si>
    <t>18-01-2023</t>
  </si>
  <si>
    <t>07-05-2023</t>
  </si>
  <si>
    <t>20-04-2022</t>
  </si>
  <si>
    <t>19-12-2023</t>
  </si>
  <si>
    <t>26-05-2022</t>
  </si>
  <si>
    <t>01-12-2022</t>
  </si>
  <si>
    <t>03-09-2023</t>
  </si>
  <si>
    <t>09-07-2021</t>
  </si>
  <si>
    <t>16-08-2023</t>
  </si>
  <si>
    <t>18-11-2022</t>
  </si>
  <si>
    <t>17-07-2022</t>
  </si>
  <si>
    <t>12-04-2023</t>
  </si>
  <si>
    <t>09-10-2022</t>
  </si>
  <si>
    <t>21-01-2021</t>
  </si>
  <si>
    <t>21-04-2023</t>
  </si>
  <si>
    <t>16-06-2021</t>
  </si>
  <si>
    <t>23-01-2022</t>
  </si>
  <si>
    <t>24-08-2022</t>
  </si>
  <si>
    <t>12-11-2021</t>
  </si>
  <si>
    <t>14-01-2021</t>
  </si>
  <si>
    <t>30-08-2021</t>
  </si>
  <si>
    <t>16-02-2023</t>
  </si>
  <si>
    <t>19-07-2022</t>
  </si>
  <si>
    <t>17-06-2023</t>
  </si>
  <si>
    <t>02-04-2021</t>
  </si>
  <si>
    <t>24-05-2022</t>
  </si>
  <si>
    <t>15-02-2023</t>
  </si>
  <si>
    <t>04-02-2021</t>
  </si>
  <si>
    <t>25-07-2021</t>
  </si>
  <si>
    <t>23-10-2023</t>
  </si>
  <si>
    <t>19-10-2023</t>
  </si>
  <si>
    <t>20-07-2022</t>
  </si>
  <si>
    <t>04-12-2022</t>
  </si>
  <si>
    <t>06-02-2022</t>
  </si>
  <si>
    <t>31-12-2022</t>
  </si>
  <si>
    <t>11-06-2021</t>
  </si>
  <si>
    <t>21-07-2021</t>
  </si>
  <si>
    <t>23-09-2023</t>
  </si>
  <si>
    <t>27-09-2021</t>
  </si>
  <si>
    <t>27-03-2023</t>
  </si>
  <si>
    <t>01-04-2022</t>
  </si>
  <si>
    <t>14-10-2023</t>
  </si>
  <si>
    <t>23-10-2021</t>
  </si>
  <si>
    <t>21-12-2022</t>
  </si>
  <si>
    <t>04-12-2021</t>
  </si>
  <si>
    <t>29-05-2023</t>
  </si>
  <si>
    <t>13-12-2023</t>
  </si>
  <si>
    <t>03-03-2023</t>
  </si>
  <si>
    <t>05-08-2021</t>
  </si>
  <si>
    <t>03-02-2023</t>
  </si>
  <si>
    <t>07-07-2021</t>
  </si>
  <si>
    <t>15-01-2022</t>
  </si>
  <si>
    <t>08-05-2022</t>
  </si>
  <si>
    <t>01-12-2023</t>
  </si>
  <si>
    <t>15-01-2021</t>
  </si>
  <si>
    <t>06-03-2021</t>
  </si>
  <si>
    <t>05-06-2022</t>
  </si>
  <si>
    <t>10-10-2022</t>
  </si>
  <si>
    <t>23-12-2023</t>
  </si>
  <si>
    <t>16-08-2022</t>
  </si>
  <si>
    <t>27-01-2022</t>
  </si>
  <si>
    <t>23-02-2022</t>
  </si>
  <si>
    <t>16-10-2021</t>
  </si>
  <si>
    <t>14-01-2022</t>
  </si>
  <si>
    <t>19-08-2021</t>
  </si>
  <si>
    <t>15-10-2023</t>
  </si>
  <si>
    <t>10-02-2021</t>
  </si>
  <si>
    <t>18-11-2023</t>
  </si>
  <si>
    <t>15-05-2021</t>
  </si>
  <si>
    <t>20-07-2021</t>
  </si>
  <si>
    <t>19-02-2023</t>
  </si>
  <si>
    <t>19-07-2023</t>
  </si>
  <si>
    <t>23-11-2023</t>
  </si>
  <si>
    <t>08-12-2023</t>
  </si>
  <si>
    <t>18-05-2022</t>
  </si>
  <si>
    <t>11-02-2022</t>
  </si>
  <si>
    <t>16-03-2023</t>
  </si>
  <si>
    <t>09-04-2021</t>
  </si>
  <si>
    <t>15-11-2022</t>
  </si>
  <si>
    <t>27-12-2022</t>
  </si>
  <si>
    <t>19-08-2023</t>
  </si>
  <si>
    <t>05-09-2022</t>
  </si>
  <si>
    <t>05-10-2022</t>
  </si>
  <si>
    <t>26-10-2023</t>
  </si>
  <si>
    <t>06-02-2023</t>
  </si>
  <si>
    <t>02-02-2022</t>
  </si>
  <si>
    <t>21-05-2023</t>
  </si>
  <si>
    <t>06-03-2023</t>
  </si>
  <si>
    <t>28-01-2022</t>
  </si>
  <si>
    <t>26-07-2021</t>
  </si>
  <si>
    <t>05-11-2023</t>
  </si>
  <si>
    <t>11-06-2023</t>
  </si>
  <si>
    <t>14-05-2023</t>
  </si>
  <si>
    <t>13-01-2023</t>
  </si>
  <si>
    <t>18-07-2022</t>
  </si>
  <si>
    <t>18-10-2023</t>
  </si>
  <si>
    <t>06-04-2021</t>
  </si>
  <si>
    <t>30-04-2022</t>
  </si>
  <si>
    <t>19-01-2023</t>
  </si>
  <si>
    <t>25-06-2022</t>
  </si>
  <si>
    <t>26-11-2023</t>
  </si>
  <si>
    <t>09-06-2022</t>
  </si>
  <si>
    <t>01-08-2022</t>
  </si>
  <si>
    <t>13-11-2022</t>
  </si>
  <si>
    <t>11-07-2022</t>
  </si>
  <si>
    <t>10-10-2023</t>
  </si>
  <si>
    <t>08-10-2022</t>
  </si>
  <si>
    <t>07-03-2023</t>
  </si>
  <si>
    <t>25-09-2022</t>
  </si>
  <si>
    <t>20-09-2022</t>
  </si>
  <si>
    <t>31-08-2023</t>
  </si>
  <si>
    <t>11-12-2022</t>
  </si>
  <si>
    <t>11-10-2022</t>
  </si>
  <si>
    <t>14-11-2021</t>
  </si>
  <si>
    <t>26-10-2022</t>
  </si>
  <si>
    <t>18-03-2022</t>
  </si>
  <si>
    <t>10-08-2023</t>
  </si>
  <si>
    <t>30-11-2022</t>
  </si>
  <si>
    <t>23-04-2021</t>
  </si>
  <si>
    <t>02-01-2021</t>
  </si>
  <si>
    <t>04-10-2022</t>
  </si>
  <si>
    <t>08-08-2021</t>
  </si>
  <si>
    <t>05-05-2023</t>
  </si>
  <si>
    <t>20-01-2022</t>
  </si>
  <si>
    <t>04-09-2021</t>
  </si>
  <si>
    <t>16-04-2023</t>
  </si>
  <si>
    <t>22-07-2021</t>
  </si>
  <si>
    <t>03-05-2021</t>
  </si>
  <si>
    <t>05-02-2022</t>
  </si>
  <si>
    <t>21-10-2021</t>
  </si>
  <si>
    <t>07-10-2021</t>
  </si>
  <si>
    <t>03-06-2023</t>
  </si>
  <si>
    <t>17-07-2021</t>
  </si>
  <si>
    <t>09-09-2023</t>
  </si>
  <si>
    <t>22-01-2023</t>
  </si>
  <si>
    <t>24-05-2021</t>
  </si>
  <si>
    <t>01-09-2022</t>
  </si>
  <si>
    <t>06-07-2021</t>
  </si>
  <si>
    <t>09-04-2022</t>
  </si>
  <si>
    <t>22-10-2022</t>
  </si>
  <si>
    <t>13-08-2023</t>
  </si>
  <si>
    <t>07-02-2022</t>
  </si>
  <si>
    <t>27-05-2021</t>
  </si>
  <si>
    <t>04-05-2022</t>
  </si>
  <si>
    <t>18-07-2023</t>
  </si>
  <si>
    <t>05-07-2022</t>
  </si>
  <si>
    <t>03-10-2022</t>
  </si>
  <si>
    <t>18-04-2022</t>
  </si>
  <si>
    <t>31-05-2021</t>
  </si>
  <si>
    <t>20-09-2021</t>
  </si>
  <si>
    <t>12-12-2021</t>
  </si>
  <si>
    <t>16-09-2022</t>
  </si>
  <si>
    <t>31-05-2023</t>
  </si>
  <si>
    <t>16-06-2023</t>
  </si>
  <si>
    <t>11-09-2021</t>
  </si>
  <si>
    <t>29-03-2022</t>
  </si>
  <si>
    <t>27-11-2023</t>
  </si>
  <si>
    <t>12-10-2023</t>
  </si>
  <si>
    <t>09-01-2021</t>
  </si>
  <si>
    <t>27-07-2021</t>
  </si>
  <si>
    <t>08-02-2022</t>
  </si>
  <si>
    <t>01-06-2021</t>
  </si>
  <si>
    <t>23-02-2021</t>
  </si>
  <si>
    <t>10-08-2022</t>
  </si>
  <si>
    <t>14-04-2021</t>
  </si>
  <si>
    <t>25-05-2022</t>
  </si>
  <si>
    <t>02-06-2021</t>
  </si>
  <si>
    <t>03-07-2023</t>
  </si>
  <si>
    <t>28-05-2023</t>
  </si>
  <si>
    <t>02-04-2023</t>
  </si>
  <si>
    <t>15-08-2023</t>
  </si>
  <si>
    <t>10-06-2021</t>
  </si>
  <si>
    <t>12-03-2023</t>
  </si>
  <si>
    <t>02-10-2022</t>
  </si>
  <si>
    <t>19-11-2022</t>
  </si>
  <si>
    <t>15-04-2022</t>
  </si>
  <si>
    <t>12-11-2023</t>
  </si>
  <si>
    <t>20-01-2023</t>
  </si>
  <si>
    <t>07-02-2021</t>
  </si>
  <si>
    <t>18-08-2021</t>
  </si>
  <si>
    <t>14-03-2022</t>
  </si>
  <si>
    <t>27-01-2021</t>
  </si>
  <si>
    <t>14-08-2021</t>
  </si>
  <si>
    <t>09-03-2023</t>
  </si>
  <si>
    <t>11-10-2021</t>
  </si>
  <si>
    <t>18-08-2023</t>
  </si>
  <si>
    <t>17-10-2023</t>
  </si>
  <si>
    <t>21-10-2022</t>
  </si>
  <si>
    <t>01-07-2022</t>
  </si>
  <si>
    <t>09-12-2023</t>
  </si>
  <si>
    <t>17-01-2021</t>
  </si>
  <si>
    <t>07-06-2021</t>
  </si>
  <si>
    <t>22-04-2022</t>
  </si>
  <si>
    <t>06-12-2023</t>
  </si>
  <si>
    <t>02-06-2022</t>
  </si>
  <si>
    <t>12-05-2022</t>
  </si>
  <si>
    <t>29-10-2021</t>
  </si>
  <si>
    <t>30-06-2021</t>
  </si>
  <si>
    <t>30-08-2022</t>
  </si>
  <si>
    <t>20-09-2023</t>
  </si>
  <si>
    <t>10-07-2021</t>
  </si>
  <si>
    <t>08-09-2023</t>
  </si>
  <si>
    <t>17-07-2023</t>
  </si>
  <si>
    <t>08-05-2021</t>
  </si>
  <si>
    <t>18-01-2021</t>
  </si>
  <si>
    <t>24-07-2022</t>
  </si>
  <si>
    <t>17-11-2022</t>
  </si>
  <si>
    <t>18-09-2022</t>
  </si>
  <si>
    <t>04-05-2023</t>
  </si>
  <si>
    <t>20-08-2023</t>
  </si>
  <si>
    <t>04-06-2021</t>
  </si>
  <si>
    <t>05-05-2022</t>
  </si>
  <si>
    <t>24-02-2023</t>
  </si>
  <si>
    <t>03-09-2021</t>
  </si>
  <si>
    <t>29-11-2023</t>
  </si>
  <si>
    <t>29-01-2023</t>
  </si>
  <si>
    <t>22-06-2022</t>
  </si>
  <si>
    <t>10-07-2023</t>
  </si>
  <si>
    <t>12-02-2022</t>
  </si>
  <si>
    <t>08-04-2023</t>
  </si>
  <si>
    <t>22-06-2023</t>
  </si>
  <si>
    <t>05-02-2021</t>
  </si>
  <si>
    <t>16-11-2022</t>
  </si>
  <si>
    <t>20-01-2021</t>
  </si>
  <si>
    <t>17-11-2021</t>
  </si>
  <si>
    <t>27-05-2022</t>
  </si>
  <si>
    <t>04-02-2022</t>
  </si>
  <si>
    <t>16-10-2022</t>
  </si>
  <si>
    <t>30-08-2023</t>
  </si>
  <si>
    <t>16-04-2022</t>
  </si>
  <si>
    <t>14-04-2023</t>
  </si>
  <si>
    <t>28-12-2022</t>
  </si>
  <si>
    <t>20-02-2021</t>
  </si>
  <si>
    <t>29-07-2022</t>
  </si>
  <si>
    <t>30-05-2021</t>
  </si>
  <si>
    <t>10-11-2021</t>
  </si>
  <si>
    <t>01-11-2021</t>
  </si>
  <si>
    <t>18-04-2023</t>
  </si>
  <si>
    <t>14-12-2023</t>
  </si>
  <si>
    <t>30-09-2023</t>
  </si>
  <si>
    <t>20-03-2022</t>
  </si>
  <si>
    <t>21-09-2021</t>
  </si>
  <si>
    <t>01-10-2023</t>
  </si>
  <si>
    <t>05-01-2021</t>
  </si>
  <si>
    <t>13-02-2023</t>
  </si>
  <si>
    <t>27-05-2023</t>
  </si>
  <si>
    <t>19-09-2023</t>
  </si>
  <si>
    <t>16-02-2021</t>
  </si>
  <si>
    <t>17-05-2023</t>
  </si>
  <si>
    <t>03-04-2023</t>
  </si>
  <si>
    <t>25-07-2023</t>
  </si>
  <si>
    <t>18-10-2022</t>
  </si>
  <si>
    <t>26-09-2021</t>
  </si>
  <si>
    <t>05-01-2022</t>
  </si>
  <si>
    <t>28-09-2022</t>
  </si>
  <si>
    <t>19-10-2022</t>
  </si>
  <si>
    <t>30-04-2021</t>
  </si>
  <si>
    <t>11-04-2023</t>
  </si>
  <si>
    <t>18-12-2023</t>
  </si>
  <si>
    <t>11-01-2023</t>
  </si>
  <si>
    <t>27-04-2021</t>
  </si>
  <si>
    <t>02-03-2023</t>
  </si>
  <si>
    <t>26-09-2022</t>
  </si>
  <si>
    <t>28-05-2022</t>
  </si>
  <si>
    <t>13-03-2023</t>
  </si>
  <si>
    <t>14-07-2022</t>
  </si>
  <si>
    <t>03-05-2022</t>
  </si>
  <si>
    <t>05-12-2022</t>
  </si>
  <si>
    <t>04-08-2022</t>
  </si>
  <si>
    <t>01-03-2023</t>
  </si>
  <si>
    <t>03-06-2021</t>
  </si>
  <si>
    <t>24-09-2023</t>
  </si>
  <si>
    <t>28-11-2022</t>
  </si>
  <si>
    <t>29-12-2023</t>
  </si>
  <si>
    <t>07-12-2023</t>
  </si>
  <si>
    <t>06-10-2023</t>
  </si>
  <si>
    <t>04-04-2021</t>
  </si>
  <si>
    <t>09-10-2023</t>
  </si>
  <si>
    <t>01-07-2023</t>
  </si>
  <si>
    <t>06-08-2021</t>
  </si>
  <si>
    <t>19-04-2022</t>
  </si>
  <si>
    <t>08-03-2022</t>
  </si>
  <si>
    <t>07-12-2021</t>
  </si>
  <si>
    <t>23-12-2021</t>
  </si>
  <si>
    <t>23-01-2021</t>
  </si>
  <si>
    <t>06-06-2022</t>
  </si>
  <si>
    <t>01-02-2023</t>
  </si>
  <si>
    <t>08-02-2023</t>
  </si>
  <si>
    <t>13-10-2023</t>
  </si>
  <si>
    <t>31-05-2022</t>
  </si>
  <si>
    <t>06-11-2023</t>
  </si>
  <si>
    <t>02-12-2021</t>
  </si>
  <si>
    <t>15-09-2021</t>
  </si>
  <si>
    <t>15-06-2023</t>
  </si>
  <si>
    <t>09-06-2021</t>
  </si>
  <si>
    <t>02-05-2023</t>
  </si>
  <si>
    <t>21-11-2022</t>
  </si>
  <si>
    <t>22-11-2022</t>
  </si>
  <si>
    <t>03-12-2023</t>
  </si>
  <si>
    <t>12-10-2021</t>
  </si>
  <si>
    <t>01-02-2022</t>
  </si>
  <si>
    <t>12-01-2021</t>
  </si>
  <si>
    <t>14-05-2022</t>
  </si>
  <si>
    <t>24-01-2023</t>
  </si>
  <si>
    <t>29-04-2023</t>
  </si>
  <si>
    <t>31-03-2021</t>
  </si>
  <si>
    <t>28-08-2022</t>
  </si>
  <si>
    <t>28-08-2023</t>
  </si>
  <si>
    <t>22-02-2022</t>
  </si>
  <si>
    <t>25-04-2021</t>
  </si>
  <si>
    <t>09-09-2022</t>
  </si>
  <si>
    <t>06-04-2023</t>
  </si>
  <si>
    <t>17-02-2022</t>
  </si>
  <si>
    <t>30-12-2022</t>
  </si>
  <si>
    <t>31-01-2023</t>
  </si>
  <si>
    <t>07-11-2022</t>
  </si>
  <si>
    <t>02-04-2022</t>
  </si>
  <si>
    <t>09-07-2023</t>
  </si>
  <si>
    <t>11-07-2021</t>
  </si>
  <si>
    <t>09-01-2023</t>
  </si>
  <si>
    <t>05-09-2023</t>
  </si>
  <si>
    <t>25-10-2022</t>
  </si>
  <si>
    <t>06-02-2021</t>
  </si>
  <si>
    <t>06-10-2021</t>
  </si>
  <si>
    <t>23-05-2023</t>
  </si>
  <si>
    <t>03-03-2021</t>
  </si>
  <si>
    <t>19-08-2022</t>
  </si>
  <si>
    <t>09-11-2023</t>
  </si>
  <si>
    <t>26-06-2021</t>
  </si>
  <si>
    <t>31-01-2022</t>
  </si>
  <si>
    <t>21-03-2022</t>
  </si>
  <si>
    <t>17-03-2021</t>
  </si>
  <si>
    <t>22-09-2021</t>
  </si>
  <si>
    <t>31-03-2022</t>
  </si>
  <si>
    <t>19-12-2022</t>
  </si>
  <si>
    <t>05-01-2023</t>
  </si>
  <si>
    <t>01-05-2023</t>
  </si>
  <si>
    <t>04-06-2023</t>
  </si>
  <si>
    <t>15-11-2023</t>
  </si>
  <si>
    <t>06-08-2023</t>
  </si>
  <si>
    <t>10-06-2023</t>
  </si>
  <si>
    <t>23-07-2022</t>
  </si>
  <si>
    <t>19-04-2021</t>
  </si>
  <si>
    <t>02-12-2023</t>
  </si>
  <si>
    <t>24-07-2023</t>
  </si>
  <si>
    <t>03-01-2023</t>
  </si>
  <si>
    <t>23-08-2021</t>
  </si>
  <si>
    <t>20-10-2022</t>
  </si>
  <si>
    <t>21-01-2023</t>
  </si>
  <si>
    <t>11-08-2022</t>
  </si>
  <si>
    <t>30-10-2023</t>
  </si>
  <si>
    <t>12-08-2023</t>
  </si>
  <si>
    <t>07-05-2022</t>
  </si>
  <si>
    <t>02-07-2023</t>
  </si>
  <si>
    <t>19-06-2021</t>
  </si>
  <si>
    <t>04-08-2023</t>
  </si>
  <si>
    <t>29-01-2021</t>
  </si>
  <si>
    <t>05-12-2021</t>
  </si>
  <si>
    <t>15-05-2022</t>
  </si>
  <si>
    <t>30-12-2023</t>
  </si>
  <si>
    <t>26-05-2023</t>
  </si>
  <si>
    <t>01-04-2021</t>
  </si>
  <si>
    <t>15-12-2022</t>
  </si>
  <si>
    <t>08-02-2021</t>
  </si>
  <si>
    <t>22-06-2021</t>
  </si>
  <si>
    <t>15-10-2022</t>
  </si>
  <si>
    <t>21-04-2022</t>
  </si>
  <si>
    <t>09-04-2023</t>
  </si>
  <si>
    <t>14-06-2023</t>
  </si>
  <si>
    <t>22-10-2023</t>
  </si>
  <si>
    <t>22-01-2022</t>
  </si>
  <si>
    <t>14-12-2021</t>
  </si>
  <si>
    <t>20-05-2022</t>
  </si>
  <si>
    <t>04-04-2023</t>
  </si>
  <si>
    <t>23-07-2023</t>
  </si>
  <si>
    <t>14-05-2021</t>
  </si>
  <si>
    <t>27-02-2021</t>
  </si>
  <si>
    <t>03-11-2022</t>
  </si>
  <si>
    <t>26-03-2023</t>
  </si>
  <si>
    <t>21-03-2021</t>
  </si>
  <si>
    <t>05-06-2023</t>
  </si>
  <si>
    <t>29-08-2023</t>
  </si>
  <si>
    <t>02-11-2023</t>
  </si>
  <si>
    <t>06-01-2023</t>
  </si>
  <si>
    <t>23-02-2023</t>
  </si>
  <si>
    <t>26-08-2023</t>
  </si>
  <si>
    <t>24-12-2021</t>
  </si>
  <si>
    <t>30-10-2022</t>
  </si>
  <si>
    <t>08-01-2022</t>
  </si>
  <si>
    <t>29-10-2023</t>
  </si>
  <si>
    <t>29-11-2022</t>
  </si>
  <si>
    <t>24-06-2022</t>
  </si>
  <si>
    <t>02-01-2023</t>
  </si>
  <si>
    <t>19-05-2023</t>
  </si>
  <si>
    <t>10-01-2023</t>
  </si>
  <si>
    <t>17-05-2022</t>
  </si>
  <si>
    <t>17-08-2023</t>
  </si>
  <si>
    <t>06-04-2022</t>
  </si>
  <si>
    <t>14-07-2023</t>
  </si>
  <si>
    <t>28-06-2023</t>
  </si>
  <si>
    <t>25-01-2022</t>
  </si>
  <si>
    <t>02-06-2023</t>
  </si>
  <si>
    <t>13-09-2021</t>
  </si>
  <si>
    <t>10-12-2022</t>
  </si>
  <si>
    <t>26-03-2022</t>
  </si>
  <si>
    <t>10-01-2021</t>
  </si>
  <si>
    <t>09-01-2022</t>
  </si>
  <si>
    <t>25-12-2023</t>
  </si>
  <si>
    <t>26-05-2021</t>
  </si>
  <si>
    <t>12-08-2021</t>
  </si>
  <si>
    <t>03-05-2023</t>
  </si>
  <si>
    <t>04-03-2021</t>
  </si>
  <si>
    <t>07-04-2023</t>
  </si>
  <si>
    <t>20-11-2022</t>
  </si>
  <si>
    <t>15-04-2021</t>
  </si>
  <si>
    <t>09-02-2022</t>
  </si>
  <si>
    <t>10-02-2023</t>
  </si>
  <si>
    <t>13-11-2023</t>
  </si>
  <si>
    <t>08-11-2022</t>
  </si>
  <si>
    <t>24-03-2021</t>
  </si>
  <si>
    <t>01-01-2021</t>
  </si>
  <si>
    <t>18-12-2022</t>
  </si>
  <si>
    <t>25-03-2022</t>
  </si>
  <si>
    <t>03-02-2021</t>
  </si>
  <si>
    <t>05-04-2021</t>
  </si>
  <si>
    <t>07-09-2021</t>
  </si>
  <si>
    <t>05-11-2022</t>
  </si>
  <si>
    <t>28-04-2021</t>
  </si>
  <si>
    <t>25-09-2021</t>
  </si>
  <si>
    <t>24-08-2021</t>
  </si>
  <si>
    <t>24-01-2022</t>
  </si>
  <si>
    <t>17-09-2023</t>
  </si>
  <si>
    <t>02-02-2023</t>
  </si>
  <si>
    <t>08-07-2023</t>
  </si>
  <si>
    <t>16-03-2021</t>
  </si>
  <si>
    <t>11-03-2022</t>
  </si>
  <si>
    <t>13-04-2021</t>
  </si>
  <si>
    <t>08-01-2023</t>
  </si>
  <si>
    <t>08-04-2021</t>
  </si>
  <si>
    <t>09-05-2023</t>
  </si>
  <si>
    <t>23-03-2022</t>
  </si>
  <si>
    <t>06-09-2021</t>
  </si>
  <si>
    <t>15-06-2021</t>
  </si>
  <si>
    <t>11-09-2023</t>
  </si>
  <si>
    <t>26-06-2022</t>
  </si>
  <si>
    <t>22-03-2021</t>
  </si>
  <si>
    <t>13-05-2021</t>
  </si>
  <si>
    <t>08-03-2023</t>
  </si>
  <si>
    <t>19-06-2023</t>
  </si>
  <si>
    <t>18-05-2021</t>
  </si>
  <si>
    <t>03-07-2021</t>
  </si>
  <si>
    <t>10-03-2021</t>
  </si>
  <si>
    <t>30-06-2022</t>
  </si>
  <si>
    <t>22-02-2021</t>
  </si>
  <si>
    <t>24-07-2021</t>
  </si>
  <si>
    <t>06-05-2021</t>
  </si>
  <si>
    <t>12-02-2021</t>
  </si>
  <si>
    <t>21-04-2021</t>
  </si>
  <si>
    <t>28-04-2023</t>
  </si>
  <si>
    <t>26-12-2021</t>
  </si>
  <si>
    <t>08-10-2021</t>
  </si>
  <si>
    <t>29-10-2022</t>
  </si>
  <si>
    <t>03-04-2021</t>
  </si>
  <si>
    <t>02-03-2021</t>
  </si>
  <si>
    <t>11-12-2023</t>
  </si>
  <si>
    <t>27-08-2022</t>
  </si>
  <si>
    <t>18-06-2022</t>
  </si>
  <si>
    <t>07-10-2022</t>
  </si>
  <si>
    <t>21-08-2021</t>
  </si>
  <si>
    <t>08-06-2022</t>
  </si>
  <si>
    <t>05-03-2023</t>
  </si>
  <si>
    <t>02-08-2021</t>
  </si>
  <si>
    <t>27-08-2021</t>
  </si>
  <si>
    <t>16-12-2023</t>
  </si>
  <si>
    <t>16-12-2021</t>
  </si>
  <si>
    <t>17-04-2021</t>
  </si>
  <si>
    <t>17-02-2021</t>
  </si>
  <si>
    <t>03-12-2021</t>
  </si>
  <si>
    <t>16-11-2023</t>
  </si>
  <si>
    <t>15-03-2023</t>
  </si>
  <si>
    <t>08-01-2021</t>
  </si>
  <si>
    <t>17-09-2022</t>
  </si>
  <si>
    <t>20-12-2022</t>
  </si>
  <si>
    <t>30-10-2021</t>
  </si>
  <si>
    <t>01-10-2022</t>
  </si>
  <si>
    <t>25-02-2021</t>
  </si>
  <si>
    <t>10-06-2022</t>
  </si>
  <si>
    <t>28-01-2021</t>
  </si>
  <si>
    <t>19-03-2021</t>
  </si>
  <si>
    <t>31-12-2021</t>
  </si>
  <si>
    <t>28-10-2022</t>
  </si>
  <si>
    <t>28-10-2023</t>
  </si>
  <si>
    <t>24-10-2023</t>
  </si>
  <si>
    <t>29-12-2021</t>
  </si>
  <si>
    <t>27-03-2021</t>
  </si>
  <si>
    <t>23-03-2023</t>
  </si>
  <si>
    <t>21-06-2022</t>
  </si>
  <si>
    <t>25-05-2021</t>
  </si>
  <si>
    <t>25-01-2021</t>
  </si>
  <si>
    <t>08-03-2021</t>
  </si>
  <si>
    <t>16-08-2021</t>
  </si>
  <si>
    <t>15-09-2022</t>
  </si>
  <si>
    <t>18-08-2022</t>
  </si>
  <si>
    <t>01-03-2022</t>
  </si>
  <si>
    <t>23-11-2022</t>
  </si>
  <si>
    <t>11-11-2021</t>
  </si>
  <si>
    <t>24-10-2022</t>
  </si>
  <si>
    <t>23-04-2023</t>
  </si>
  <si>
    <t>18-06-2023</t>
  </si>
  <si>
    <t>31-08-2021</t>
  </si>
  <si>
    <t>27-06-2022</t>
  </si>
  <si>
    <t>30-11-2023</t>
  </si>
  <si>
    <t>17-08-2021</t>
  </si>
  <si>
    <t>02-07-2022</t>
  </si>
  <si>
    <t>06-01-2021</t>
  </si>
  <si>
    <t>13-04-2022</t>
  </si>
  <si>
    <t>04-01-2021</t>
  </si>
  <si>
    <t>19-05-2022</t>
  </si>
  <si>
    <t>05-08-2023</t>
  </si>
  <si>
    <t>28-07-2022</t>
  </si>
  <si>
    <t>13-07-2021</t>
  </si>
  <si>
    <t>27-04-2023</t>
  </si>
  <si>
    <t>16-12-2022</t>
  </si>
  <si>
    <t>22-11-2021</t>
  </si>
  <si>
    <t>25-12-2022</t>
  </si>
  <si>
    <t>13-08-2021</t>
  </si>
  <si>
    <t>16-06-2022</t>
  </si>
  <si>
    <t>20-05-2021</t>
  </si>
  <si>
    <t>13-07-2022</t>
  </si>
  <si>
    <t>16-11-2021</t>
  </si>
  <si>
    <t>19-05-2021</t>
  </si>
  <si>
    <t>25-04-2023</t>
  </si>
  <si>
    <t>16-09-2021</t>
  </si>
  <si>
    <t>21-06-2023</t>
  </si>
  <si>
    <t>18-09-2021</t>
  </si>
  <si>
    <t>21-06-2021</t>
  </si>
  <si>
    <t>13-01-2021</t>
  </si>
  <si>
    <t>25-11-2021</t>
  </si>
  <si>
    <t>30-06-2023</t>
  </si>
  <si>
    <t>30-11-2021</t>
  </si>
  <si>
    <t>11-01-2022</t>
  </si>
  <si>
    <t>07-07-2023</t>
  </si>
  <si>
    <t>26-12-2022</t>
  </si>
  <si>
    <t>12-05-2021</t>
  </si>
  <si>
    <t>30-03-2021</t>
  </si>
  <si>
    <t>08-09-2022</t>
  </si>
  <si>
    <t>11-03-2023</t>
  </si>
  <si>
    <t>26-02-2022</t>
  </si>
  <si>
    <t>23-05-2021</t>
  </si>
  <si>
    <t>27-10-2022</t>
  </si>
  <si>
    <t>04-10-2023</t>
  </si>
  <si>
    <t>01-04-2023</t>
  </si>
  <si>
    <t>02-08-2022</t>
  </si>
  <si>
    <t>26-01-2022</t>
  </si>
  <si>
    <t>08-07-2022</t>
  </si>
  <si>
    <t>23-04-2022</t>
  </si>
  <si>
    <t>12-07-2023</t>
  </si>
  <si>
    <t>24-02-2022</t>
  </si>
  <si>
    <t>06-06-2021</t>
  </si>
  <si>
    <t>04-07-2022</t>
  </si>
  <si>
    <t>09-08-2023</t>
  </si>
  <si>
    <t>15-07-2021</t>
  </si>
  <si>
    <t>21-08-2022</t>
  </si>
  <si>
    <t>01-06-2022</t>
  </si>
  <si>
    <t>15-05-2023</t>
  </si>
  <si>
    <t>04-08-2021</t>
  </si>
  <si>
    <t>20-11-2021</t>
  </si>
  <si>
    <t>24-04-2023</t>
  </si>
  <si>
    <t>10-05-2021</t>
  </si>
  <si>
    <t>19-09-2022</t>
  </si>
  <si>
    <t>25-01-2023</t>
  </si>
  <si>
    <t>11-01-2021</t>
  </si>
  <si>
    <t>13-12-2022</t>
  </si>
  <si>
    <t>21-05-2021</t>
  </si>
  <si>
    <t>12-09-2023</t>
  </si>
  <si>
    <t>14-11-2022</t>
  </si>
  <si>
    <t>22-12-2021</t>
  </si>
  <si>
    <t>05-10-2023</t>
  </si>
  <si>
    <t>07-06-2023</t>
  </si>
  <si>
    <t>07-05-2021</t>
  </si>
  <si>
    <t>11-10-2023</t>
  </si>
  <si>
    <t>19-11-2023</t>
  </si>
  <si>
    <t>18-02-2023</t>
  </si>
  <si>
    <t>25-03-2023</t>
  </si>
  <si>
    <t>10-09-2023</t>
  </si>
  <si>
    <t>05-04-2023</t>
  </si>
  <si>
    <t>21-07-2022</t>
  </si>
  <si>
    <t>06-01-2022</t>
  </si>
  <si>
    <t>23-10-2022</t>
  </si>
  <si>
    <t>27-08-2023</t>
  </si>
  <si>
    <t>09-11-2021</t>
  </si>
  <si>
    <t>26-07-2023</t>
  </si>
  <si>
    <t>01-09-2021</t>
  </si>
  <si>
    <t>13-12-2021</t>
  </si>
  <si>
    <t>28-07-2023</t>
  </si>
  <si>
    <t>05-06-2021</t>
  </si>
  <si>
    <t>25-08-2023</t>
  </si>
  <si>
    <t>28-05-2021</t>
  </si>
  <si>
    <t>08-12-2021</t>
  </si>
  <si>
    <t>15-07-2022</t>
  </si>
  <si>
    <t>23-11-2021</t>
  </si>
  <si>
    <t>03-08-2021</t>
  </si>
  <si>
    <t>24-12-2022</t>
  </si>
  <si>
    <t>01-02-2021</t>
  </si>
  <si>
    <t>01-11-2022</t>
  </si>
  <si>
    <t>05-03-2022</t>
  </si>
  <si>
    <t>13-10-2021</t>
  </si>
  <si>
    <t>13-08-2022</t>
  </si>
  <si>
    <t>07-10-2023</t>
  </si>
  <si>
    <t>15-09-2023</t>
  </si>
  <si>
    <t>24-04-2021</t>
  </si>
  <si>
    <t>24-02-2021</t>
  </si>
  <si>
    <t>17-02-2023</t>
  </si>
  <si>
    <t>28-03-2021</t>
  </si>
  <si>
    <t>13-04-2023</t>
  </si>
  <si>
    <t>19-03-2022</t>
  </si>
  <si>
    <t>24-11-2021</t>
  </si>
  <si>
    <t>06-05-2022</t>
  </si>
  <si>
    <t>28-03-2022</t>
  </si>
  <si>
    <t>14-06-2021</t>
  </si>
  <si>
    <t>01-07-2021</t>
  </si>
  <si>
    <t>14-04-2022</t>
  </si>
  <si>
    <t>29-06-2023</t>
  </si>
  <si>
    <t>02-08-2023</t>
  </si>
  <si>
    <t>07-01-2021</t>
  </si>
  <si>
    <t>26-11-2021</t>
  </si>
  <si>
    <t>14-02-2023</t>
  </si>
  <si>
    <t>04-07-2023</t>
  </si>
  <si>
    <t>23-03-2021</t>
  </si>
  <si>
    <t>29-05-2022</t>
  </si>
  <si>
    <t>16-01-2023</t>
  </si>
  <si>
    <t>20-10-2023</t>
  </si>
  <si>
    <t>08-12-2022</t>
  </si>
  <si>
    <t>24-06-2023</t>
  </si>
  <si>
    <t>29-07-2023</t>
  </si>
  <si>
    <t>24-09-2022</t>
  </si>
  <si>
    <t>28-02-2021</t>
  </si>
  <si>
    <t>22-12-2022</t>
  </si>
  <si>
    <t>06-07-2022</t>
  </si>
  <si>
    <t>25-08-2021</t>
  </si>
  <si>
    <t>09-05-2022</t>
  </si>
  <si>
    <t>02-09-2022</t>
  </si>
  <si>
    <t>11-02-2021</t>
  </si>
  <si>
    <t>interest value</t>
  </si>
  <si>
    <t>EMI PER MONTH</t>
  </si>
  <si>
    <t>INCOME PER MONTH</t>
  </si>
  <si>
    <t>Loan to Value Ratio</t>
  </si>
  <si>
    <t>DEBT TO INCOME RATIO</t>
  </si>
  <si>
    <t>MONTH AND YEAR</t>
  </si>
  <si>
    <t>MONTH ON BOOK</t>
  </si>
  <si>
    <t>Profit/Loss for each loan.</t>
  </si>
  <si>
    <t>Loan to income Ration</t>
  </si>
  <si>
    <t>Row Labels</t>
  </si>
  <si>
    <t>Grand Total</t>
  </si>
  <si>
    <t>Column Labels</t>
  </si>
  <si>
    <t>PROFIT/LOSS</t>
  </si>
  <si>
    <t>LOSS</t>
  </si>
  <si>
    <t>PROFIT</t>
  </si>
  <si>
    <t>Count of PROFIT/LOSS</t>
  </si>
  <si>
    <t>STATE</t>
  </si>
  <si>
    <t>Average of Interest Rate</t>
  </si>
  <si>
    <t>STATE WISE LOSS/PROFIT</t>
  </si>
  <si>
    <t>STATE WISE INTEREST RATE</t>
  </si>
  <si>
    <t>Average of Loan to Value Ratio</t>
  </si>
  <si>
    <t>Average of DEBT TO INCOME RATIO</t>
  </si>
  <si>
    <t>Count of Home Ownership</t>
  </si>
  <si>
    <t>Count of Loan Intent</t>
  </si>
  <si>
    <t>Count of Loan Status</t>
  </si>
  <si>
    <t>LOAN GRADE</t>
  </si>
  <si>
    <t>(blank)</t>
  </si>
  <si>
    <t>Count of Loan ID</t>
  </si>
  <si>
    <t>Sum of Loan Amount</t>
  </si>
  <si>
    <t>TOTAL NUMBER OF LOANS</t>
  </si>
  <si>
    <t>TOTAL FUNDED AMOUNT</t>
  </si>
  <si>
    <t>LOAN STATUS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</si>
  <si>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</si>
  <si>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</si>
  <si>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</si>
  <si>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</si>
  <si>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</si>
  <si>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</si>
  <si>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</si>
  <si>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</si>
  <si>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</si>
  <si>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</si>
  <si>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</si>
  <si>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</si>
  <si>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</si>
  <si>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</si>
  <si>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</si>
  <si>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</si>
  <si>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</si>
  <si>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</si>
  <si>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</si>
  <si>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</si>
  <si>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</si>
  <si>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</si>
  <si>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</si>
  <si>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</si>
  <si>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</si>
  <si>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</si>
  <si>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</si>
  <si>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</si>
  <si>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</si>
  <si>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</si>
  <si>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</si>
  <si>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</si>
  <si>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</si>
  <si>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</si>
  <si>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</si>
  <si>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</si>
  <si>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default rate</t>
  </si>
  <si>
    <t>Defaulters</t>
  </si>
  <si>
    <t>Non fully paid</t>
  </si>
  <si>
    <t>Fully paid</t>
  </si>
  <si>
    <t>profit</t>
  </si>
  <si>
    <t>admin cost</t>
  </si>
  <si>
    <t>avg interest rate</t>
  </si>
  <si>
    <t>profit margin</t>
  </si>
  <si>
    <t>goal seek scenario</t>
  </si>
  <si>
    <t>Created by hp on 20-09-2025</t>
  </si>
  <si>
    <t>Scenario Summary</t>
  </si>
  <si>
    <t>Changing Cells:</t>
  </si>
  <si>
    <t>Current Values:</t>
  </si>
  <si>
    <t>Notes:  Current Values column represents values of changing cells at</t>
  </si>
  <si>
    <t>time Scenario Summary Report was created.  Changing cells for each</t>
  </si>
  <si>
    <t>scenario are highlighted in gray.</t>
  </si>
  <si>
    <t>base case</t>
  </si>
  <si>
    <t>optimistic</t>
  </si>
  <si>
    <t>Persimistic</t>
  </si>
  <si>
    <t>Result Cells:</t>
  </si>
  <si>
    <t>average interest rate</t>
  </si>
  <si>
    <t>Profit margin</t>
  </si>
  <si>
    <t>Average Intrest rate</t>
  </si>
  <si>
    <t>Default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</si>
</sst>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7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11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9" fontId="0" fillId="0" borderId="10" xfId="0" applyNumberFormat="1" applyBorder="1" applyAlignment="1">
      <alignment horizontal="center" vertical="center" wrapText="1"/>
    </xf>
    <xf numFmtId="9" fontId="0" fillId="0" borderId="0" xfId="42" applyFont="1"/>
    <xf numFmtId="9" fontId="0" fillId="0" borderId="10" xfId="42" applyFont="1" applyBorder="1" applyAlignment="1">
      <alignment horizontal="center" vertical="center" wrapText="1"/>
    </xf>
    <xf numFmtId="0" fontId="0" fillId="0" borderId="10" xfId="42" applyNumberFormat="1" applyFont="1" applyBorder="1" applyAlignment="1">
      <alignment horizontal="center" vertical="center" wrapText="1"/>
    </xf>
    <xf numFmtId="0" fontId="0" fillId="0" borderId="10" xfId="0" applyNumberFormat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0" xfId="0" pivotButton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0" xfId="0" pivotButton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9" fontId="0" fillId="0" borderId="10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9" fontId="0" fillId="0" borderId="12" xfId="42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7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4" fontId="0" fillId="0" borderId="18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9" fontId="0" fillId="0" borderId="18" xfId="0" applyNumberFormat="1" applyBorder="1" applyAlignment="1">
      <alignment horizontal="center" vertical="center" wrapText="1"/>
    </xf>
    <xf numFmtId="9" fontId="0" fillId="0" borderId="18" xfId="42" applyFont="1" applyBorder="1" applyAlignment="1">
      <alignment horizontal="center" vertical="center" wrapText="1"/>
    </xf>
    <xf numFmtId="0" fontId="0" fillId="0" borderId="18" xfId="42" applyNumberFormat="1" applyFont="1" applyBorder="1" applyAlignment="1">
      <alignment horizontal="center" vertical="center" wrapText="1"/>
    </xf>
    <xf numFmtId="0" fontId="0" fillId="0" borderId="18" xfId="0" applyNumberFormat="1" applyBorder="1" applyAlignment="1">
      <alignment horizontal="center" vertical="center" wrapText="1"/>
    </xf>
    <xf numFmtId="0" fontId="0" fillId="0" borderId="15" xfId="0" applyNumberFormat="1" applyBorder="1" applyAlignment="1">
      <alignment horizontal="center" vertical="center" wrapText="1"/>
    </xf>
    <xf numFmtId="0" fontId="16" fillId="33" borderId="10" xfId="0" applyNumberFormat="1" applyFont="1" applyFill="1" applyBorder="1" applyAlignment="1">
      <alignment horizontal="center" vertical="center" wrapText="1"/>
    </xf>
    <xf numFmtId="1" fontId="0" fillId="0" borderId="12" xfId="0" applyNumberFormat="1" applyBorder="1" applyAlignment="1">
      <alignment horizontal="center" vertical="center" wrapText="1"/>
    </xf>
    <xf numFmtId="1" fontId="0" fillId="0" borderId="10" xfId="0" applyNumberFormat="1" applyBorder="1" applyAlignment="1">
      <alignment horizontal="center" vertical="center" wrapText="1"/>
    </xf>
    <xf numFmtId="1" fontId="0" fillId="0" borderId="18" xfId="0" applyNumberFormat="1" applyBorder="1" applyAlignment="1">
      <alignment horizontal="center" vertical="center" wrapText="1"/>
    </xf>
    <xf numFmtId="1" fontId="0" fillId="0" borderId="0" xfId="0" applyNumberFormat="1"/>
    <xf numFmtId="0" fontId="0" fillId="0" borderId="10" xfId="0" applyBorder="1"/>
    <xf numFmtId="0" fontId="0" fillId="0" borderId="19" xfId="0" applyBorder="1" applyAlignment="1">
      <alignment horizontal="center"/>
    </xf>
    <xf numFmtId="0" fontId="18" fillId="34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right"/>
    </xf>
    <xf numFmtId="0" fontId="19" fillId="35" borderId="10" xfId="0" applyFont="1" applyFill="1" applyBorder="1" applyAlignment="1">
      <alignment horizontal="left"/>
    </xf>
    <xf numFmtId="0" fontId="0" fillId="0" borderId="10" xfId="0" applyFill="1" applyBorder="1" applyAlignment="1"/>
    <xf numFmtId="0" fontId="22" fillId="0" borderId="10" xfId="0" applyFont="1" applyFill="1" applyBorder="1" applyAlignment="1">
      <alignment vertical="top" wrapText="1"/>
    </xf>
    <xf numFmtId="0" fontId="20" fillId="35" borderId="10" xfId="0" applyFont="1" applyFill="1" applyBorder="1" applyAlignment="1">
      <alignment horizontal="left"/>
    </xf>
    <xf numFmtId="0" fontId="23" fillId="35" borderId="10" xfId="0" applyFont="1" applyFill="1" applyBorder="1" applyAlignment="1">
      <alignment horizontal="left"/>
    </xf>
    <xf numFmtId="0" fontId="16" fillId="0" borderId="10" xfId="0" applyFont="1" applyFill="1" applyBorder="1" applyAlignment="1"/>
    <xf numFmtId="0" fontId="24" fillId="35" borderId="10" xfId="0" applyFont="1" applyFill="1" applyBorder="1" applyAlignment="1">
      <alignment horizontal="left"/>
    </xf>
    <xf numFmtId="0" fontId="16" fillId="36" borderId="10" xfId="0" applyFont="1" applyFill="1" applyBorder="1" applyAlignment="1"/>
    <xf numFmtId="0" fontId="0" fillId="0" borderId="18" xfId="0" applyBorder="1"/>
    <xf numFmtId="0" fontId="16" fillId="33" borderId="18" xfId="0" applyNumberFormat="1" applyFont="1" applyFill="1" applyBorder="1" applyAlignment="1">
      <alignment horizontal="center" vertical="center" wrapText="1"/>
    </xf>
    <xf numFmtId="0" fontId="26" fillId="37" borderId="10" xfId="0" applyFont="1" applyFill="1" applyBorder="1" applyAlignment="1">
      <alignment horizontal="center"/>
    </xf>
    <xf numFmtId="0" fontId="0" fillId="0" borderId="10" xfId="42" applyNumberFormat="1" applyFont="1" applyBorder="1"/>
    <xf numFmtId="9" fontId="0" fillId="0" borderId="10" xfId="0" applyNumberFormat="1" applyBorder="1"/>
    <xf numFmtId="0" fontId="25" fillId="37" borderId="10" xfId="0" applyFont="1" applyFill="1" applyBorder="1" applyAlignment="1">
      <alignment horizontal="center" textRotation="9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46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2" formatCode="0.00"/>
    </dxf>
    <dxf>
      <numFmt numFmtId="164" formatCode="0.000"/>
    </dxf>
    <dxf>
      <numFmt numFmtId="165" formatCode="0.0000"/>
    </dxf>
    <dxf>
      <numFmt numFmtId="166" formatCode="0.00000"/>
    </dxf>
    <dxf>
      <numFmt numFmtId="167" formatCode="0.000000"/>
    </dxf>
    <dxf>
      <numFmt numFmtId="168" formatCode="0.0000000"/>
    </dxf>
    <dxf>
      <numFmt numFmtId="2" formatCode="0.00"/>
    </dxf>
    <dxf>
      <numFmt numFmtId="169" formatCode="0.0"/>
    </dxf>
    <dxf>
      <numFmt numFmtId="1" formatCode="0"/>
    </dxf>
    <dxf>
      <numFmt numFmtId="169" formatCode="0.0"/>
    </dxf>
    <dxf>
      <numFmt numFmtId="2" formatCode="0.00"/>
    </dxf>
    <dxf>
      <numFmt numFmtId="164" formatCode="0.000"/>
    </dxf>
    <dxf>
      <numFmt numFmtId="165" formatCode="0.0000"/>
    </dxf>
    <dxf>
      <numFmt numFmtId="166" formatCode="0.00000"/>
    </dxf>
    <dxf>
      <numFmt numFmtId="167" formatCode="0.000000"/>
    </dxf>
    <dxf>
      <numFmt numFmtId="168" formatCode="0.0000000"/>
    </dxf>
    <dxf>
      <numFmt numFmtId="170" formatCode="0.00000000"/>
    </dxf>
    <dxf>
      <numFmt numFmtId="171" formatCode="0.000000000"/>
    </dxf>
    <dxf>
      <numFmt numFmtId="172" formatCode="0.0000000000"/>
    </dxf>
    <dxf>
      <numFmt numFmtId="173" formatCode="0.00000000000"/>
    </dxf>
    <dxf>
      <numFmt numFmtId="174" formatCode="0.000000000000"/>
    </dxf>
    <dxf>
      <numFmt numFmtId="175" formatCode="0.0000000000000"/>
    </dxf>
    <dxf>
      <numFmt numFmtId="174" formatCode="0.000000000000"/>
    </dxf>
    <dxf>
      <numFmt numFmtId="173" formatCode="0.00000000000"/>
    </dxf>
    <dxf>
      <numFmt numFmtId="172" formatCode="0.000000000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[banking_loan_data (Recovered).xlsx]LINE CHART!PivotTable11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Sum of Loan Amount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'LINE CHART'!$A$4:$A$41</c:f>
              <c:strCache>
                <c:ptCount val="37"/>
                <c:pt idx="0">
                  <c:v>2021-01</c:v>
                </c:pt>
                <c:pt idx="1">
                  <c:v>2021-02</c:v>
                </c:pt>
                <c:pt idx="2">
                  <c:v>2021-03</c:v>
                </c:pt>
                <c:pt idx="3">
                  <c:v>2021-04</c:v>
                </c:pt>
                <c:pt idx="4">
                  <c:v>2021-05</c:v>
                </c:pt>
                <c:pt idx="5">
                  <c:v>2021-06</c:v>
                </c:pt>
                <c:pt idx="6">
                  <c:v>2021-07</c:v>
                </c:pt>
                <c:pt idx="7">
                  <c:v>2021-08</c:v>
                </c:pt>
                <c:pt idx="8">
                  <c:v>2021-09</c:v>
                </c:pt>
                <c:pt idx="9">
                  <c:v>2021-10</c:v>
                </c:pt>
                <c:pt idx="10">
                  <c:v>2021-11</c:v>
                </c:pt>
                <c:pt idx="11">
                  <c:v>2021-12</c:v>
                </c:pt>
                <c:pt idx="12">
                  <c:v>2022-01</c:v>
                </c:pt>
                <c:pt idx="13">
                  <c:v>2022-02</c:v>
                </c:pt>
                <c:pt idx="14">
                  <c:v>2022-03</c:v>
                </c:pt>
                <c:pt idx="15">
                  <c:v>2022-04</c:v>
                </c:pt>
                <c:pt idx="16">
                  <c:v>2022-05</c:v>
                </c:pt>
                <c:pt idx="17">
                  <c:v>2022-06</c:v>
                </c:pt>
                <c:pt idx="18">
                  <c:v>2022-07</c:v>
                </c:pt>
                <c:pt idx="19">
                  <c:v>2022-08</c:v>
                </c:pt>
                <c:pt idx="20">
                  <c:v>2022-09</c:v>
                </c:pt>
                <c:pt idx="21">
                  <c:v>2022-10</c:v>
                </c:pt>
                <c:pt idx="22">
                  <c:v>2022-11</c:v>
                </c:pt>
                <c:pt idx="23">
                  <c:v>2022-12</c:v>
                </c:pt>
                <c:pt idx="24">
                  <c:v>2023-01</c:v>
                </c:pt>
                <c:pt idx="25">
                  <c:v>2023-02</c:v>
                </c:pt>
                <c:pt idx="26">
                  <c:v>2023-03</c:v>
                </c:pt>
                <c:pt idx="27">
                  <c:v>2023-04</c:v>
                </c:pt>
                <c:pt idx="28">
                  <c:v>2023-05</c:v>
                </c:pt>
                <c:pt idx="29">
                  <c:v>2023-06</c:v>
                </c:pt>
                <c:pt idx="30">
                  <c:v>2023-07</c:v>
                </c:pt>
                <c:pt idx="31">
                  <c:v>2023-08</c:v>
                </c:pt>
                <c:pt idx="32">
                  <c:v>2023-09</c:v>
                </c:pt>
                <c:pt idx="33">
                  <c:v>2023-10</c:v>
                </c:pt>
                <c:pt idx="34">
                  <c:v>2023-11</c:v>
                </c:pt>
                <c:pt idx="35">
                  <c:v>2023-12</c:v>
                </c:pt>
                <c:pt idx="36">
                  <c:v>(blank)</c:v>
                </c:pt>
              </c:strCache>
            </c:strRef>
          </c:cat>
          <c:val>
            <c:numRef>
              <c:f>'LINE CHART'!$B$4:$B$41</c:f>
              <c:numCache>
                <c:formatCode>General</c:formatCode>
                <c:ptCount val="37"/>
                <c:pt idx="0">
                  <c:v>801188</c:v>
                </c:pt>
                <c:pt idx="1">
                  <c:v>695282</c:v>
                </c:pt>
                <c:pt idx="2">
                  <c:v>531667</c:v>
                </c:pt>
                <c:pt idx="3">
                  <c:v>787121</c:v>
                </c:pt>
                <c:pt idx="4">
                  <c:v>634756</c:v>
                </c:pt>
                <c:pt idx="5">
                  <c:v>481893</c:v>
                </c:pt>
                <c:pt idx="6">
                  <c:v>510200</c:v>
                </c:pt>
                <c:pt idx="7">
                  <c:v>546366</c:v>
                </c:pt>
                <c:pt idx="8">
                  <c:v>515496</c:v>
                </c:pt>
                <c:pt idx="9">
                  <c:v>359820</c:v>
                </c:pt>
                <c:pt idx="10">
                  <c:v>427177</c:v>
                </c:pt>
                <c:pt idx="11">
                  <c:v>425361</c:v>
                </c:pt>
                <c:pt idx="12">
                  <c:v>509775</c:v>
                </c:pt>
                <c:pt idx="13">
                  <c:v>490831</c:v>
                </c:pt>
                <c:pt idx="14">
                  <c:v>349240</c:v>
                </c:pt>
                <c:pt idx="15">
                  <c:v>647344</c:v>
                </c:pt>
                <c:pt idx="16">
                  <c:v>613137</c:v>
                </c:pt>
                <c:pt idx="17">
                  <c:v>457945</c:v>
                </c:pt>
                <c:pt idx="18">
                  <c:v>553111</c:v>
                </c:pt>
                <c:pt idx="19">
                  <c:v>407113</c:v>
                </c:pt>
                <c:pt idx="20">
                  <c:v>524638</c:v>
                </c:pt>
                <c:pt idx="21">
                  <c:v>745056</c:v>
                </c:pt>
                <c:pt idx="22">
                  <c:v>577691</c:v>
                </c:pt>
                <c:pt idx="23">
                  <c:v>804709</c:v>
                </c:pt>
                <c:pt idx="24">
                  <c:v>781776</c:v>
                </c:pt>
                <c:pt idx="25">
                  <c:v>569847</c:v>
                </c:pt>
                <c:pt idx="26">
                  <c:v>849552</c:v>
                </c:pt>
                <c:pt idx="27">
                  <c:v>731409</c:v>
                </c:pt>
                <c:pt idx="28">
                  <c:v>563904</c:v>
                </c:pt>
                <c:pt idx="29">
                  <c:v>543497</c:v>
                </c:pt>
                <c:pt idx="30">
                  <c:v>533054</c:v>
                </c:pt>
                <c:pt idx="31">
                  <c:v>695543</c:v>
                </c:pt>
                <c:pt idx="32">
                  <c:v>471306</c:v>
                </c:pt>
                <c:pt idx="33">
                  <c:v>886443</c:v>
                </c:pt>
                <c:pt idx="34">
                  <c:v>546421</c:v>
                </c:pt>
                <c:pt idx="35">
                  <c:v>685875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E7-49CD-959E-0A03431AF378}"/>
            </c:ext>
          </c:extLst>
        </c:ser>
        <c:ser>
          <c:idx val="1"/>
          <c:order val="1"/>
          <c:tx>
            <c:strRef>
              <c:f>'LINE CHART'!$C$3</c:f>
              <c:strCache>
                <c:ptCount val="1"/>
                <c:pt idx="0">
                  <c:v>Count of Loan 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'LINE CHART'!$A$4:$A$41</c:f>
              <c:strCache>
                <c:ptCount val="37"/>
                <c:pt idx="0">
                  <c:v>2021-01</c:v>
                </c:pt>
                <c:pt idx="1">
                  <c:v>2021-02</c:v>
                </c:pt>
                <c:pt idx="2">
                  <c:v>2021-03</c:v>
                </c:pt>
                <c:pt idx="3">
                  <c:v>2021-04</c:v>
                </c:pt>
                <c:pt idx="4">
                  <c:v>2021-05</c:v>
                </c:pt>
                <c:pt idx="5">
                  <c:v>2021-06</c:v>
                </c:pt>
                <c:pt idx="6">
                  <c:v>2021-07</c:v>
                </c:pt>
                <c:pt idx="7">
                  <c:v>2021-08</c:v>
                </c:pt>
                <c:pt idx="8">
                  <c:v>2021-09</c:v>
                </c:pt>
                <c:pt idx="9">
                  <c:v>2021-10</c:v>
                </c:pt>
                <c:pt idx="10">
                  <c:v>2021-11</c:v>
                </c:pt>
                <c:pt idx="11">
                  <c:v>2021-12</c:v>
                </c:pt>
                <c:pt idx="12">
                  <c:v>2022-01</c:v>
                </c:pt>
                <c:pt idx="13">
                  <c:v>2022-02</c:v>
                </c:pt>
                <c:pt idx="14">
                  <c:v>2022-03</c:v>
                </c:pt>
                <c:pt idx="15">
                  <c:v>2022-04</c:v>
                </c:pt>
                <c:pt idx="16">
                  <c:v>2022-05</c:v>
                </c:pt>
                <c:pt idx="17">
                  <c:v>2022-06</c:v>
                </c:pt>
                <c:pt idx="18">
                  <c:v>2022-07</c:v>
                </c:pt>
                <c:pt idx="19">
                  <c:v>2022-08</c:v>
                </c:pt>
                <c:pt idx="20">
                  <c:v>2022-09</c:v>
                </c:pt>
                <c:pt idx="21">
                  <c:v>2022-10</c:v>
                </c:pt>
                <c:pt idx="22">
                  <c:v>2022-11</c:v>
                </c:pt>
                <c:pt idx="23">
                  <c:v>2022-12</c:v>
                </c:pt>
                <c:pt idx="24">
                  <c:v>2023-01</c:v>
                </c:pt>
                <c:pt idx="25">
                  <c:v>2023-02</c:v>
                </c:pt>
                <c:pt idx="26">
                  <c:v>2023-03</c:v>
                </c:pt>
                <c:pt idx="27">
                  <c:v>2023-04</c:v>
                </c:pt>
                <c:pt idx="28">
                  <c:v>2023-05</c:v>
                </c:pt>
                <c:pt idx="29">
                  <c:v>2023-06</c:v>
                </c:pt>
                <c:pt idx="30">
                  <c:v>2023-07</c:v>
                </c:pt>
                <c:pt idx="31">
                  <c:v>2023-08</c:v>
                </c:pt>
                <c:pt idx="32">
                  <c:v>2023-09</c:v>
                </c:pt>
                <c:pt idx="33">
                  <c:v>2023-10</c:v>
                </c:pt>
                <c:pt idx="34">
                  <c:v>2023-11</c:v>
                </c:pt>
                <c:pt idx="35">
                  <c:v>2023-12</c:v>
                </c:pt>
                <c:pt idx="36">
                  <c:v>(blank)</c:v>
                </c:pt>
              </c:strCache>
            </c:strRef>
          </c:cat>
          <c:val>
            <c:numRef>
              <c:f>'LINE CHART'!$C$4:$C$41</c:f>
              <c:numCache>
                <c:formatCode>General</c:formatCode>
                <c:ptCount val="37"/>
                <c:pt idx="0">
                  <c:v>35</c:v>
                </c:pt>
                <c:pt idx="1">
                  <c:v>30</c:v>
                </c:pt>
                <c:pt idx="2">
                  <c:v>26</c:v>
                </c:pt>
                <c:pt idx="3">
                  <c:v>33</c:v>
                </c:pt>
                <c:pt idx="4">
                  <c:v>31</c:v>
                </c:pt>
                <c:pt idx="5">
                  <c:v>25</c:v>
                </c:pt>
                <c:pt idx="6">
                  <c:v>23</c:v>
                </c:pt>
                <c:pt idx="7">
                  <c:v>27</c:v>
                </c:pt>
                <c:pt idx="8">
                  <c:v>23</c:v>
                </c:pt>
                <c:pt idx="9">
                  <c:v>19</c:v>
                </c:pt>
                <c:pt idx="10">
                  <c:v>19</c:v>
                </c:pt>
                <c:pt idx="11">
                  <c:v>23</c:v>
                </c:pt>
                <c:pt idx="12">
                  <c:v>23</c:v>
                </c:pt>
                <c:pt idx="13">
                  <c:v>23</c:v>
                </c:pt>
                <c:pt idx="14">
                  <c:v>23</c:v>
                </c:pt>
                <c:pt idx="15">
                  <c:v>27</c:v>
                </c:pt>
                <c:pt idx="16">
                  <c:v>30</c:v>
                </c:pt>
                <c:pt idx="17">
                  <c:v>23</c:v>
                </c:pt>
                <c:pt idx="18">
                  <c:v>28</c:v>
                </c:pt>
                <c:pt idx="19">
                  <c:v>20</c:v>
                </c:pt>
                <c:pt idx="20">
                  <c:v>23</c:v>
                </c:pt>
                <c:pt idx="21">
                  <c:v>33</c:v>
                </c:pt>
                <c:pt idx="22">
                  <c:v>30</c:v>
                </c:pt>
                <c:pt idx="23">
                  <c:v>33</c:v>
                </c:pt>
                <c:pt idx="24">
                  <c:v>32</c:v>
                </c:pt>
                <c:pt idx="25">
                  <c:v>28</c:v>
                </c:pt>
                <c:pt idx="26">
                  <c:v>39</c:v>
                </c:pt>
                <c:pt idx="27">
                  <c:v>33</c:v>
                </c:pt>
                <c:pt idx="28">
                  <c:v>36</c:v>
                </c:pt>
                <c:pt idx="29">
                  <c:v>25</c:v>
                </c:pt>
                <c:pt idx="30">
                  <c:v>27</c:v>
                </c:pt>
                <c:pt idx="31">
                  <c:v>33</c:v>
                </c:pt>
                <c:pt idx="32">
                  <c:v>22</c:v>
                </c:pt>
                <c:pt idx="33">
                  <c:v>38</c:v>
                </c:pt>
                <c:pt idx="34">
                  <c:v>27</c:v>
                </c:pt>
                <c:pt idx="35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E7-49CD-959E-0A03431AF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893704"/>
        <c:axId val="471890424"/>
      </c:lineChart>
      <c:catAx>
        <c:axId val="471893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890424"/>
        <c:crosses val="autoZero"/>
        <c:auto val="1"/>
        <c:lblAlgn val="ctr"/>
        <c:lblOffset val="100"/>
        <c:noMultiLvlLbl val="0"/>
      </c:catAx>
      <c:valAx>
        <c:axId val="47189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893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[banking_loan_data (Recovered).xlsx]PIECHART!PivotTable1</c:name>
    <c:fmtId val="9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layout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1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layout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2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layout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3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layout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4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layout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5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layout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6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layout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7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layout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7777777777777779E-3"/>
          <c:y val="0.16655110819480898"/>
          <c:w val="0.93888888888888888"/>
          <c:h val="0.75474518810148727"/>
        </c:manualLayout>
      </c:layout>
      <c:pie3DChart>
        <c:varyColors val="1"/>
        <c:ser>
          <c:idx val="0"/>
          <c:order val="0"/>
          <c:tx>
            <c:strRef>
              <c:f>PIECHART!$B$3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0FA-4E24-9848-44B7D9402735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0FA-4E24-9848-44B7D9402735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0FA-4E24-9848-44B7D9402735}"/>
              </c:ext>
            </c:extLst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60FA-4E24-9848-44B7D9402735}"/>
              </c:ext>
            </c:extLst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60FA-4E24-9848-44B7D9402735}"/>
              </c:ext>
            </c:extLst>
          </c:dPt>
          <c:dPt>
            <c:idx val="5"/>
            <c:bubble3D val="0"/>
            <c:spPr>
              <a:solidFill>
                <a:schemeClr val="accent6">
                  <a:alpha val="90000"/>
                </a:schemeClr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60FA-4E24-9848-44B7D940273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60FA-4E24-9848-44B7D940273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  <a:alpha val="90000"/>
                </a:schemeClr>
              </a:solidFill>
              <a:ln w="19050">
                <a:solidFill>
                  <a:schemeClr val="accent2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60FA-4E24-9848-44B7D9402735}"/>
              </c:ext>
            </c:extLst>
          </c:dPt>
          <c:dLbls>
            <c:dLbl>
              <c:idx val="0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5B9BD5"/>
                  </a:solidFill>
                  <a:round/>
                </a:ln>
                <a:effectLst>
                  <a:outerShdw blurRad="50800" dist="38100" dir="2700000" algn="tl" rotWithShape="0">
                    <a:srgbClr val="5B9BD5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60FA-4E24-9848-44B7D9402735}"/>
                </c:ext>
              </c:extLst>
            </c:dLbl>
            <c:dLbl>
              <c:idx val="1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5B9BD5"/>
                  </a:solidFill>
                  <a:round/>
                </a:ln>
                <a:effectLst>
                  <a:outerShdw blurRad="50800" dist="38100" dir="2700000" algn="tl" rotWithShape="0">
                    <a:srgbClr val="5B9BD5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60FA-4E24-9848-44B7D9402735}"/>
                </c:ext>
              </c:extLst>
            </c:dLbl>
            <c:dLbl>
              <c:idx val="2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5B9BD5"/>
                  </a:solidFill>
                  <a:round/>
                </a:ln>
                <a:effectLst>
                  <a:outerShdw blurRad="50800" dist="38100" dir="2700000" algn="tl" rotWithShape="0">
                    <a:srgbClr val="5B9BD5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3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60FA-4E24-9848-44B7D9402735}"/>
                </c:ext>
              </c:extLst>
            </c:dLbl>
            <c:dLbl>
              <c:idx val="3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5B9BD5"/>
                  </a:solidFill>
                  <a:round/>
                </a:ln>
                <a:effectLst>
                  <a:outerShdw blurRad="50800" dist="38100" dir="2700000" algn="tl" rotWithShape="0">
                    <a:srgbClr val="5B9BD5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4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60FA-4E24-9848-44B7D9402735}"/>
                </c:ext>
              </c:extLst>
            </c:dLbl>
            <c:dLbl>
              <c:idx val="4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5B9BD5"/>
                  </a:solidFill>
                  <a:round/>
                </a:ln>
                <a:effectLst>
                  <a:outerShdw blurRad="50800" dist="38100" dir="2700000" algn="tl" rotWithShape="0">
                    <a:srgbClr val="5B9BD5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5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60FA-4E24-9848-44B7D9402735}"/>
                </c:ext>
              </c:extLst>
            </c:dLbl>
            <c:dLbl>
              <c:idx val="5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5B9BD5"/>
                  </a:solidFill>
                  <a:round/>
                </a:ln>
                <a:effectLst>
                  <a:outerShdw blurRad="50800" dist="38100" dir="2700000" algn="tl" rotWithShape="0">
                    <a:srgbClr val="5B9BD5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6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B-60FA-4E24-9848-44B7D9402735}"/>
                </c:ext>
              </c:extLst>
            </c:dLbl>
            <c:dLbl>
              <c:idx val="6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5B9BD5"/>
                  </a:solidFill>
                  <a:round/>
                </a:ln>
                <a:effectLst>
                  <a:outerShdw blurRad="50800" dist="38100" dir="2700000" algn="tl" rotWithShape="0">
                    <a:srgbClr val="5B9BD5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60FA-4E24-9848-44B7D9402735}"/>
                </c:ext>
              </c:extLst>
            </c:dLbl>
            <c:dLbl>
              <c:idx val="7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5B9BD5"/>
                  </a:solidFill>
                  <a:round/>
                </a:ln>
                <a:effectLst>
                  <a:outerShdw blurRad="50800" dist="38100" dir="2700000" algn="tl" rotWithShape="0">
                    <a:srgbClr val="5B9BD5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60FA-4E24-9848-44B7D9402735}"/>
                </c:ext>
              </c:extLst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5B9BD5"/>
                </a:solidFill>
                <a:round/>
              </a:ln>
              <a:effectLst>
                <a:outerShdw blurRad="50800" dist="38100" dir="2700000" algn="tl" rotWithShape="0">
                  <a:srgbClr val="5B9BD5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PIECHART!$A$4:$A$12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(blank)</c:v>
                </c:pt>
              </c:strCache>
            </c:strRef>
          </c:cat>
          <c:val>
            <c:numRef>
              <c:f>PIECHART!$B$4:$B$12</c:f>
              <c:numCache>
                <c:formatCode>General</c:formatCode>
                <c:ptCount val="8"/>
                <c:pt idx="0">
                  <c:v>250</c:v>
                </c:pt>
                <c:pt idx="1">
                  <c:v>206</c:v>
                </c:pt>
                <c:pt idx="2">
                  <c:v>154</c:v>
                </c:pt>
                <c:pt idx="3">
                  <c:v>159</c:v>
                </c:pt>
                <c:pt idx="4">
                  <c:v>106</c:v>
                </c:pt>
                <c:pt idx="5">
                  <c:v>81</c:v>
                </c:pt>
                <c:pt idx="6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0FA-4E24-9848-44B7D940273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[banking_loan_data (Recovered).xlsx]MAP FILLED CHART !PivotTable2</c:name>
    <c:fmtId val="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'MAP FILLED CHART 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'MAP FILLED CHART '!$A$4:$A$15</c:f>
              <c:strCache>
                <c:ptCount val="11"/>
                <c:pt idx="0">
                  <c:v>CA</c:v>
                </c:pt>
                <c:pt idx="1">
                  <c:v>FL</c:v>
                </c:pt>
                <c:pt idx="2">
                  <c:v>GA</c:v>
                </c:pt>
                <c:pt idx="3">
                  <c:v>IL</c:v>
                </c:pt>
                <c:pt idx="4">
                  <c:v>MI</c:v>
                </c:pt>
                <c:pt idx="5">
                  <c:v>NC</c:v>
                </c:pt>
                <c:pt idx="6">
                  <c:v>NY</c:v>
                </c:pt>
                <c:pt idx="7">
                  <c:v>OH</c:v>
                </c:pt>
                <c:pt idx="8">
                  <c:v>PA</c:v>
                </c:pt>
                <c:pt idx="9">
                  <c:v>TX</c:v>
                </c:pt>
                <c:pt idx="10">
                  <c:v>(blank)</c:v>
                </c:pt>
              </c:strCache>
            </c:strRef>
          </c:cat>
          <c:val>
            <c:numRef>
              <c:f>'MAP FILLED CHART '!$B$4:$B$15</c:f>
              <c:numCache>
                <c:formatCode>General</c:formatCode>
                <c:ptCount val="11"/>
                <c:pt idx="0">
                  <c:v>2261248</c:v>
                </c:pt>
                <c:pt idx="1">
                  <c:v>1746490</c:v>
                </c:pt>
                <c:pt idx="2">
                  <c:v>2310129</c:v>
                </c:pt>
                <c:pt idx="3">
                  <c:v>2005298</c:v>
                </c:pt>
                <c:pt idx="4">
                  <c:v>2108219</c:v>
                </c:pt>
                <c:pt idx="5">
                  <c:v>2199731</c:v>
                </c:pt>
                <c:pt idx="6">
                  <c:v>1981495</c:v>
                </c:pt>
                <c:pt idx="7">
                  <c:v>2551617</c:v>
                </c:pt>
                <c:pt idx="8">
                  <c:v>2056686</c:v>
                </c:pt>
                <c:pt idx="9">
                  <c:v>2034631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60-4EC6-ADD8-FA5639272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53378568"/>
        <c:axId val="453378896"/>
      </c:barChart>
      <c:catAx>
        <c:axId val="453378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378896"/>
        <c:crosses val="autoZero"/>
        <c:auto val="1"/>
        <c:lblAlgn val="ctr"/>
        <c:lblOffset val="100"/>
        <c:noMultiLvlLbl val="0"/>
      </c:catAx>
      <c:valAx>
        <c:axId val="45337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378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[banking_loan_data (Recovered).xlsx]LINE CHART!PivotTable11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Sum of Loan Amount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'LINE CHART'!$A$4:$A$41</c:f>
              <c:strCache>
                <c:ptCount val="37"/>
                <c:pt idx="0">
                  <c:v>2021-01</c:v>
                </c:pt>
                <c:pt idx="1">
                  <c:v>2021-02</c:v>
                </c:pt>
                <c:pt idx="2">
                  <c:v>2021-03</c:v>
                </c:pt>
                <c:pt idx="3">
                  <c:v>2021-04</c:v>
                </c:pt>
                <c:pt idx="4">
                  <c:v>2021-05</c:v>
                </c:pt>
                <c:pt idx="5">
                  <c:v>2021-06</c:v>
                </c:pt>
                <c:pt idx="6">
                  <c:v>2021-07</c:v>
                </c:pt>
                <c:pt idx="7">
                  <c:v>2021-08</c:v>
                </c:pt>
                <c:pt idx="8">
                  <c:v>2021-09</c:v>
                </c:pt>
                <c:pt idx="9">
                  <c:v>2021-10</c:v>
                </c:pt>
                <c:pt idx="10">
                  <c:v>2021-11</c:v>
                </c:pt>
                <c:pt idx="11">
                  <c:v>2021-12</c:v>
                </c:pt>
                <c:pt idx="12">
                  <c:v>2022-01</c:v>
                </c:pt>
                <c:pt idx="13">
                  <c:v>2022-02</c:v>
                </c:pt>
                <c:pt idx="14">
                  <c:v>2022-03</c:v>
                </c:pt>
                <c:pt idx="15">
                  <c:v>2022-04</c:v>
                </c:pt>
                <c:pt idx="16">
                  <c:v>2022-05</c:v>
                </c:pt>
                <c:pt idx="17">
                  <c:v>2022-06</c:v>
                </c:pt>
                <c:pt idx="18">
                  <c:v>2022-07</c:v>
                </c:pt>
                <c:pt idx="19">
                  <c:v>2022-08</c:v>
                </c:pt>
                <c:pt idx="20">
                  <c:v>2022-09</c:v>
                </c:pt>
                <c:pt idx="21">
                  <c:v>2022-10</c:v>
                </c:pt>
                <c:pt idx="22">
                  <c:v>2022-11</c:v>
                </c:pt>
                <c:pt idx="23">
                  <c:v>2022-12</c:v>
                </c:pt>
                <c:pt idx="24">
                  <c:v>2023-01</c:v>
                </c:pt>
                <c:pt idx="25">
                  <c:v>2023-02</c:v>
                </c:pt>
                <c:pt idx="26">
                  <c:v>2023-03</c:v>
                </c:pt>
                <c:pt idx="27">
                  <c:v>2023-04</c:v>
                </c:pt>
                <c:pt idx="28">
                  <c:v>2023-05</c:v>
                </c:pt>
                <c:pt idx="29">
                  <c:v>2023-06</c:v>
                </c:pt>
                <c:pt idx="30">
                  <c:v>2023-07</c:v>
                </c:pt>
                <c:pt idx="31">
                  <c:v>2023-08</c:v>
                </c:pt>
                <c:pt idx="32">
                  <c:v>2023-09</c:v>
                </c:pt>
                <c:pt idx="33">
                  <c:v>2023-10</c:v>
                </c:pt>
                <c:pt idx="34">
                  <c:v>2023-11</c:v>
                </c:pt>
                <c:pt idx="35">
                  <c:v>2023-12</c:v>
                </c:pt>
                <c:pt idx="36">
                  <c:v>(blank)</c:v>
                </c:pt>
              </c:strCache>
            </c:strRef>
          </c:cat>
          <c:val>
            <c:numRef>
              <c:f>'LINE CHART'!$B$4:$B$41</c:f>
              <c:numCache>
                <c:formatCode>General</c:formatCode>
                <c:ptCount val="37"/>
                <c:pt idx="0">
                  <c:v>801188</c:v>
                </c:pt>
                <c:pt idx="1">
                  <c:v>695282</c:v>
                </c:pt>
                <c:pt idx="2">
                  <c:v>531667</c:v>
                </c:pt>
                <c:pt idx="3">
                  <c:v>787121</c:v>
                </c:pt>
                <c:pt idx="4">
                  <c:v>634756</c:v>
                </c:pt>
                <c:pt idx="5">
                  <c:v>481893</c:v>
                </c:pt>
                <c:pt idx="6">
                  <c:v>510200</c:v>
                </c:pt>
                <c:pt idx="7">
                  <c:v>546366</c:v>
                </c:pt>
                <c:pt idx="8">
                  <c:v>515496</c:v>
                </c:pt>
                <c:pt idx="9">
                  <c:v>359820</c:v>
                </c:pt>
                <c:pt idx="10">
                  <c:v>427177</c:v>
                </c:pt>
                <c:pt idx="11">
                  <c:v>425361</c:v>
                </c:pt>
                <c:pt idx="12">
                  <c:v>509775</c:v>
                </c:pt>
                <c:pt idx="13">
                  <c:v>490831</c:v>
                </c:pt>
                <c:pt idx="14">
                  <c:v>349240</c:v>
                </c:pt>
                <c:pt idx="15">
                  <c:v>647344</c:v>
                </c:pt>
                <c:pt idx="16">
                  <c:v>613137</c:v>
                </c:pt>
                <c:pt idx="17">
                  <c:v>457945</c:v>
                </c:pt>
                <c:pt idx="18">
                  <c:v>553111</c:v>
                </c:pt>
                <c:pt idx="19">
                  <c:v>407113</c:v>
                </c:pt>
                <c:pt idx="20">
                  <c:v>524638</c:v>
                </c:pt>
                <c:pt idx="21">
                  <c:v>745056</c:v>
                </c:pt>
                <c:pt idx="22">
                  <c:v>577691</c:v>
                </c:pt>
                <c:pt idx="23">
                  <c:v>804709</c:v>
                </c:pt>
                <c:pt idx="24">
                  <c:v>781776</c:v>
                </c:pt>
                <c:pt idx="25">
                  <c:v>569847</c:v>
                </c:pt>
                <c:pt idx="26">
                  <c:v>849552</c:v>
                </c:pt>
                <c:pt idx="27">
                  <c:v>731409</c:v>
                </c:pt>
                <c:pt idx="28">
                  <c:v>563904</c:v>
                </c:pt>
                <c:pt idx="29">
                  <c:v>543497</c:v>
                </c:pt>
                <c:pt idx="30">
                  <c:v>533054</c:v>
                </c:pt>
                <c:pt idx="31">
                  <c:v>695543</c:v>
                </c:pt>
                <c:pt idx="32">
                  <c:v>471306</c:v>
                </c:pt>
                <c:pt idx="33">
                  <c:v>886443</c:v>
                </c:pt>
                <c:pt idx="34">
                  <c:v>546421</c:v>
                </c:pt>
                <c:pt idx="35">
                  <c:v>685875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C1-4333-A5D9-514C9AE8AE14}"/>
            </c:ext>
          </c:extLst>
        </c:ser>
        <c:ser>
          <c:idx val="1"/>
          <c:order val="1"/>
          <c:tx>
            <c:strRef>
              <c:f>'LINE CHART'!$C$3</c:f>
              <c:strCache>
                <c:ptCount val="1"/>
                <c:pt idx="0">
                  <c:v>Count of Loan 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'LINE CHART'!$A$4:$A$41</c:f>
              <c:strCache>
                <c:ptCount val="37"/>
                <c:pt idx="0">
                  <c:v>2021-01</c:v>
                </c:pt>
                <c:pt idx="1">
                  <c:v>2021-02</c:v>
                </c:pt>
                <c:pt idx="2">
                  <c:v>2021-03</c:v>
                </c:pt>
                <c:pt idx="3">
                  <c:v>2021-04</c:v>
                </c:pt>
                <c:pt idx="4">
                  <c:v>2021-05</c:v>
                </c:pt>
                <c:pt idx="5">
                  <c:v>2021-06</c:v>
                </c:pt>
                <c:pt idx="6">
                  <c:v>2021-07</c:v>
                </c:pt>
                <c:pt idx="7">
                  <c:v>2021-08</c:v>
                </c:pt>
                <c:pt idx="8">
                  <c:v>2021-09</c:v>
                </c:pt>
                <c:pt idx="9">
                  <c:v>2021-10</c:v>
                </c:pt>
                <c:pt idx="10">
                  <c:v>2021-11</c:v>
                </c:pt>
                <c:pt idx="11">
                  <c:v>2021-12</c:v>
                </c:pt>
                <c:pt idx="12">
                  <c:v>2022-01</c:v>
                </c:pt>
                <c:pt idx="13">
                  <c:v>2022-02</c:v>
                </c:pt>
                <c:pt idx="14">
                  <c:v>2022-03</c:v>
                </c:pt>
                <c:pt idx="15">
                  <c:v>2022-04</c:v>
                </c:pt>
                <c:pt idx="16">
                  <c:v>2022-05</c:v>
                </c:pt>
                <c:pt idx="17">
                  <c:v>2022-06</c:v>
                </c:pt>
                <c:pt idx="18">
                  <c:v>2022-07</c:v>
                </c:pt>
                <c:pt idx="19">
                  <c:v>2022-08</c:v>
                </c:pt>
                <c:pt idx="20">
                  <c:v>2022-09</c:v>
                </c:pt>
                <c:pt idx="21">
                  <c:v>2022-10</c:v>
                </c:pt>
                <c:pt idx="22">
                  <c:v>2022-11</c:v>
                </c:pt>
                <c:pt idx="23">
                  <c:v>2022-12</c:v>
                </c:pt>
                <c:pt idx="24">
                  <c:v>2023-01</c:v>
                </c:pt>
                <c:pt idx="25">
                  <c:v>2023-02</c:v>
                </c:pt>
                <c:pt idx="26">
                  <c:v>2023-03</c:v>
                </c:pt>
                <c:pt idx="27">
                  <c:v>2023-04</c:v>
                </c:pt>
                <c:pt idx="28">
                  <c:v>2023-05</c:v>
                </c:pt>
                <c:pt idx="29">
                  <c:v>2023-06</c:v>
                </c:pt>
                <c:pt idx="30">
                  <c:v>2023-07</c:v>
                </c:pt>
                <c:pt idx="31">
                  <c:v>2023-08</c:v>
                </c:pt>
                <c:pt idx="32">
                  <c:v>2023-09</c:v>
                </c:pt>
                <c:pt idx="33">
                  <c:v>2023-10</c:v>
                </c:pt>
                <c:pt idx="34">
                  <c:v>2023-11</c:v>
                </c:pt>
                <c:pt idx="35">
                  <c:v>2023-12</c:v>
                </c:pt>
                <c:pt idx="36">
                  <c:v>(blank)</c:v>
                </c:pt>
              </c:strCache>
            </c:strRef>
          </c:cat>
          <c:val>
            <c:numRef>
              <c:f>'LINE CHART'!$C$4:$C$41</c:f>
              <c:numCache>
                <c:formatCode>General</c:formatCode>
                <c:ptCount val="37"/>
                <c:pt idx="0">
                  <c:v>35</c:v>
                </c:pt>
                <c:pt idx="1">
                  <c:v>30</c:v>
                </c:pt>
                <c:pt idx="2">
                  <c:v>26</c:v>
                </c:pt>
                <c:pt idx="3">
                  <c:v>33</c:v>
                </c:pt>
                <c:pt idx="4">
                  <c:v>31</c:v>
                </c:pt>
                <c:pt idx="5">
                  <c:v>25</c:v>
                </c:pt>
                <c:pt idx="6">
                  <c:v>23</c:v>
                </c:pt>
                <c:pt idx="7">
                  <c:v>27</c:v>
                </c:pt>
                <c:pt idx="8">
                  <c:v>23</c:v>
                </c:pt>
                <c:pt idx="9">
                  <c:v>19</c:v>
                </c:pt>
                <c:pt idx="10">
                  <c:v>19</c:v>
                </c:pt>
                <c:pt idx="11">
                  <c:v>23</c:v>
                </c:pt>
                <c:pt idx="12">
                  <c:v>23</c:v>
                </c:pt>
                <c:pt idx="13">
                  <c:v>23</c:v>
                </c:pt>
                <c:pt idx="14">
                  <c:v>23</c:v>
                </c:pt>
                <c:pt idx="15">
                  <c:v>27</c:v>
                </c:pt>
                <c:pt idx="16">
                  <c:v>30</c:v>
                </c:pt>
                <c:pt idx="17">
                  <c:v>23</c:v>
                </c:pt>
                <c:pt idx="18">
                  <c:v>28</c:v>
                </c:pt>
                <c:pt idx="19">
                  <c:v>20</c:v>
                </c:pt>
                <c:pt idx="20">
                  <c:v>23</c:v>
                </c:pt>
                <c:pt idx="21">
                  <c:v>33</c:v>
                </c:pt>
                <c:pt idx="22">
                  <c:v>30</c:v>
                </c:pt>
                <c:pt idx="23">
                  <c:v>33</c:v>
                </c:pt>
                <c:pt idx="24">
                  <c:v>32</c:v>
                </c:pt>
                <c:pt idx="25">
                  <c:v>28</c:v>
                </c:pt>
                <c:pt idx="26">
                  <c:v>39</c:v>
                </c:pt>
                <c:pt idx="27">
                  <c:v>33</c:v>
                </c:pt>
                <c:pt idx="28">
                  <c:v>36</c:v>
                </c:pt>
                <c:pt idx="29">
                  <c:v>25</c:v>
                </c:pt>
                <c:pt idx="30">
                  <c:v>27</c:v>
                </c:pt>
                <c:pt idx="31">
                  <c:v>33</c:v>
                </c:pt>
                <c:pt idx="32">
                  <c:v>22</c:v>
                </c:pt>
                <c:pt idx="33">
                  <c:v>38</c:v>
                </c:pt>
                <c:pt idx="34">
                  <c:v>27</c:v>
                </c:pt>
                <c:pt idx="35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C1-4333-A5D9-514C9AE8A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893704"/>
        <c:axId val="471890424"/>
      </c:lineChart>
      <c:catAx>
        <c:axId val="471893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890424"/>
        <c:crosses val="autoZero"/>
        <c:auto val="1"/>
        <c:lblAlgn val="ctr"/>
        <c:lblOffset val="100"/>
        <c:noMultiLvlLbl val="0"/>
      </c:catAx>
      <c:valAx>
        <c:axId val="47189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893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[banking_loan_data (Recovered).xlsx]PIECHART!PivotTable1</c:name>
    <c:fmtId val="6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layout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layout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layout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5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layout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6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layout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7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layout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8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layout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9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layout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accent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PIECHART!$B$3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954-4168-8D60-27D86746DA96}"/>
              </c:ext>
            </c:extLst>
          </c:dPt>
          <c:dPt>
            <c:idx val="1"/>
            <c:bubble3D val="0"/>
            <c:spPr>
              <a:solidFill>
                <a:schemeClr val="accent2">
                  <a:alpha val="90000"/>
                </a:schemeClr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9954-4168-8D60-27D86746DA96}"/>
              </c:ext>
            </c:extLst>
          </c:dPt>
          <c:dPt>
            <c:idx val="2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954-4168-8D60-27D86746DA96}"/>
              </c:ext>
            </c:extLst>
          </c:dPt>
          <c:dPt>
            <c:idx val="3"/>
            <c:bubble3D val="0"/>
            <c:spPr>
              <a:solidFill>
                <a:schemeClr val="accent4">
                  <a:alpha val="90000"/>
                </a:schemeClr>
              </a:solidFill>
              <a:ln w="19050">
                <a:solidFill>
                  <a:schemeClr val="accent4">
                    <a:lumMod val="75000"/>
                  </a:schemeClr>
                </a:solidFill>
              </a:ln>
              <a:effectLst>
                <a:innerShdw blurRad="114300">
                  <a:schemeClr val="accent4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4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9954-4168-8D60-27D86746DA96}"/>
              </c:ext>
            </c:extLst>
          </c:dPt>
          <c:dPt>
            <c:idx val="4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9954-4168-8D60-27D86746DA96}"/>
              </c:ext>
            </c:extLst>
          </c:dPt>
          <c:dPt>
            <c:idx val="5"/>
            <c:bubble3D val="0"/>
            <c:spPr>
              <a:solidFill>
                <a:schemeClr val="accent6">
                  <a:alpha val="90000"/>
                </a:schemeClr>
              </a:solidFill>
              <a:ln w="19050">
                <a:solidFill>
                  <a:schemeClr val="accent6">
                    <a:lumMod val="75000"/>
                  </a:schemeClr>
                </a:solidFill>
              </a:ln>
              <a:effectLst>
                <a:innerShdw blurRad="114300">
                  <a:schemeClr val="accent6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6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9954-4168-8D60-27D86746DA9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9954-4168-8D60-27D86746DA9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  <a:alpha val="90000"/>
                </a:schemeClr>
              </a:solidFill>
              <a:ln w="19050">
                <a:solidFill>
                  <a:schemeClr val="accent2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8-9954-4168-8D60-27D86746DA96}"/>
              </c:ext>
            </c:extLst>
          </c:dPt>
          <c:dLbls>
            <c:dLbl>
              <c:idx val="0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5B9BD5"/>
                  </a:solidFill>
                  <a:round/>
                </a:ln>
                <a:effectLst>
                  <a:outerShdw blurRad="50800" dist="38100" dir="2700000" algn="tl" rotWithShape="0">
                    <a:srgbClr val="5B9BD5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954-4168-8D60-27D86746DA96}"/>
                </c:ext>
              </c:extLst>
            </c:dLbl>
            <c:dLbl>
              <c:idx val="1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5B9BD5"/>
                  </a:solidFill>
                  <a:round/>
                </a:ln>
                <a:effectLst>
                  <a:outerShdw blurRad="50800" dist="38100" dir="2700000" algn="tl" rotWithShape="0">
                    <a:srgbClr val="5B9BD5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954-4168-8D60-27D86746DA96}"/>
                </c:ext>
              </c:extLst>
            </c:dLbl>
            <c:dLbl>
              <c:idx val="2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5B9BD5"/>
                  </a:solidFill>
                  <a:round/>
                </a:ln>
                <a:effectLst>
                  <a:outerShdw blurRad="50800" dist="38100" dir="2700000" algn="tl" rotWithShape="0">
                    <a:srgbClr val="5B9BD5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3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954-4168-8D60-27D86746DA96}"/>
                </c:ext>
              </c:extLst>
            </c:dLbl>
            <c:dLbl>
              <c:idx val="3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5B9BD5"/>
                  </a:solidFill>
                  <a:round/>
                </a:ln>
                <a:effectLst>
                  <a:outerShdw blurRad="50800" dist="38100" dir="2700000" algn="tl" rotWithShape="0">
                    <a:srgbClr val="5B9BD5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4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954-4168-8D60-27D86746DA96}"/>
                </c:ext>
              </c:extLst>
            </c:dLbl>
            <c:dLbl>
              <c:idx val="4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5B9BD5"/>
                  </a:solidFill>
                  <a:round/>
                </a:ln>
                <a:effectLst>
                  <a:outerShdw blurRad="50800" dist="38100" dir="2700000" algn="tl" rotWithShape="0">
                    <a:srgbClr val="5B9BD5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5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9954-4168-8D60-27D86746DA96}"/>
                </c:ext>
              </c:extLst>
            </c:dLbl>
            <c:dLbl>
              <c:idx val="5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5B9BD5"/>
                  </a:solidFill>
                  <a:round/>
                </a:ln>
                <a:effectLst>
                  <a:outerShdw blurRad="50800" dist="38100" dir="2700000" algn="tl" rotWithShape="0">
                    <a:srgbClr val="5B9BD5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6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9954-4168-8D60-27D86746DA96}"/>
                </c:ext>
              </c:extLst>
            </c:dLbl>
            <c:dLbl>
              <c:idx val="6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5B9BD5"/>
                  </a:solidFill>
                  <a:round/>
                </a:ln>
                <a:effectLst>
                  <a:outerShdw blurRad="50800" dist="38100" dir="2700000" algn="tl" rotWithShape="0">
                    <a:srgbClr val="5B9BD5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9954-4168-8D60-27D86746DA96}"/>
                </c:ext>
              </c:extLst>
            </c:dLbl>
            <c:dLbl>
              <c:idx val="7"/>
              <c:spPr>
                <a:solidFill>
                  <a:sysClr val="window" lastClr="FFFFFF">
                    <a:alpha val="90000"/>
                  </a:sysClr>
                </a:solidFill>
                <a:ln w="12700" cap="flat" cmpd="sng" algn="ctr">
                  <a:solidFill>
                    <a:srgbClr val="5B9BD5"/>
                  </a:solidFill>
                  <a:round/>
                </a:ln>
                <a:effectLst>
                  <a:outerShdw blurRad="50800" dist="38100" dir="2700000" algn="tl" rotWithShape="0">
                    <a:srgbClr val="5B9BD5">
                      <a:lumMod val="75000"/>
                      <a:alpha val="40000"/>
                    </a:srgb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accent2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9954-4168-8D60-27D86746DA96}"/>
                </c:ext>
              </c:extLst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5B9BD5"/>
                </a:solidFill>
                <a:round/>
              </a:ln>
              <a:effectLst>
                <a:outerShdw blurRad="50800" dist="38100" dir="2700000" algn="tl" rotWithShape="0">
                  <a:srgbClr val="5B9BD5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PIECHART!$A$4:$A$12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(blank)</c:v>
                </c:pt>
              </c:strCache>
            </c:strRef>
          </c:cat>
          <c:val>
            <c:numRef>
              <c:f>PIECHART!$B$4:$B$12</c:f>
              <c:numCache>
                <c:formatCode>General</c:formatCode>
                <c:ptCount val="8"/>
                <c:pt idx="0">
                  <c:v>250</c:v>
                </c:pt>
                <c:pt idx="1">
                  <c:v>206</c:v>
                </c:pt>
                <c:pt idx="2">
                  <c:v>154</c:v>
                </c:pt>
                <c:pt idx="3">
                  <c:v>159</c:v>
                </c:pt>
                <c:pt idx="4">
                  <c:v>106</c:v>
                </c:pt>
                <c:pt idx="5">
                  <c:v>81</c:v>
                </c:pt>
                <c:pt idx="6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54-4168-8D60-27D86746DA9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[banking_loan_data (Recovered).xlsx]MAP FILLED CHART !PivotTable2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'MAP FILLED CHART 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'MAP FILLED CHART '!$A$4:$A$15</c:f>
              <c:strCache>
                <c:ptCount val="11"/>
                <c:pt idx="0">
                  <c:v>CA</c:v>
                </c:pt>
                <c:pt idx="1">
                  <c:v>FL</c:v>
                </c:pt>
                <c:pt idx="2">
                  <c:v>GA</c:v>
                </c:pt>
                <c:pt idx="3">
                  <c:v>IL</c:v>
                </c:pt>
                <c:pt idx="4">
                  <c:v>MI</c:v>
                </c:pt>
                <c:pt idx="5">
                  <c:v>NC</c:v>
                </c:pt>
                <c:pt idx="6">
                  <c:v>NY</c:v>
                </c:pt>
                <c:pt idx="7">
                  <c:v>OH</c:v>
                </c:pt>
                <c:pt idx="8">
                  <c:v>PA</c:v>
                </c:pt>
                <c:pt idx="9">
                  <c:v>TX</c:v>
                </c:pt>
                <c:pt idx="10">
                  <c:v>(blank)</c:v>
                </c:pt>
              </c:strCache>
            </c:strRef>
          </c:cat>
          <c:val>
            <c:numRef>
              <c:f>'MAP FILLED CHART '!$B$4:$B$15</c:f>
              <c:numCache>
                <c:formatCode>General</c:formatCode>
                <c:ptCount val="11"/>
                <c:pt idx="0">
                  <c:v>2261248</c:v>
                </c:pt>
                <c:pt idx="1">
                  <c:v>1746490</c:v>
                </c:pt>
                <c:pt idx="2">
                  <c:v>2310129</c:v>
                </c:pt>
                <c:pt idx="3">
                  <c:v>2005298</c:v>
                </c:pt>
                <c:pt idx="4">
                  <c:v>2108219</c:v>
                </c:pt>
                <c:pt idx="5">
                  <c:v>2199731</c:v>
                </c:pt>
                <c:pt idx="6">
                  <c:v>1981495</c:v>
                </c:pt>
                <c:pt idx="7">
                  <c:v>2551617</c:v>
                </c:pt>
                <c:pt idx="8">
                  <c:v>2056686</c:v>
                </c:pt>
                <c:pt idx="9">
                  <c:v>2034631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E7-4B0F-84BC-21A3D8795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53378568"/>
        <c:axId val="453378896"/>
      </c:barChart>
      <c:catAx>
        <c:axId val="453378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378896"/>
        <c:crosses val="autoZero"/>
        <c:auto val="1"/>
        <c:lblAlgn val="ctr"/>
        <c:lblOffset val="100"/>
        <c:noMultiLvlLbl val="0"/>
      </c:catAx>
      <c:valAx>
        <c:axId val="45337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378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190500</xdr:colOff>
      <xdr:row>16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28575</xdr:colOff>
      <xdr:row>0</xdr:row>
      <xdr:rowOff>38100</xdr:rowOff>
    </xdr:from>
    <xdr:to>
      <xdr:col>18</xdr:col>
      <xdr:colOff>333375</xdr:colOff>
      <xdr:row>16</xdr:row>
      <xdr:rowOff>38100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19050</xdr:colOff>
      <xdr:row>17</xdr:row>
      <xdr:rowOff>28575</xdr:rowOff>
    </xdr:from>
    <xdr:to>
      <xdr:col>14</xdr:col>
      <xdr:colOff>323850</xdr:colOff>
      <xdr:row>31</xdr:row>
      <xdr:rowOff>104775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180975</xdr:rowOff>
    </xdr:from>
    <xdr:to>
      <xdr:col>14</xdr:col>
      <xdr:colOff>200025</xdr:colOff>
      <xdr:row>18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2</xdr:row>
      <xdr:rowOff>9525</xdr:rowOff>
    </xdr:from>
    <xdr:to>
      <xdr:col>9</xdr:col>
      <xdr:colOff>590550</xdr:colOff>
      <xdr:row>16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1</xdr:row>
      <xdr:rowOff>180975</xdr:rowOff>
    </xdr:from>
    <xdr:to>
      <xdr:col>9</xdr:col>
      <xdr:colOff>571500</xdr:colOff>
      <xdr:row>16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918.946110648147" createdVersion="6" refreshedVersion="6" minRefreshableVersion="3" recordCount="1000">
  <cacheSource type="worksheet">
    <worksheetSource name="Table1"/>
  </cacheSource>
  <cacheFields count="27">
    <cacheField name="Loan ID" numFmtId="0">
      <sharedItems count="1000">
        <s v="L0001"/>
        <s v="L0002"/>
        <s v="L0003"/>
        <s v="L0004"/>
        <s v="L0005"/>
        <s v="L0006"/>
        <s v="L0007"/>
        <s v="L0008"/>
        <s v="L0009"/>
        <s v="L0010"/>
        <s v="L0011"/>
        <s v="L0012"/>
        <s v="L0013"/>
        <s v="L0014"/>
        <s v="L0015"/>
        <s v="L0016"/>
        <s v="L0017"/>
        <s v="L0018"/>
        <s v="L0019"/>
        <s v="L0020"/>
        <s v="L0021"/>
        <s v="L0022"/>
        <s v="L0023"/>
        <s v="L0024"/>
        <s v="L0025"/>
        <s v="L0026"/>
        <s v="L0027"/>
        <s v="L0028"/>
        <s v="L0029"/>
        <s v="L0030"/>
        <s v="L0031"/>
        <s v="L0032"/>
        <s v="L0033"/>
        <s v="L0034"/>
        <s v="L0035"/>
        <s v="L0036"/>
        <s v="L0037"/>
        <s v="L0038"/>
        <s v="L0039"/>
        <s v="L0040"/>
        <s v="L0041"/>
        <s v="L0042"/>
        <s v="L0043"/>
        <s v="L0044"/>
        <s v="L0045"/>
        <s v="L0046"/>
        <s v="L0047"/>
        <s v="L0048"/>
        <s v="L0049"/>
        <s v="L0050"/>
        <s v="L0051"/>
        <s v="L0052"/>
        <s v="L0053"/>
        <s v="L0054"/>
        <s v="L0055"/>
        <s v="L0056"/>
        <s v="L0057"/>
        <s v="L0058"/>
        <s v="L0059"/>
        <s v="L0060"/>
        <s v="L0061"/>
        <s v="L0062"/>
        <s v="L0063"/>
        <s v="L0064"/>
        <s v="L0065"/>
        <s v="L0066"/>
        <s v="L0067"/>
        <s v="L0068"/>
        <s v="L0069"/>
        <s v="L0070"/>
        <s v="L0071"/>
        <s v="L0072"/>
        <s v="L0073"/>
        <s v="L0074"/>
        <s v="L0075"/>
        <s v="L0076"/>
        <s v="L0077"/>
        <s v="L0078"/>
        <s v="L0079"/>
        <s v="L0080"/>
        <s v="L0081"/>
        <s v="L0082"/>
        <s v="L0083"/>
        <s v="L0084"/>
        <s v="L0085"/>
        <s v="L0086"/>
        <s v="L0087"/>
        <s v="L0088"/>
        <s v="L0089"/>
        <s v="L0090"/>
        <s v="L0091"/>
        <s v="L0092"/>
        <s v="L0093"/>
        <s v="L0094"/>
        <s v="L0095"/>
        <s v="L0096"/>
        <s v="L0097"/>
        <s v="L0098"/>
        <s v="L0099"/>
        <s v="L0100"/>
        <s v="L0101"/>
        <s v="L0102"/>
        <s v="L0103"/>
        <s v="L0104"/>
        <s v="L0105"/>
        <s v="L0106"/>
        <s v="L0107"/>
        <s v="L0108"/>
        <s v="L0109"/>
        <s v="L0110"/>
        <s v="L0111"/>
        <s v="L0112"/>
        <s v="L0113"/>
        <s v="L0114"/>
        <s v="L0115"/>
        <s v="L0116"/>
        <s v="L0117"/>
        <s v="L0118"/>
        <s v="L0119"/>
        <s v="L0120"/>
        <s v="L0121"/>
        <s v="L0122"/>
        <s v="L0123"/>
        <s v="L0124"/>
        <s v="L0125"/>
        <s v="L0126"/>
        <s v="L0127"/>
        <s v="L0128"/>
        <s v="L0129"/>
        <s v="L0130"/>
        <s v="L0131"/>
        <s v="L0132"/>
        <s v="L0133"/>
        <s v="L0134"/>
        <s v="L0135"/>
        <s v="L0136"/>
        <s v="L0137"/>
        <s v="L0138"/>
        <s v="L0139"/>
        <s v="L0140"/>
        <s v="L0141"/>
        <s v="L0142"/>
        <s v="L0143"/>
        <s v="L0144"/>
        <s v="L0145"/>
        <s v="L0146"/>
        <s v="L0147"/>
        <s v="L0148"/>
        <s v="L0149"/>
        <s v="L0150"/>
        <s v="L0151"/>
        <s v="L0152"/>
        <s v="L0153"/>
        <s v="L0154"/>
        <s v="L0155"/>
        <s v="L0156"/>
        <s v="L0157"/>
        <s v="L0158"/>
        <s v="L0159"/>
        <s v="L0160"/>
        <s v="L0161"/>
        <s v="L0162"/>
        <s v="L0163"/>
        <s v="L0164"/>
        <s v="L0165"/>
        <s v="L0166"/>
        <s v="L0167"/>
        <s v="L0168"/>
        <s v="L0169"/>
        <s v="L0170"/>
        <s v="L0171"/>
        <s v="L0172"/>
        <s v="L0173"/>
        <s v="L0174"/>
        <s v="L0175"/>
        <s v="L0176"/>
        <s v="L0177"/>
        <s v="L0178"/>
        <s v="L0179"/>
        <s v="L0180"/>
        <s v="L0181"/>
        <s v="L0182"/>
        <s v="L0183"/>
        <s v="L0184"/>
        <s v="L0185"/>
        <s v="L0186"/>
        <s v="L0187"/>
        <s v="L0188"/>
        <s v="L0189"/>
        <s v="L0190"/>
        <s v="L0191"/>
        <s v="L0192"/>
        <s v="L0193"/>
        <s v="L0194"/>
        <s v="L0195"/>
        <s v="L0196"/>
        <s v="L0197"/>
        <s v="L0198"/>
        <s v="L0199"/>
        <s v="L0200"/>
        <s v="L0201"/>
        <s v="L0202"/>
        <s v="L0203"/>
        <s v="L0204"/>
        <s v="L0205"/>
        <s v="L0206"/>
        <s v="L0207"/>
        <s v="L0208"/>
        <s v="L0209"/>
        <s v="L0210"/>
        <s v="L0211"/>
        <s v="L0212"/>
        <s v="L0213"/>
        <s v="L0214"/>
        <s v="L0215"/>
        <s v="L0216"/>
        <s v="L0217"/>
        <s v="L0218"/>
        <s v="L0219"/>
        <s v="L0220"/>
        <s v="L0221"/>
        <s v="L0222"/>
        <s v="L0223"/>
        <s v="L0224"/>
        <s v="L0225"/>
        <s v="L0226"/>
        <s v="L0227"/>
        <s v="L0228"/>
        <s v="L0229"/>
        <s v="L0230"/>
        <s v="L0231"/>
        <s v="L0232"/>
        <s v="L0233"/>
        <s v="L0234"/>
        <s v="L0235"/>
        <s v="L0236"/>
        <s v="L0237"/>
        <s v="L0238"/>
        <s v="L0239"/>
        <s v="L0240"/>
        <s v="L0241"/>
        <s v="L0242"/>
        <s v="L0243"/>
        <s v="L0244"/>
        <s v="L0245"/>
        <s v="L0246"/>
        <s v="L0247"/>
        <s v="L0248"/>
        <s v="L0249"/>
        <s v="L0250"/>
        <s v="L0251"/>
        <s v="L0252"/>
        <s v="L0253"/>
        <s v="L0254"/>
        <s v="L0255"/>
        <s v="L0256"/>
        <s v="L0257"/>
        <s v="L0258"/>
        <s v="L0259"/>
        <s v="L0260"/>
        <s v="L0261"/>
        <s v="L0262"/>
        <s v="L0263"/>
        <s v="L0264"/>
        <s v="L0265"/>
        <s v="L0266"/>
        <s v="L0267"/>
        <s v="L0268"/>
        <s v="L0269"/>
        <s v="L0270"/>
        <s v="L0271"/>
        <s v="L0272"/>
        <s v="L0273"/>
        <s v="L0274"/>
        <s v="L0275"/>
        <s v="L0276"/>
        <s v="L0277"/>
        <s v="L0278"/>
        <s v="L0279"/>
        <s v="L0280"/>
        <s v="L0281"/>
        <s v="L0282"/>
        <s v="L0283"/>
        <s v="L0284"/>
        <s v="L0285"/>
        <s v="L0286"/>
        <s v="L0287"/>
        <s v="L0288"/>
        <s v="L0289"/>
        <s v="L0290"/>
        <s v="L0291"/>
        <s v="L0292"/>
        <s v="L0293"/>
        <s v="L0294"/>
        <s v="L0295"/>
        <s v="L0296"/>
        <s v="L0297"/>
        <s v="L0298"/>
        <s v="L0299"/>
        <s v="L0300"/>
        <s v="L0301"/>
        <s v="L0302"/>
        <s v="L0303"/>
        <s v="L0304"/>
        <s v="L0305"/>
        <s v="L0306"/>
        <s v="L0307"/>
        <s v="L0308"/>
        <s v="L0309"/>
        <s v="L0310"/>
        <s v="L0311"/>
        <s v="L0312"/>
        <s v="L0313"/>
        <s v="L0314"/>
        <s v="L0315"/>
        <s v="L0316"/>
        <s v="L0317"/>
        <s v="L0318"/>
        <s v="L0319"/>
        <s v="L0320"/>
        <s v="L0321"/>
        <s v="L0322"/>
        <s v="L0323"/>
        <s v="L0324"/>
        <s v="L0325"/>
        <s v="L0326"/>
        <s v="L0327"/>
        <s v="L0328"/>
        <s v="L0329"/>
        <s v="L0330"/>
        <s v="L0331"/>
        <s v="L0332"/>
        <s v="L0333"/>
        <s v="L0334"/>
        <s v="L0335"/>
        <s v="L0336"/>
        <s v="L0337"/>
        <s v="L0338"/>
        <s v="L0339"/>
        <s v="L0340"/>
        <s v="L0341"/>
        <s v="L0342"/>
        <s v="L0343"/>
        <s v="L0344"/>
        <s v="L0345"/>
        <s v="L0346"/>
        <s v="L0347"/>
        <s v="L0348"/>
        <s v="L0349"/>
        <s v="L0350"/>
        <s v="L0351"/>
        <s v="L0352"/>
        <s v="L0353"/>
        <s v="L0354"/>
        <s v="L0355"/>
        <s v="L0356"/>
        <s v="L0357"/>
        <s v="L0358"/>
        <s v="L0359"/>
        <s v="L0360"/>
        <s v="L0361"/>
        <s v="L0362"/>
        <s v="L0363"/>
        <s v="L0364"/>
        <s v="L0365"/>
        <s v="L0366"/>
        <s v="L0367"/>
        <s v="L0368"/>
        <s v="L0369"/>
        <s v="L0370"/>
        <s v="L0371"/>
        <s v="L0372"/>
        <s v="L0373"/>
        <s v="L0374"/>
        <s v="L0375"/>
        <s v="L0376"/>
        <s v="L0377"/>
        <s v="L0378"/>
        <s v="L0379"/>
        <s v="L0380"/>
        <s v="L0381"/>
        <s v="L0382"/>
        <s v="L0383"/>
        <s v="L0384"/>
        <s v="L0385"/>
        <s v="L0386"/>
        <s v="L0387"/>
        <s v="L0388"/>
        <s v="L0389"/>
        <s v="L0390"/>
        <s v="L0391"/>
        <s v="L0392"/>
        <s v="L0393"/>
        <s v="L0394"/>
        <s v="L0395"/>
        <s v="L0396"/>
        <s v="L0397"/>
        <s v="L0398"/>
        <s v="L0399"/>
        <s v="L0400"/>
        <s v="L0401"/>
        <s v="L0402"/>
        <s v="L0403"/>
        <s v="L0404"/>
        <s v="L0405"/>
        <s v="L0406"/>
        <s v="L0407"/>
        <s v="L0408"/>
        <s v="L0409"/>
        <s v="L0410"/>
        <s v="L0411"/>
        <s v="L0412"/>
        <s v="L0413"/>
        <s v="L0414"/>
        <s v="L0415"/>
        <s v="L0416"/>
        <s v="L0417"/>
        <s v="L0418"/>
        <s v="L0419"/>
        <s v="L0420"/>
        <s v="L0421"/>
        <s v="L0422"/>
        <s v="L0423"/>
        <s v="L0424"/>
        <s v="L0425"/>
        <s v="L0426"/>
        <s v="L0427"/>
        <s v="L0428"/>
        <s v="L0429"/>
        <s v="L0430"/>
        <s v="L0431"/>
        <s v="L0432"/>
        <s v="L0433"/>
        <s v="L0434"/>
        <s v="L0435"/>
        <s v="L0436"/>
        <s v="L0437"/>
        <s v="L0438"/>
        <s v="L0439"/>
        <s v="L0440"/>
        <s v="L0441"/>
        <s v="L0442"/>
        <s v="L0443"/>
        <s v="L0444"/>
        <s v="L0445"/>
        <s v="L0446"/>
        <s v="L0447"/>
        <s v="L0448"/>
        <s v="L0449"/>
        <s v="L0450"/>
        <s v="L0451"/>
        <s v="L0452"/>
        <s v="L0453"/>
        <s v="L0454"/>
        <s v="L0455"/>
        <s v="L0456"/>
        <s v="L0457"/>
        <s v="L0458"/>
        <s v="L0459"/>
        <s v="L0460"/>
        <s v="L0461"/>
        <s v="L0462"/>
        <s v="L0463"/>
        <s v="L0464"/>
        <s v="L0465"/>
        <s v="L0466"/>
        <s v="L0467"/>
        <s v="L0468"/>
        <s v="L0469"/>
        <s v="L0470"/>
        <s v="L0471"/>
        <s v="L0472"/>
        <s v="L0473"/>
        <s v="L0474"/>
        <s v="L0475"/>
        <s v="L0476"/>
        <s v="L0477"/>
        <s v="L0478"/>
        <s v="L0479"/>
        <s v="L0480"/>
        <s v="L0481"/>
        <s v="L0482"/>
        <s v="L0483"/>
        <s v="L0484"/>
        <s v="L0485"/>
        <s v="L0486"/>
        <s v="L0487"/>
        <s v="L0488"/>
        <s v="L0489"/>
        <s v="L0490"/>
        <s v="L0491"/>
        <s v="L0492"/>
        <s v="L0493"/>
        <s v="L0494"/>
        <s v="L0495"/>
        <s v="L0496"/>
        <s v="L0497"/>
        <s v="L0498"/>
        <s v="L0499"/>
        <s v="L0500"/>
        <s v="L0501"/>
        <s v="L0502"/>
        <s v="L0503"/>
        <s v="L0504"/>
        <s v="L0505"/>
        <s v="L0506"/>
        <s v="L0507"/>
        <s v="L0508"/>
        <s v="L0509"/>
        <s v="L0510"/>
        <s v="L0511"/>
        <s v="L0512"/>
        <s v="L0513"/>
        <s v="L0514"/>
        <s v="L0515"/>
        <s v="L0516"/>
        <s v="L0517"/>
        <s v="L0518"/>
        <s v="L0519"/>
        <s v="L0520"/>
        <s v="L0521"/>
        <s v="L0522"/>
        <s v="L0523"/>
        <s v="L0524"/>
        <s v="L0525"/>
        <s v="L0526"/>
        <s v="L0527"/>
        <s v="L0528"/>
        <s v="L0529"/>
        <s v="L0530"/>
        <s v="L0531"/>
        <s v="L0532"/>
        <s v="L0533"/>
        <s v="L0534"/>
        <s v="L0535"/>
        <s v="L0536"/>
        <s v="L0537"/>
        <s v="L0538"/>
        <s v="L0539"/>
        <s v="L0540"/>
        <s v="L0541"/>
        <s v="L0542"/>
        <s v="L0543"/>
        <s v="L0544"/>
        <s v="L0545"/>
        <s v="L0546"/>
        <s v="L0547"/>
        <s v="L0548"/>
        <s v="L0549"/>
        <s v="L0550"/>
        <s v="L0551"/>
        <s v="L0552"/>
        <s v="L0553"/>
        <s v="L0554"/>
        <s v="L0555"/>
        <s v="L0556"/>
        <s v="L0557"/>
        <s v="L0558"/>
        <s v="L0559"/>
        <s v="L0560"/>
        <s v="L0561"/>
        <s v="L0562"/>
        <s v="L0563"/>
        <s v="L0564"/>
        <s v="L0565"/>
        <s v="L0566"/>
        <s v="L0567"/>
        <s v="L0568"/>
        <s v="L0569"/>
        <s v="L0570"/>
        <s v="L0571"/>
        <s v="L0572"/>
        <s v="L0573"/>
        <s v="L0574"/>
        <s v="L0575"/>
        <s v="L0576"/>
        <s v="L0577"/>
        <s v="L0578"/>
        <s v="L0579"/>
        <s v="L0580"/>
        <s v="L0581"/>
        <s v="L0582"/>
        <s v="L0583"/>
        <s v="L0584"/>
        <s v="L0585"/>
        <s v="L0586"/>
        <s v="L0587"/>
        <s v="L0588"/>
        <s v="L0589"/>
        <s v="L0590"/>
        <s v="L0591"/>
        <s v="L0592"/>
        <s v="L0593"/>
        <s v="L0594"/>
        <s v="L0595"/>
        <s v="L0596"/>
        <s v="L0597"/>
        <s v="L0598"/>
        <s v="L0599"/>
        <s v="L0600"/>
        <s v="L0601"/>
        <s v="L0602"/>
        <s v="L0603"/>
        <s v="L0604"/>
        <s v="L0605"/>
        <s v="L0606"/>
        <s v="L0607"/>
        <s v="L0608"/>
        <s v="L0609"/>
        <s v="L0610"/>
        <s v="L0611"/>
        <s v="L0612"/>
        <s v="L0613"/>
        <s v="L0614"/>
        <s v="L0615"/>
        <s v="L0616"/>
        <s v="L0617"/>
        <s v="L0618"/>
        <s v="L0619"/>
        <s v="L0620"/>
        <s v="L0621"/>
        <s v="L0622"/>
        <s v="L0623"/>
        <s v="L0624"/>
        <s v="L0625"/>
        <s v="L0626"/>
        <s v="L0627"/>
        <s v="L0628"/>
        <s v="L0629"/>
        <s v="L0630"/>
        <s v="L0631"/>
        <s v="L0632"/>
        <s v="L0633"/>
        <s v="L0634"/>
        <s v="L0635"/>
        <s v="L0636"/>
        <s v="L0637"/>
        <s v="L0638"/>
        <s v="L0639"/>
        <s v="L0640"/>
        <s v="L0641"/>
        <s v="L0642"/>
        <s v="L0643"/>
        <s v="L0644"/>
        <s v="L0645"/>
        <s v="L0646"/>
        <s v="L0647"/>
        <s v="L0648"/>
        <s v="L0649"/>
        <s v="L0650"/>
        <s v="L0651"/>
        <s v="L0652"/>
        <s v="L0653"/>
        <s v="L0654"/>
        <s v="L0655"/>
        <s v="L0656"/>
        <s v="L0657"/>
        <s v="L0658"/>
        <s v="L0659"/>
        <s v="L0660"/>
        <s v="L0661"/>
        <s v="L0662"/>
        <s v="L0663"/>
        <s v="L0664"/>
        <s v="L0665"/>
        <s v="L0666"/>
        <s v="L0667"/>
        <s v="L0668"/>
        <s v="L0669"/>
        <s v="L0670"/>
        <s v="L0671"/>
        <s v="L0672"/>
        <s v="L0673"/>
        <s v="L0674"/>
        <s v="L0675"/>
        <s v="L0676"/>
        <s v="L0677"/>
        <s v="L0678"/>
        <s v="L0679"/>
        <s v="L0680"/>
        <s v="L0681"/>
        <s v="L0682"/>
        <s v="L0683"/>
        <s v="L0684"/>
        <s v="L0685"/>
        <s v="L0686"/>
        <s v="L0687"/>
        <s v="L0688"/>
        <s v="L0689"/>
        <s v="L0690"/>
        <s v="L0691"/>
        <s v="L0692"/>
        <s v="L0693"/>
        <s v="L0694"/>
        <s v="L0695"/>
        <s v="L0696"/>
        <s v="L0697"/>
        <s v="L0698"/>
        <s v="L0699"/>
        <s v="L0700"/>
        <s v="L0701"/>
        <s v="L0702"/>
        <s v="L0703"/>
        <s v="L0704"/>
        <s v="L0705"/>
        <s v="L0706"/>
        <s v="L0707"/>
        <s v="L0708"/>
        <s v="L0709"/>
        <s v="L0710"/>
        <s v="L0711"/>
        <s v="L0712"/>
        <s v="L0713"/>
        <s v="L0714"/>
        <s v="L0715"/>
        <s v="L0716"/>
        <s v="L0717"/>
        <s v="L0718"/>
        <s v="L0719"/>
        <s v="L0720"/>
        <s v="L0721"/>
        <s v="L0722"/>
        <s v="L0723"/>
        <s v="L0724"/>
        <s v="L0725"/>
        <s v="L0726"/>
        <s v="L0727"/>
        <s v="L0728"/>
        <s v="L0729"/>
        <s v="L0730"/>
        <s v="L0731"/>
        <s v="L0732"/>
        <s v="L0733"/>
        <s v="L0734"/>
        <s v="L0735"/>
        <s v="L0736"/>
        <s v="L0737"/>
        <s v="L0738"/>
        <s v="L0739"/>
        <s v="L0740"/>
        <s v="L0741"/>
        <s v="L0742"/>
        <s v="L0743"/>
        <s v="L0744"/>
        <s v="L0745"/>
        <s v="L0746"/>
        <s v="L0747"/>
        <s v="L0748"/>
        <s v="L0749"/>
        <s v="L0750"/>
        <s v="L0751"/>
        <s v="L0752"/>
        <s v="L0753"/>
        <s v="L0754"/>
        <s v="L0755"/>
        <s v="L0756"/>
        <s v="L0757"/>
        <s v="L0758"/>
        <s v="L0759"/>
        <s v="L0760"/>
        <s v="L0761"/>
        <s v="L0762"/>
        <s v="L0763"/>
        <s v="L0764"/>
        <s v="L0765"/>
        <s v="L0766"/>
        <s v="L0767"/>
        <s v="L0768"/>
        <s v="L0769"/>
        <s v="L0770"/>
        <s v="L0771"/>
        <s v="L0772"/>
        <s v="L0773"/>
        <s v="L0774"/>
        <s v="L0775"/>
        <s v="L0776"/>
        <s v="L0777"/>
        <s v="L0778"/>
        <s v="L0779"/>
        <s v="L0780"/>
        <s v="L0781"/>
        <s v="L0782"/>
        <s v="L0783"/>
        <s v="L0784"/>
        <s v="L0785"/>
        <s v="L0786"/>
        <s v="L0787"/>
        <s v="L0788"/>
        <s v="L0789"/>
        <s v="L0790"/>
        <s v="L0791"/>
        <s v="L0792"/>
        <s v="L0793"/>
        <s v="L0794"/>
        <s v="L0795"/>
        <s v="L0796"/>
        <s v="L0797"/>
        <s v="L0798"/>
        <s v="L0799"/>
        <s v="L0800"/>
        <s v="L0801"/>
        <s v="L0802"/>
        <s v="L0803"/>
        <s v="L0804"/>
        <s v="L0805"/>
        <s v="L0806"/>
        <s v="L0807"/>
        <s v="L0808"/>
        <s v="L0809"/>
        <s v="L0810"/>
        <s v="L0811"/>
        <s v="L0812"/>
        <s v="L0813"/>
        <s v="L0814"/>
        <s v="L0815"/>
        <s v="L0816"/>
        <s v="L0817"/>
        <s v="L0818"/>
        <s v="L0819"/>
        <s v="L0820"/>
        <s v="L0821"/>
        <s v="L0822"/>
        <s v="L0823"/>
        <s v="L0824"/>
        <s v="L0825"/>
        <s v="L0826"/>
        <s v="L0827"/>
        <s v="L0828"/>
        <s v="L0829"/>
        <s v="L0830"/>
        <s v="L0831"/>
        <s v="L0832"/>
        <s v="L0833"/>
        <s v="L0834"/>
        <s v="L0835"/>
        <s v="L0836"/>
        <s v="L0837"/>
        <s v="L0838"/>
        <s v="L0839"/>
        <s v="L0840"/>
        <s v="L0841"/>
        <s v="L0842"/>
        <s v="L0843"/>
        <s v="L0844"/>
        <s v="L0845"/>
        <s v="L0846"/>
        <s v="L0847"/>
        <s v="L0848"/>
        <s v="L0849"/>
        <s v="L0850"/>
        <s v="L0851"/>
        <s v="L0852"/>
        <s v="L0853"/>
        <s v="L0854"/>
        <s v="L0855"/>
        <s v="L0856"/>
        <s v="L0857"/>
        <s v="L0858"/>
        <s v="L0859"/>
        <s v="L0860"/>
        <s v="L0861"/>
        <s v="L0862"/>
        <s v="L0863"/>
        <s v="L0864"/>
        <s v="L0865"/>
        <s v="L0866"/>
        <s v="L0867"/>
        <s v="L0868"/>
        <s v="L0869"/>
        <s v="L0870"/>
        <s v="L0871"/>
        <s v="L0872"/>
        <s v="L0873"/>
        <s v="L0874"/>
        <s v="L0875"/>
        <s v="L0876"/>
        <s v="L0877"/>
        <s v="L0878"/>
        <s v="L0879"/>
        <s v="L0880"/>
        <s v="L0881"/>
        <s v="L0882"/>
        <s v="L0883"/>
        <s v="L0884"/>
        <s v="L0885"/>
        <s v="L0886"/>
        <s v="L0887"/>
        <s v="L0888"/>
        <s v="L0889"/>
        <s v="L0890"/>
        <s v="L0891"/>
        <s v="L0892"/>
        <s v="L0893"/>
        <s v="L0894"/>
        <s v="L0895"/>
        <s v="L0896"/>
        <s v="L0897"/>
        <s v="L0898"/>
        <s v="L0899"/>
        <s v="L0900"/>
        <s v="L0901"/>
        <s v="L0902"/>
        <s v="L0903"/>
        <s v="L0904"/>
        <s v="L0905"/>
        <s v="L0906"/>
        <s v="L0907"/>
        <s v="L0908"/>
        <s v="L0909"/>
        <s v="L0910"/>
        <s v="L0911"/>
        <s v="L0912"/>
        <s v="L0913"/>
        <s v="L0914"/>
        <s v="L0915"/>
        <s v="L0916"/>
        <s v="L0917"/>
        <s v="L0918"/>
        <s v="L0919"/>
        <s v="L0920"/>
        <s v="L0921"/>
        <s v="L0922"/>
        <s v="L0923"/>
        <s v="L0924"/>
        <s v="L0925"/>
        <s v="L0926"/>
        <s v="L0927"/>
        <s v="L0928"/>
        <s v="L0929"/>
        <s v="L0930"/>
        <s v="L0931"/>
        <s v="L0932"/>
        <s v="L0933"/>
        <s v="L0934"/>
        <s v="L0935"/>
        <s v="L0936"/>
        <s v="L0937"/>
        <s v="L0938"/>
        <s v="L0939"/>
        <s v="L0940"/>
        <s v="L0941"/>
        <s v="L0942"/>
        <s v="L0943"/>
        <s v="L0944"/>
        <s v="L0945"/>
        <s v="L0946"/>
        <s v="L0947"/>
        <s v="L0948"/>
        <s v="L0949"/>
        <s v="L0950"/>
        <s v="L0951"/>
        <s v="L0952"/>
        <s v="L0953"/>
        <s v="L0954"/>
        <s v="L0955"/>
        <s v="L0956"/>
        <s v="L0957"/>
        <s v="L0958"/>
        <s v="L0959"/>
        <s v="L0960"/>
        <s v="L0961"/>
        <s v="L0962"/>
        <s v="L0963"/>
        <s v="L0964"/>
        <s v="L0965"/>
        <s v="L0966"/>
        <s v="L0967"/>
        <s v="L0968"/>
        <s v="L0969"/>
        <s v="L0970"/>
        <s v="L0971"/>
        <s v="L0972"/>
        <s v="L0973"/>
        <s v="L0974"/>
        <s v="L0975"/>
        <s v="L0976"/>
        <s v="L0977"/>
        <s v="L0978"/>
        <s v="L0979"/>
        <s v="L0980"/>
        <s v="L0981"/>
        <s v="L0982"/>
        <s v="L0983"/>
        <s v="L0984"/>
        <s v="L0985"/>
        <s v="L0986"/>
        <s v="L0987"/>
        <s v="L0988"/>
        <s v="L0989"/>
        <s v="L0990"/>
        <s v="L0991"/>
        <s v="L0992"/>
        <s v="L0993"/>
        <s v="L0994"/>
        <s v="L0995"/>
        <s v="L0996"/>
        <s v="L0997"/>
        <s v="L0998"/>
        <s v="L0999"/>
        <s v="L1000"/>
      </sharedItems>
    </cacheField>
    <cacheField name="Issue Date" numFmtId="14">
      <sharedItems/>
    </cacheField>
    <cacheField name="Borrower ID" numFmtId="0">
      <sharedItems/>
    </cacheField>
    <cacheField name="State" numFmtId="0">
      <sharedItems count="10">
        <s v="OH"/>
        <s v="PA"/>
        <s v="NY"/>
        <s v="MI"/>
        <s v="NC"/>
        <s v="GA"/>
        <s v="IL"/>
        <s v="CA"/>
        <s v="FL"/>
        <s v="TX"/>
      </sharedItems>
    </cacheField>
    <cacheField name="Loan Amount" numFmtId="0">
      <sharedItems containsSemiMixedTypes="0" containsString="0" containsNumber="1" containsInteger="1" minValue="1060" maxValue="39908"/>
    </cacheField>
    <cacheField name="Interest Rate" numFmtId="0">
      <sharedItems containsSemiMixedTypes="0" containsString="0" containsNumber="1" minValue="5" maxValue="25"/>
    </cacheField>
    <cacheField name="Term (Months)" numFmtId="0">
      <sharedItems containsSemiMixedTypes="0" containsString="0" containsNumber="1" containsInteger="1" minValue="36" maxValue="60"/>
    </cacheField>
    <cacheField name="Loan Status" numFmtId="0">
      <sharedItems count="3">
        <s v="Fully Paid"/>
        <s v="Non Fully Paid"/>
        <s v="Late (31-120 days)"/>
      </sharedItems>
    </cacheField>
    <cacheField name="Loan Grade" numFmtId="0">
      <sharedItems count="7">
        <s v="A"/>
        <s v="D"/>
        <s v="F"/>
        <s v="G"/>
        <s v="B"/>
        <s v="C"/>
        <s v="E"/>
      </sharedItems>
    </cacheField>
    <cacheField name="Loan Intent" numFmtId="0">
      <sharedItems count="5">
        <s v="small business"/>
        <s v="credit card"/>
        <s v="home improvement"/>
        <s v="other"/>
        <s v="debt consolidation"/>
      </sharedItems>
    </cacheField>
    <cacheField name="Annual Income" numFmtId="0">
      <sharedItems containsSemiMixedTypes="0" containsString="0" containsNumber="1" containsInteger="1" minValue="30203" maxValue="149277"/>
    </cacheField>
    <cacheField name="Home Ownership" numFmtId="0">
      <sharedItems count="3">
        <s v="OWN"/>
        <s v="MORTGAGE"/>
        <s v="RENT"/>
      </sharedItems>
    </cacheField>
    <cacheField name="DTI" numFmtId="0">
      <sharedItems containsSemiMixedTypes="0" containsString="0" containsNumber="1" minValue="0.1" maxValue="0.5"/>
    </cacheField>
    <cacheField name="LTV" numFmtId="0">
      <sharedItems containsSemiMixedTypes="0" containsString="0" containsNumber="1" minValue="0.5" maxValue="0.95"/>
    </cacheField>
    <cacheField name="Total Payments Received" numFmtId="0">
      <sharedItems containsSemiMixedTypes="0" containsString="0" containsNumber="1" minValue="0" maxValue="49533.55"/>
    </cacheField>
    <cacheField name="Recovery Amount" numFmtId="0">
      <sharedItems containsSemiMixedTypes="0" containsString="0" containsNumber="1" minValue="0" maxValue="17357.919999999998"/>
    </cacheField>
    <cacheField name="interest value" numFmtId="0">
      <sharedItems containsSemiMixedTypes="0" containsString="0" containsNumber="1" minValue="-38873" maxValue="9683.5500000000029"/>
    </cacheField>
    <cacheField name="Loan to Value Ratio" numFmtId="9">
      <sharedItems containsSemiMixedTypes="0" containsString="0" containsNumber="1" minValue="8.0709960685281367E-3" maxValue="1.2977849882462007"/>
    </cacheField>
    <cacheField name="Loan to income Ration" numFmtId="9">
      <sharedItems containsSemiMixedTypes="0" containsString="0" containsNumber="1" minValue="8.0709960685281367E-3" maxValue="1.2977849882462007"/>
    </cacheField>
    <cacheField name="EMI PER MONTH" numFmtId="0">
      <sharedItems containsSemiMixedTypes="0" containsString="0" containsNumber="1" minValue="0" maxValue="1356.8533333333335"/>
    </cacheField>
    <cacheField name="INCOME PER MONTH" numFmtId="0">
      <sharedItems containsSemiMixedTypes="0" containsString="0" containsNumber="1" minValue="2516.9166666666665" maxValue="12439.75"/>
    </cacheField>
    <cacheField name="DEBT TO INCOME RATIO" numFmtId="9">
      <sharedItems containsSemiMixedTypes="0" containsString="0" containsNumber="1" minValue="0" maxValue="0.53641779514176302"/>
    </cacheField>
    <cacheField name="MONTH AND YEAR" numFmtId="0">
      <sharedItems/>
    </cacheField>
    <cacheField name="TODAY MONTH AND YEAR" numFmtId="14">
      <sharedItems/>
    </cacheField>
    <cacheField name="MONTH ON BOOK" numFmtId="0">
      <sharedItems containsSemiMixedTypes="0" containsString="0" containsNumber="1" containsInteger="1" minValue="21" maxValue="56"/>
    </cacheField>
    <cacheField name="Profit/Loss for each loan." numFmtId="0">
      <sharedItems count="1000">
        <s v="PROFIT: 2341.18"/>
        <s v="LOSS: 23673.41"/>
        <s v="LOSS: 11185.63"/>
        <s v="PROFIT: 390.68"/>
        <s v="PROFIT: 2251.08"/>
        <s v="PROFIT: 2330.44"/>
        <s v="PROFIT: 1712.76"/>
        <s v="LOSS: 26588.69"/>
        <s v="LOSS: 4377.26"/>
        <s v="LOSS: 29873.08"/>
        <s v="LOSS: 9646"/>
        <s v="PROFIT: 7075.19"/>
        <s v="PROFIT: 1760.3"/>
        <s v="PROFIT: 2204.22"/>
        <s v="LOSS: 23292.21"/>
        <s v="PROFIT: 4980.37"/>
        <s v="LOSS: 22128.17"/>
        <s v="PROFIT: 7853.37"/>
        <s v="LOSS: 18837.15"/>
        <s v="LOSS: 31254.2"/>
        <s v="PROFIT: 6035.77"/>
        <s v="PROFIT: 2592"/>
        <s v="LOSS: 20040.37"/>
        <s v="PROFIT: 3113.64"/>
        <s v="PROFIT: 5581.26"/>
        <s v="LOSS: 9495.29"/>
        <s v="PROFIT: 5188.04"/>
        <s v="LOSS: 7096.57"/>
        <s v="LOSS: 16309.62"/>
        <s v="PROFIT: 4121.92"/>
        <s v="PROFIT: 2601.94"/>
        <s v="PROFIT: 2077.63"/>
        <s v="LOSS: 28005.78"/>
        <s v="PROFIT: 1618.05"/>
        <s v="LOSS: 3062.27"/>
        <s v="PROFIT: 1346.19"/>
        <s v="PROFIT: 6195.86"/>
        <s v="PROFIT: 2386.85"/>
        <s v="PROFIT: 5584.04"/>
        <s v="PROFIT: 1819.39"/>
        <s v="LOSS: 1516.89"/>
        <s v="PROFIT: 3331.69"/>
        <s v="PROFIT: 1718.7"/>
        <s v="PROFIT: 839.17"/>
        <s v="LOSS: 15702.87"/>
        <s v="LOSS: 36585.68"/>
        <s v="PROFIT: 339.15"/>
        <s v="LOSS: 19690.91"/>
        <s v="PROFIT: 189.3"/>
        <s v="LOSS: 26131.28"/>
        <s v="PROFIT: 1171.5"/>
        <s v="PROFIT: 5308.32"/>
        <s v="LOSS: 25130.63"/>
        <s v="PROFIT: 5391.23"/>
        <s v="LOSS: 720.45"/>
        <s v="PROFIT: 820.530000000001"/>
        <s v="LOSS: 12235.12"/>
        <s v="LOSS: 8637.98"/>
        <s v="PROFIT: 4310.18"/>
        <s v="LOSS: 24640.61"/>
        <s v="LOSS: 23436.24"/>
        <s v="LOSS: 16036.02"/>
        <s v="PROFIT: 1363.2"/>
        <s v="LOSS: 18591.95"/>
        <s v="PROFIT: 2266"/>
        <s v="PROFIT: 5756.75"/>
        <s v="LOSS: 21541.49"/>
        <s v="LOSS: 24391.4"/>
        <s v="PROFIT: 269.77"/>
        <s v="PROFIT: 1974.08"/>
        <s v="PROFIT: 6766.05"/>
        <s v="PROFIT: 2544.76"/>
        <s v="PROFIT: 8454.21"/>
        <s v="LOSS: 19388.57"/>
        <s v="PROFIT: 3417.07"/>
        <s v="LOSS: 1626.47"/>
        <s v="LOSS: 18078.37"/>
        <s v="PROFIT: 329.15"/>
        <s v="PROFIT: 1379"/>
        <s v="PROFIT: 2147.15"/>
        <s v="PROFIT: 1061.58"/>
        <s v="LOSS: 2573.08"/>
        <s v="PROFIT: 389.99"/>
        <s v="LOSS: 4668.56"/>
        <s v="PROFIT: 1757.18"/>
        <s v="PROFIT: 2041.04"/>
        <s v="PROFIT: 5108.54"/>
        <s v="PROFIT: 2083.32"/>
        <s v="PROFIT: 7225.87"/>
        <s v="PROFIT: 2088.35"/>
        <s v="LOSS: 3614.89"/>
        <s v="LOSS: 10164.42"/>
        <s v="PROFIT: 1863.76"/>
        <s v="PROFIT: 2423.84"/>
        <s v="PROFIT: 3979.49"/>
        <s v="PROFIT: 3590.35"/>
        <s v="PROFIT: 7601.4"/>
        <s v="PROFIT: 1689.04"/>
        <s v="PROFIT: 1779.97"/>
        <s v="PROFIT: 418.56"/>
        <s v="PROFIT: 836.42"/>
        <s v="PROFIT: 2643.8"/>
        <s v="LOSS: 6023.75"/>
        <s v="PROFIT: 2589.98"/>
        <s v="PROFIT: 2492.64"/>
        <s v="LOSS: 21128.41"/>
        <s v="LOSS: 5143.73"/>
        <s v="LOSS: 27582.13"/>
        <s v="LOSS: 14949.56"/>
        <s v="PROFIT: 2165.16"/>
        <s v="LOSS: 29612.51"/>
        <s v="LOSS: 10369.16"/>
        <s v="PROFIT: 293.75"/>
        <s v="PROFIT: 2550.91"/>
        <s v="LOSS: 20762.05"/>
        <s v="PROFIT: 2209.66"/>
        <s v="PROFIT: 6303.26"/>
        <s v="PROFIT: 5998.52"/>
        <s v="PROFIT: 1801.12"/>
        <s v="PROFIT: 2767.21"/>
        <s v="LOSS: 25430.58"/>
        <s v="LOSS: 3688.64"/>
        <s v="PROFIT: 7129.69"/>
        <s v="LOSS: 14325.63"/>
        <s v="PROFIT: 1274.52"/>
        <s v="PROFIT: 2730.2"/>
        <s v="LOSS: 22515.27"/>
        <s v="LOSS: 6470.3"/>
        <s v="LOSS: 13799.2"/>
        <s v="LOSS: 5391.72"/>
        <s v="LOSS: 16290.94"/>
        <s v="LOSS: 21788.5"/>
        <s v="PROFIT: 1105.28"/>
        <s v="LOSS: 6944.8"/>
        <s v="LOSS: 16229"/>
        <s v="LOSS: 6998.73"/>
        <s v="PROFIT: 143.68"/>
        <s v="PROFIT: 2972.89"/>
        <s v="LOSS: 23545.21"/>
        <s v="PROFIT: 549.799999999999"/>
        <s v="LOSS: 28788"/>
        <s v="PROFIT: 1734.26"/>
        <s v="PROFIT: 1238.28"/>
        <s v="LOSS: 3007.97"/>
        <s v="PROFIT: 4043.01"/>
        <s v="PROFIT: 2258.23"/>
        <s v="LOSS: 27366.22"/>
        <s v="LOSS: 7187.39"/>
        <s v="PROFIT: 2726.88"/>
        <s v="LOSS: 34039"/>
        <s v="PROFIT: 1985.02"/>
        <s v="LOSS: 15227.21"/>
        <s v="PROFIT: 708.58"/>
        <s v="LOSS: 27675.26"/>
        <s v="PROFIT: 4347.58"/>
        <s v="PROFIT: 753.1"/>
        <s v="PROFIT: 752.18"/>
        <s v="LOSS: 8791.88"/>
        <s v="PROFIT: 5970.74"/>
        <s v="LOSS: 15149.67"/>
        <s v="LOSS: 2705.46"/>
        <s v="PROFIT: 6951.67"/>
        <s v="PROFIT: 6383.95"/>
        <s v="PROFIT: 3074"/>
        <s v="LOSS: 25744.01"/>
        <s v="PROFIT: 5222.6"/>
        <s v="PROFIT: 3285"/>
        <s v="LOSS: 21491.18"/>
        <s v="LOSS: 31560.65"/>
        <s v="PROFIT: 532.92"/>
        <s v="PROFIT: 2002.85"/>
        <s v="LOSS: 22923.93"/>
        <s v="LOSS: 6816.08"/>
        <s v="LOSS: 25378.03"/>
        <s v="LOSS: 1889.13"/>
        <s v="PROFIT: 3643.53"/>
        <s v="PROFIT: 3278.7"/>
        <s v="PROFIT: 321.47"/>
        <s v="PROFIT: 4582.79"/>
        <s v="LOSS: 22186.37"/>
        <s v="PROFIT: 2909.91"/>
        <s v="PROFIT: 6264.98"/>
        <s v="LOSS: 15899"/>
        <s v="PROFIT: 3352.93"/>
        <s v="PROFIT: 9407.28"/>
        <s v="PROFIT: 3397.21"/>
        <s v="LOSS: 22651.92"/>
        <s v="LOSS: 9297.09"/>
        <s v="PROFIT: 1520.56"/>
        <s v="PROFIT: 5391.44"/>
        <s v="LOSS: 11786"/>
        <s v="LOSS: 13177.09"/>
        <s v="LOSS: 9245"/>
        <s v="LOSS: 5437.49"/>
        <s v="LOSS: 1255.39"/>
        <s v="PROFIT: 754.08"/>
        <s v="PROFIT: 4264.64"/>
        <s v="PROFIT: 2987.56"/>
        <s v="LOSS: 15430.72"/>
        <s v="LOSS: 4816.62"/>
        <s v="PROFIT: 2898.1"/>
        <s v="PROFIT: 3620.22"/>
        <s v="PROFIT: 6561.34"/>
        <s v="LOSS: 21711.42"/>
        <s v="LOSS: 26510.66"/>
        <s v="LOSS: 5934.24"/>
        <s v="LOSS: 6749.33"/>
        <s v="LOSS: 31000.9"/>
        <s v="LOSS: 6173.34"/>
        <s v="LOSS: 32595.61"/>
        <s v="PROFIT: 2177.76"/>
        <s v="PROFIT: 1782.58"/>
        <s v="PROFIT: 1419.22"/>
        <s v="PROFIT: 2473.12"/>
        <s v="LOSS: 24874"/>
        <s v="PROFIT: 4792.9"/>
        <s v="LOSS: 11555.86"/>
        <s v="PROFIT: 4149.89"/>
        <s v="PROFIT: 1431.64"/>
        <s v="LOSS: 18441.53"/>
        <s v="PROFIT: 3133.3"/>
        <s v="PROFIT: 3170.16"/>
        <s v="PROFIT: 3433.1"/>
        <s v="LOSS: 16116.16"/>
        <s v="PROFIT: 4308.01"/>
        <s v="LOSS: 4411"/>
        <s v="LOSS: 13229.17"/>
        <s v="LOSS: 16278.88"/>
        <s v="LOSS: 4338.34"/>
        <s v="PROFIT: 1391.2"/>
        <s v="PROFIT: 1777.38"/>
        <s v="LOSS: 8859.3"/>
        <s v="PROFIT: 651.24"/>
        <s v="PROFIT: 2548.98"/>
        <s v="PROFIT: 2537.08"/>
        <s v="LOSS: 31339.69"/>
        <s v="PROFIT: 704.57"/>
        <s v="PROFIT: 329.41"/>
        <s v="LOSS: 17164.64"/>
        <s v="LOSS: 17263.99"/>
        <s v="PROFIT: 196.92"/>
        <s v="PROFIT: 2780.48"/>
        <s v="LOSS: 18783.58"/>
        <s v="LOSS: 7183"/>
        <s v="LOSS: 24118.93"/>
        <s v="PROFIT: 6139"/>
        <s v="PROFIT: 3232.56"/>
        <s v="LOSS: 7411.62"/>
        <s v="LOSS: 13751.22"/>
        <s v="PROFIT: 612.1"/>
        <s v="PROFIT: 2841.52"/>
        <s v="LOSS: 9750.3"/>
        <s v="PROFIT: 3822.56"/>
        <s v="PROFIT: 7908.03"/>
        <s v="PROFIT: 6631.96"/>
        <s v="PROFIT: 1885.29"/>
        <s v="PROFIT: 255.85"/>
        <s v="LOSS: 2778.51"/>
        <s v="PROFIT: 3153.56"/>
        <s v="PROFIT: 681.16"/>
        <s v="PROFIT: 712.1"/>
        <s v="PROFIT: 2180.37"/>
        <s v="PROFIT: 914.87"/>
        <s v="PROFIT: 2269.55"/>
        <s v="LOSS: 11386.88"/>
        <s v="PROFIT: 5963.93"/>
        <s v="PROFIT: 7855.33"/>
        <s v="PROFIT: 4432.8"/>
        <s v="PROFIT: 3423.15"/>
        <s v="LOSS: 20108.45"/>
        <s v="PROFIT: 5939.94"/>
        <s v="LOSS: 21394.13"/>
        <s v="PROFIT: 871.809999999999"/>
        <s v="LOSS: 13571.93"/>
        <s v="PROFIT: 2903.46"/>
        <s v="LOSS: 7289.5"/>
        <s v="PROFIT: 474.19"/>
        <s v="PROFIT: 5088.14"/>
        <s v="LOSS: 26643.93"/>
        <s v="LOSS: 5655.59"/>
        <s v="PROFIT: 2895.31"/>
        <s v="PROFIT: 2758.39"/>
        <s v="PROFIT: 3941.57"/>
        <s v="LOSS: 1824.24"/>
        <s v="PROFIT: 1347"/>
        <s v="PROFIT: 1744.19"/>
        <s v="LOSS: 19499.87"/>
        <s v="LOSS: 15516.67"/>
        <s v="LOSS: 7365.22"/>
        <s v="LOSS: 2027.92"/>
        <s v="LOSS: 32336.85"/>
        <s v="PROFIT: 1952.1"/>
        <s v="PROFIT: 2011.57"/>
        <s v="LOSS: 19485.81"/>
        <s v="PROFIT: 498.89"/>
        <s v="LOSS: 12150.11"/>
        <s v="PROFIT: 3467.17"/>
        <s v="PROFIT: 1305.56"/>
        <s v="LOSS: 12774.32"/>
        <s v="LOSS: 7326.18"/>
        <s v="PROFIT: 2553.3"/>
        <s v="LOSS: 7550.65"/>
        <s v="LOSS: 7248.73"/>
        <s v="PROFIT: 2327.02"/>
        <s v="PROFIT: 1585.02"/>
        <s v="LOSS: 2686.52"/>
        <s v="LOSS: 15931.27"/>
        <s v="PROFIT: 5399.38"/>
        <s v="LOSS: 19598.57"/>
        <s v="LOSS: 14651.51"/>
        <s v="PROFIT: 1785.58"/>
        <s v="LOSS: 18139.54"/>
        <s v="PROFIT: 1977.51"/>
        <s v="PROFIT: 1547.46"/>
        <s v="LOSS: 21793.95"/>
        <s v="LOSS: 22471.96"/>
        <s v="LOSS: 12962.67"/>
        <s v="PROFIT: 987.059999999999"/>
        <s v="PROFIT: 5835.04"/>
        <s v="PROFIT: 2542.73"/>
        <s v="PROFIT: 6430.78"/>
        <s v="PROFIT: 4657.11"/>
        <s v="LOSS: 26180.04"/>
        <s v="PROFIT: 2064.69"/>
        <s v="LOSS: 19035.32"/>
        <s v="PROFIT: 2426.32"/>
        <s v="LOSS: 31692.64"/>
        <s v="PROFIT: 3500.95"/>
        <s v="PROFIT: 2070.6"/>
        <s v="PROFIT: 1138.54"/>
        <s v="PROFIT: 5649.44"/>
        <s v="LOSS: 13194.41"/>
        <s v="PROFIT: 534.07"/>
        <s v="LOSS: 29539.34"/>
        <s v="LOSS: 11396"/>
        <s v="LOSS: 15339.75"/>
        <s v="PROFIT: 5126.31"/>
        <s v="LOSS: 8697.85"/>
        <s v="PROFIT: 904.55"/>
        <s v="PROFIT: 941.43"/>
        <s v="LOSS: 19631.27"/>
        <s v="LOSS: 17327.22"/>
        <s v="PROFIT: 8270.06"/>
        <s v="PROFIT: 5109.13"/>
        <s v="PROFIT: 1282.79"/>
        <s v="PROFIT: 5772.39"/>
        <s v="PROFIT: 4076.75"/>
        <s v="LOSS: 33196"/>
        <s v="LOSS: 4007.08"/>
        <s v="LOSS: 7531.3"/>
        <s v="PROFIT: 1053.13"/>
        <s v="LOSS: 13332.75"/>
        <s v="LOSS: 10239.77"/>
        <s v="LOSS: 2645.8"/>
        <s v="PROFIT: 5897.66"/>
        <s v="PROFIT: 1880.48"/>
        <s v="PROFIT: 2290.05"/>
        <s v="LOSS: 21050.84"/>
        <s v="LOSS: 20720.53"/>
        <s v="LOSS: 22690.89"/>
        <s v="PROFIT: 4595.53"/>
        <s v="PROFIT: 1511.57"/>
        <s v="PROFIT: 7145.75"/>
        <s v="PROFIT: 5595.62"/>
        <s v="PROFIT: 1558.48"/>
        <s v="LOSS: 25666.04"/>
        <s v="PROFIT: 494.94"/>
        <s v="LOSS: 7034.37"/>
        <s v="PROFIT: 2093.35"/>
        <s v="PROFIT: 4166.08"/>
        <s v="PROFIT: 3257.64"/>
        <s v="LOSS: 20228.58"/>
        <s v="PROFIT: 1339.04"/>
        <s v="LOSS: 36330.16"/>
        <s v="PROFIT: 1291.07"/>
        <s v="LOSS: 11303.26"/>
        <s v="LOSS: 982.67"/>
        <s v="PROFIT: 836.35"/>
        <s v="LOSS: 8134.79"/>
        <s v="PROFIT: 5110.59"/>
        <s v="LOSS: 8979.86"/>
        <s v="PROFIT: 5862.62"/>
        <s v="PROFIT: 1922.98"/>
        <s v="LOSS: 22932.29"/>
        <s v="LOSS: 9504.79"/>
        <s v="PROFIT: 617.01"/>
        <s v="LOSS: 26716.8"/>
        <s v="PROFIT: 3557.47"/>
        <s v="PROFIT: 2183.89"/>
        <s v="LOSS: 16321.94"/>
        <s v="PROFIT: 1934.68"/>
        <s v="PROFIT: 5131.55"/>
        <s v="LOSS: 25135.6"/>
        <s v="PROFIT: 5431.63"/>
        <s v="LOSS: 14021.53"/>
        <s v="PROFIT: 1764.3"/>
        <s v="PROFIT: 465.01"/>
        <s v="PROFIT: 2690.87"/>
        <s v="LOSS: 16770.87"/>
        <s v="LOSS: 23484.67"/>
        <s v="PROFIT: 4145.68"/>
        <s v="PROFIT: 304.77"/>
        <s v="LOSS: 6527.79"/>
        <s v="PROFIT: 5221.79"/>
        <s v="LOSS: 8544.57"/>
        <s v="PROFIT: 7110.41"/>
        <s v="LOSS: 17018.76"/>
        <s v="PROFIT: 7698.97"/>
        <s v="LOSS: 7487.48"/>
        <s v="LOSS: 6778.16"/>
        <s v="PROFIT: 4217.58"/>
        <s v="PROFIT: 1657.8"/>
        <s v="LOSS: 16384.1"/>
        <s v="LOSS: 15230.38"/>
        <s v="PROFIT: 3086.85"/>
        <s v="PROFIT: 2082.15"/>
        <s v="LOSS: 18452.45"/>
        <s v="PROFIT: 4265.98"/>
        <s v="LOSS: 8699.31"/>
        <s v="PROFIT: 2310.08"/>
        <s v="LOSS: 3182.61"/>
        <s v="LOSS: 687.69"/>
        <s v="LOSS: 10078"/>
        <s v="PROFIT: 3484.4"/>
        <s v="LOSS: 4617.87"/>
        <s v="PROFIT: 9683.55"/>
        <s v="LOSS: 2635.28"/>
        <s v="PROFIT: 3732.48"/>
        <s v="PROFIT: 6618.68"/>
        <s v="LOSS: 29774.76"/>
        <s v="PROFIT: 4995.29"/>
        <s v="LOSS: 28540.29"/>
        <s v="LOSS: 24713.03"/>
        <s v="LOSS: 2946.81"/>
        <s v="PROFIT: 4322.65"/>
        <s v="PROFIT: 2574.7"/>
        <s v="LOSS: 22864.76"/>
        <s v="PROFIT: 6407.05"/>
        <s v="PROFIT: 3868.2"/>
        <s v="PROFIT: 3217.24"/>
        <s v="PROFIT: 2514.15"/>
        <s v="LOSS: 1411.5"/>
        <s v="PROFIT: 1303.26"/>
        <s v="LOSS: 27418.86"/>
        <s v="PROFIT: 2837.02"/>
        <s v="PROFIT: 1027.31"/>
        <s v="PROFIT: 7452.33"/>
        <s v="PROFIT: 2228.33"/>
        <s v="PROFIT: 2117.36"/>
        <s v="LOSS: 24666.05"/>
        <s v="PROFIT: 6439.09"/>
        <s v="PROFIT: 1027.72"/>
        <s v="PROFIT: 3678.53"/>
        <s v="PROFIT: 1840.28"/>
        <s v="LOSS: 7892.44"/>
        <s v="PROFIT: 302.08"/>
        <s v="PROFIT: 3623.78"/>
        <s v="PROFIT: 3263.75"/>
        <s v="LOSS: 27745"/>
        <s v="PROFIT: 7170.02"/>
        <s v="LOSS: 15391.94"/>
        <s v="PROFIT: 786.08"/>
        <s v="LOSS: 11712.49"/>
        <s v="LOSS: 18737.65"/>
        <s v="LOSS: 2645.93"/>
        <s v="PROFIT: 1053.78"/>
        <s v="PROFIT: 2791.1"/>
        <s v="PROFIT: 2384.12"/>
        <s v="PROFIT: 3115.25"/>
        <s v="PROFIT: 2213.84"/>
        <s v="PROFIT: 2647.71"/>
        <s v="LOSS: 1543.95"/>
        <s v="PROFIT: 8604.29"/>
        <s v="PROFIT: 246.96"/>
        <s v="PROFIT: 6424.58"/>
        <s v="LOSS: 15025"/>
        <s v="PROFIT: 1879.79"/>
        <s v="LOSS: 16916.62"/>
        <s v="PROFIT: 4015.69"/>
        <s v="PROFIT: 4879.16"/>
        <s v="PROFIT: 2420.11"/>
        <s v="PROFIT: 944.59"/>
        <s v="LOSS: 1056.13"/>
        <s v="LOSS: 20812.34"/>
        <s v="PROFIT: 2302.8"/>
        <s v="LOSS: 13803"/>
        <s v="PROFIT: 5608.3"/>
        <s v="LOSS: 37221"/>
        <s v="LOSS: 34723"/>
        <s v="PROFIT: 1237.43"/>
        <s v="PROFIT: 553.19"/>
        <s v="PROFIT: 1565.54"/>
        <s v="LOSS: 23960.65"/>
        <s v="PROFIT: 3384.58"/>
        <s v="LOSS: 32585"/>
        <s v="LOSS: 11529.09"/>
        <s v="PROFIT: 3211.74"/>
        <s v="PROFIT: 2907.63"/>
        <s v="LOSS: 22522.37"/>
        <s v="PROFIT: 2774.99"/>
        <s v="LOSS: 8238.85"/>
        <s v="PROFIT: 1764.71"/>
        <s v="PROFIT: 3211.04"/>
        <s v="PROFIT: 5108.8"/>
        <s v="LOSS: 18567.86"/>
        <s v="PROFIT: 2929.25"/>
        <s v="LOSS: 24043.87"/>
        <s v="PROFIT: 3041.38"/>
        <s v="LOSS: 15006.01"/>
        <s v="LOSS: 19683.79"/>
        <s v="PROFIT: 1913.34"/>
        <s v="LOSS: 6413.82"/>
        <s v="PROFIT: 256.2"/>
        <s v="PROFIT: 3746.18"/>
        <s v="PROFIT: 7545.38"/>
        <s v="LOSS: 22986.96"/>
        <s v="LOSS: 3467.7"/>
        <s v="LOSS: 33455.72"/>
        <s v="PROFIT: 3372.96"/>
        <s v="LOSS: 18957.63"/>
        <s v="PROFIT: 4887.13"/>
        <s v="LOSS: 25010.33"/>
        <s v="PROFIT: 722.27"/>
        <s v="LOSS: 36046"/>
        <s v="LOSS: 27136.76"/>
        <s v="LOSS: 4089.14"/>
        <s v="LOSS: 23391.71"/>
        <s v="PROFIT: 5909.82"/>
        <s v="LOSS: 2690.05"/>
        <s v="PROFIT: 3335.76"/>
        <s v="LOSS: 16076.9"/>
        <s v="LOSS: 18341.87"/>
        <s v="LOSS: 20496.33"/>
        <s v="PROFIT: 801.690000000001"/>
        <s v="PROFIT: 5199.88"/>
        <s v="PROFIT: 8117.69"/>
        <s v="LOSS: 16542.91"/>
        <s v="PROFIT: 1514.37"/>
        <s v="PROFIT: 1317.9"/>
        <s v="LOSS: 10392.86"/>
        <s v="LOSS: 17505.43"/>
        <s v="PROFIT: 742.15"/>
        <s v="PROFIT: 7337.66"/>
        <s v="LOSS: 11450.46"/>
        <s v="PROFIT: 4752.81"/>
        <s v="LOSS: 20320.32"/>
        <s v="PROFIT: 3484.05"/>
        <s v="LOSS: 5342.67"/>
        <s v="PROFIT: 1028.8"/>
        <s v="PROFIT: 7167.52"/>
        <s v="LOSS: 3966.39"/>
        <s v="LOSS: 10427.59"/>
        <s v="PROFIT: 6224.51"/>
        <s v="LOSS: 19242.87"/>
        <s v="PROFIT: 6832.49"/>
        <s v="LOSS: 9472.67"/>
        <s v="LOSS: 17316.84"/>
        <s v="PROFIT: 1029.18"/>
        <s v="LOSS: 16429.38"/>
        <s v="PROFIT: 438.72"/>
        <s v="PROFIT: 4441.07"/>
        <s v="LOSS: 1619"/>
        <s v="LOSS: 11122.68"/>
        <s v="PROFIT: 7141.4"/>
        <s v="PROFIT: 2837.82"/>
        <s v="PROFIT: 3043.18"/>
        <s v="LOSS: 1968"/>
        <s v="PROFIT: 6131.38"/>
        <s v="PROFIT: 4525.23"/>
        <s v="PROFIT: 192.15"/>
        <s v="PROFIT: 2216.76"/>
        <s v="PROFIT: 1194.28"/>
        <s v="PROFIT: 166.7"/>
        <s v="PROFIT: 1820.87"/>
        <s v="PROFIT: 2086.87"/>
        <s v="LOSS: 24257.8"/>
        <s v="PROFIT: 6075.58"/>
        <s v="LOSS: 23522.39"/>
        <s v="LOSS: 8081.34"/>
        <s v="LOSS: 19721.99"/>
        <s v="LOSS: 22939.66"/>
        <s v="PROFIT: 5624.89"/>
        <s v="PROFIT: 313.46"/>
        <s v="PROFIT: 2622.25"/>
        <s v="PROFIT: 146.25"/>
        <s v="LOSS: 17287.04"/>
        <s v="LOSS: 14529.81"/>
        <s v="LOSS: 5259.23"/>
        <s v="PROFIT: 1082.51"/>
        <s v="LOSS: 2670.4"/>
        <s v="PROFIT: 636.93"/>
        <s v="PROFIT: 1854.84"/>
        <s v="PROFIT: 2885.3"/>
        <s v="LOSS: 18039.09"/>
        <s v="PROFIT: 2608.65"/>
        <s v="LOSS: 25286.87"/>
        <s v="LOSS: 8453.01"/>
        <s v="LOSS: 2208.05"/>
        <s v="PROFIT: 1736.12"/>
        <s v="LOSS: 4122.85"/>
        <s v="LOSS: 7742.47"/>
        <s v="PROFIT: 4016.54"/>
        <s v="PROFIT: 2963.14"/>
        <s v="PROFIT: 2686.6"/>
        <s v="PROFIT: 8893.37"/>
        <s v="PROFIT: 862"/>
        <s v="LOSS: 23473"/>
        <s v="PROFIT: 1629.37"/>
        <s v="PROFIT: 2129.02"/>
        <s v="LOSS: 25089"/>
        <s v="PROFIT: 5698.02"/>
        <s v="LOSS: 902.59"/>
        <s v="PROFIT: 5810.88"/>
        <s v="LOSS: 27290.67"/>
        <s v="PROFIT: 7718.02"/>
        <s v="LOSS: 18378.06"/>
        <s v="PROFIT: 4347.12"/>
        <s v="LOSS: 24799.81"/>
        <s v="PROFIT: 1839.35"/>
        <s v="LOSS: 18012.08"/>
        <s v="PROFIT: 1826.26"/>
        <s v="PROFIT: 5820.67"/>
        <s v="LOSS: 5440.49"/>
        <s v="PROFIT: 2594.13"/>
        <s v="LOSS: 3927.61"/>
        <s v="LOSS: 38873"/>
        <s v="LOSS: 16365.74"/>
        <s v="PROFIT: 1112.86"/>
        <s v="LOSS: 5882.15"/>
        <s v="LOSS: 12514.63"/>
        <s v="LOSS: 4362.25"/>
        <s v="PROFIT: 6882.75"/>
        <s v="PROFIT: 1978.94"/>
        <s v="PROFIT: 364.56"/>
        <s v="PROFIT: 4199.99"/>
        <s v="PROFIT: 2844.46"/>
        <s v="PROFIT: 2111.55"/>
        <s v="LOSS: 1384.31"/>
        <s v="LOSS: 17407.84"/>
        <s v="LOSS: 4853.37"/>
        <s v="PROFIT: 4814.41"/>
        <s v="PROFIT: 989.99"/>
        <s v="LOSS: 32116"/>
        <s v="LOSS: 34768"/>
        <s v="LOSS: 20768.92"/>
        <s v="LOSS: 10918.84"/>
        <s v="PROFIT: 4863.03"/>
        <s v="LOSS: 3699.8"/>
        <s v="PROFIT: 343.22"/>
        <s v="PROFIT: 3780.8"/>
        <s v="LOSS: 3210.39"/>
        <s v="PROFIT: 3913.94"/>
        <s v="PROFIT: 1953.16"/>
        <s v="PROFIT: 6596.15"/>
        <s v="PROFIT: 2876.64"/>
        <s v="LOSS: 7258.6"/>
        <s v="PROFIT: 3215.43"/>
        <s v="PROFIT: 7511.82"/>
        <s v="PROFIT: 7951.7"/>
        <s v="PROFIT: 5746.56"/>
        <s v="PROFIT: 2936.54"/>
        <s v="LOSS: 7800.03"/>
        <s v="PROFIT: 2885.26"/>
        <s v="LOSS: 17381.01"/>
        <s v="LOSS: 23443"/>
        <s v="LOSS: 11169.4"/>
        <s v="PROFIT: 2343.74"/>
        <s v="PROFIT: 2255.64"/>
        <s v="LOSS: 27956.08"/>
        <s v="PROFIT: 2412.4"/>
        <s v="LOSS: 11832.42"/>
        <s v="LOSS: 22138.16"/>
        <s v="LOSS: 6324.06"/>
        <s v="LOSS: 27329.63"/>
        <s v="LOSS: 16064.97"/>
        <s v="PROFIT: 8087"/>
        <s v="LOSS: 2177"/>
        <s v="PROFIT: 1226.88"/>
        <s v="PROFIT: 3073.89"/>
        <s v="LOSS: 13590.95"/>
        <s v="LOSS: 10327.43"/>
        <s v="LOSS: 8633.42"/>
        <s v="LOSS: 23896.55"/>
        <s v="PROFIT: 2625.67"/>
        <s v="LOSS: 9234"/>
        <s v="LOSS: 14905.33"/>
        <s v="LOSS: 15323.98"/>
        <s v="PROFIT: 3795.23"/>
        <s v="PROFIT: 5373.5"/>
        <s v="LOSS: 12230.39"/>
        <s v="PROFIT: 1945.3"/>
        <s v="PROFIT: 5775.41"/>
        <s v="LOSS: 4840.62"/>
        <s v="PROFIT: 3480.44"/>
        <s v="PROFIT: 3213.03"/>
        <s v="PROFIT: 574.549999999999"/>
        <s v="PROFIT: 7544.89"/>
        <s v="LOSS: 7192.52"/>
        <s v="PROFIT: 2396.3"/>
        <s v="PROFIT: 1304.23"/>
        <s v="LOSS: 4558.48"/>
        <s v="LOSS: 29211"/>
        <s v="LOSS: 15409.35"/>
        <s v="PROFIT: 8970.72"/>
        <s v="PROFIT: 1207.78"/>
        <s v="LOSS: 9173.34"/>
        <s v="PROFIT: 6434.01"/>
        <s v="LOSS: 9385.24"/>
        <s v="PROFIT: 2658.81"/>
        <s v="PROFIT: 5313.94"/>
        <s v="LOSS: 14387.91"/>
        <s v="LOSS: 24698.58"/>
        <s v="LOSS: 28489.1"/>
        <s v="PROFIT: 1376.89"/>
        <s v="PROFIT: 1089.04"/>
        <s v="LOSS: 15047.23"/>
        <s v="LOSS: 14266.3"/>
        <s v="PROFIT: 5836.98"/>
        <s v="PROFIT: 1358.68"/>
        <s v="PROFIT: 1034.3"/>
        <s v="LOSS: 25611"/>
        <s v="LOSS: 8659.02"/>
        <s v="LOSS: 26646.33"/>
        <s v="PROFIT: 3287.88"/>
        <s v="LOSS: 6495"/>
        <s v="PROFIT: 909.73"/>
        <s v="PROFIT: 618.629999999999"/>
        <s v="LOSS: 17246.51"/>
        <s v="PROFIT: 1784.42"/>
        <s v="PROFIT: 2417.56"/>
        <s v="PROFIT: 3927.62"/>
        <s v="PROFIT: 2449.55"/>
        <s v="LOSS: 9106.57"/>
        <s v="LOSS: 24367.95"/>
        <s v="LOSS: 33720.97"/>
        <s v="LOSS: 14991.9"/>
        <s v="LOSS: 5949.76"/>
        <s v="PROFIT: 9326.72"/>
        <s v="PROFIT: 607.709999999999"/>
        <s v="LOSS: 32401"/>
        <s v="PROFIT: 1130.72"/>
        <s v="LOSS: 32594.49"/>
        <s v="PROFIT: 6280.04"/>
        <s v="LOSS: 31040.45"/>
        <s v="LOSS: 5629.2"/>
        <s v="PROFIT: 6483.27"/>
        <s v="PROFIT: 5778.4"/>
        <s v="LOSS: 16469.43"/>
        <s v="PROFIT: 283.96"/>
        <s v="PROFIT: 3490.02"/>
        <s v="LOSS: 15002.92"/>
        <s v="PROFIT: 274.72"/>
        <s v="LOSS: 17976.79"/>
        <s v="PROFIT: 1099.35"/>
        <s v="PROFIT: 3580.59"/>
        <s v="LOSS: 10748.21"/>
        <s v="PROFIT: 1023.74"/>
        <s v="PROFIT: 647.440000000001"/>
        <s v="PROFIT: 912.92"/>
        <s v="PROFIT: 3641"/>
        <s v="PROFIT: 5944.9"/>
        <s v="PROFIT: 7889.38"/>
        <s v="PROFIT: 4695.09"/>
        <s v="PROFIT: 1925.66"/>
        <s v="LOSS: 8566.98"/>
        <s v="LOSS: 23137.49"/>
        <s v="PROFIT: 892.629999999999"/>
        <s v="LOSS: 11825.08"/>
        <s v="LOSS: 19977.85"/>
        <s v="LOSS: 11910.21"/>
        <s v="LOSS: 4891.83"/>
        <s v="PROFIT: 5188.83"/>
        <s v="LOSS: 25649.8"/>
        <s v="PROFIT: 4591.16"/>
        <s v="PROFIT: 1678.41"/>
        <s v="LOSS: 23390.73"/>
        <s v="PROFIT: 6803.1"/>
        <s v="PROFIT: 7340.86"/>
        <s v="LOSS: 16123.01"/>
        <s v="LOSS: 26110.36"/>
        <s v="LOSS: 8013.8"/>
        <s v="LOSS: 25691.39"/>
        <s v="PROFIT: 2114.51"/>
        <s v="PROFIT: 2558.02"/>
        <s v="LOSS: 5293.2"/>
        <s v="PROFIT: 1399.32"/>
        <s v="LOSS: 9981.3"/>
        <s v="PROFIT: 4207.71"/>
        <s v="PROFIT: 1210.55"/>
        <s v="PROFIT: 3116.56"/>
        <s v="LOSS: 2792.79"/>
        <s v="PROFIT: 416.02"/>
        <s v="PROFIT: 787.07"/>
        <s v="PROFIT: 1319.12"/>
        <s v="PROFIT: 1880.96"/>
        <s v="PROFIT: 326.65"/>
        <s v="PROFIT: 2130.55"/>
        <s v="PROFIT: 488.72"/>
        <s v="PROFIT: 2059.37"/>
        <s v="PROFIT: 7171.61"/>
        <s v="LOSS: 5301.17"/>
        <s v="LOSS: 31451.68"/>
        <s v="PROFIT: 2125.86"/>
        <s v="PROFIT: 4734.92"/>
        <s v="PROFIT: 1337.29"/>
        <s v="LOSS: 11575.62"/>
        <s v="PROFIT: 1891.42"/>
        <s v="PROFIT: 5116.08"/>
        <s v="LOSS: 1463.78"/>
        <s v="PROFIT: 3020.29"/>
        <s v="LOSS: 10519.58"/>
        <s v="PROFIT: 472.39"/>
        <s v="LOSS: 17582.66"/>
        <s v="PROFIT: 2218.67"/>
        <s v="LOSS: 915.41"/>
        <s v="LOSS: 19726.62"/>
        <s v="PROFIT: 3145.61"/>
        <s v="PROFIT: 2820.8"/>
        <s v="PROFIT: 922.76"/>
        <s v="LOSS: 23854.94"/>
        <s v="LOSS: 17320.95"/>
        <s v="PROFIT: 1222.42"/>
        <s v="LOSS: 26577.43"/>
        <s v="PROFIT: 1199.97"/>
        <s v="PROFIT: 2992.35"/>
        <s v="LOSS: 6446.12"/>
        <s v="LOSS: 30378.03"/>
        <s v="PROFIT: 5120.87"/>
        <s v="LOSS: 17295.03"/>
        <s v="LOSS: 19752"/>
        <s v="LOSS: 20299.19"/>
        <s v="LOSS: 10003.43"/>
        <s v="LOSS: 17372.27"/>
        <s v="PROFIT: 964.459999999999"/>
        <s v="LOSS: 17779.53"/>
        <s v="PROFIT: 5878.53"/>
        <s v="LOSS: 4039.09"/>
        <s v="PROFIT: 1959.75"/>
        <s v="LOSS: 9038.46"/>
        <s v="PROFIT: 1757.26"/>
        <s v="PROFIT: 4659.04"/>
        <s v="PROFIT: 4101.96"/>
        <s v="LOSS: 6782"/>
        <s v="LOSS: 23641"/>
        <s v="PROFIT: 4690.7"/>
        <s v="LOSS: 36585"/>
        <s v="LOSS: 20444.81"/>
        <s v="LOSS: 14627.87"/>
        <s v="PROFIT: 6367.92"/>
        <s v="LOSS: 11479.43"/>
        <s v="LOSS: 23035.55"/>
        <s v="LOSS: 23448.48"/>
        <s v="LOSS: 14837.25"/>
        <s v="LOSS: 10235.59"/>
        <s v="LOSS: 15160.21"/>
        <s v="PROFIT: 990.23"/>
        <s v="PROFIT: 576.32"/>
        <s v="PROFIT: 489.06"/>
        <s v="PROFIT: 4776.52"/>
        <s v="LOSS: 28155.46"/>
        <s v="LOSS: 27595.88"/>
        <s v="LOSS: 27081.49"/>
        <s v="PROFIT: 2359.23"/>
        <s v="PROFIT: 6542.25"/>
        <s v="PROFIT: 1628.17"/>
        <s v="PROFIT: 5339.1"/>
        <s v="PROFIT: 1577.47"/>
        <s v="LOSS: 8118.97"/>
        <s v="PROFIT: 1352.12"/>
        <s v="LOSS: 21065.42"/>
        <s v="PROFIT: 5796.75"/>
        <s v="LOSS: 22917.79"/>
        <s v="LOSS: 6611.14"/>
        <s v="LOSS: 13686"/>
        <s v="LOSS: 15332.13"/>
        <s v="LOSS: 4837.7"/>
        <s v="LOSS: 18399.76"/>
        <s v="LOSS: 6564.46"/>
        <s v="PROFIT: 4919.7"/>
        <s v="PROFIT: 6705.89"/>
        <s v="PROFIT: 1304.58"/>
        <s v="LOSS: 7580.05"/>
        <s v="PROFIT: 6475.66"/>
        <s v="LOSS: 7353.03"/>
        <s v="LOSS: 6901"/>
        <s v="PROFIT: 4199.21"/>
        <s v="PROFIT: 6303.32"/>
        <s v="LOSS: 32055"/>
        <s v="PROFIT: 7620.94"/>
        <s v="LOSS: 5569.49"/>
        <s v="PROFIT: 942.959999999999"/>
        <s v="LOSS: 8668.75"/>
        <s v="PROFIT: 5226.91"/>
        <s v="LOSS: 17793.35"/>
        <s v="LOSS: 3833.93"/>
        <s v="PROFIT: 2167.19"/>
        <s v="PROFIT: 3357.5"/>
        <s v="PROFIT: 3852.8"/>
        <s v="LOSS: 32822"/>
        <s v="LOSS: 14426.64"/>
        <s v="PROFIT: 627.690000000001"/>
        <s v="PROFIT: 2419.75"/>
        <s v="PROFIT: 2916.77"/>
        <s v="LOSS: 11501.76"/>
        <s v="LOSS: 6120.14"/>
        <s v="PROFIT: 6645.7"/>
        <s v="LOSS: 22002.53"/>
        <s v="LOSS: 29640.85"/>
        <s v="LOSS: 13677"/>
        <s v="LOSS: 17052.07"/>
        <s v="LOSS: 9740.73"/>
        <s v="LOSS: 17170.23"/>
        <s v="PROFIT: 7594.66"/>
        <s v="LOSS: 23670.27"/>
        <s v="PROFIT: 441.38"/>
        <s v="PROFIT: 965.9"/>
        <s v="PROFIT: 2995.26"/>
        <s v="LOSS: 20713.51"/>
        <s v="PROFIT: 3874.65"/>
        <s v="PROFIT: 2587.44"/>
        <s v="PROFIT: 2368.01"/>
        <s v="PROFIT: 5753.07"/>
        <s v="PROFIT: 6409.59"/>
        <s v="LOSS: 18591.31"/>
        <s v="LOSS: 5415.32"/>
        <s v="PROFIT: 3702.76"/>
        <s v="LOSS: 25794.62"/>
        <s v="LOSS: 5722.65"/>
        <s v="PROFIT: 859.1"/>
        <s v="LOSS: 31034.74"/>
        <s v="LOSS: 24291"/>
        <s v="PROFIT: 3135.28"/>
        <s v="PROFIT: 6302.27"/>
        <s v="LOSS: 15045.88"/>
        <s v="LOSS: 1590.15"/>
        <s v="PROFIT: 6436.29"/>
        <s v="LOSS: 3455.79"/>
        <s v="PROFIT: 7726.26"/>
        <s v="LOSS: 11078.25"/>
        <s v="PROFIT: 6087.32"/>
        <s v="PROFIT: 3547.15"/>
        <s v="LOSS: 31567.21"/>
        <s v="PROFIT: 722.84"/>
        <s v="PROFIT: 3142.68"/>
        <s v="LOSS: 13350.99"/>
        <s v="LOSS: 28628.06"/>
        <s v="PROFIT: 6119.81"/>
        <s v="LOSS: 18694.47"/>
        <s v="PROFIT: 4891.46"/>
        <s v="PROFIT: 5120.97"/>
        <s v="PROFIT: 1994.79"/>
        <s v="PROFIT: 2015.9"/>
        <s v="LOSS: 34921.67"/>
        <s v="PROFIT: 2935.58"/>
        <s v="LOSS: 3358.34"/>
        <s v="PROFIT: 855.04"/>
        <s v="LOSS: 25282"/>
        <s v="LOSS: 5166.21"/>
        <s v="LOSS: 31497.1"/>
        <s v="PROFIT: 1795.39"/>
        <s v="PROFIT: 2200.11"/>
        <s v="PROFIT: 4879.29"/>
        <s v="LOSS: 5818.98"/>
        <s v="PROFIT: 6063"/>
        <s v="LOSS: 29661.97"/>
        <s v="LOSS: 22271.53"/>
        <s v="PROFIT: 2710.78"/>
        <s v="LOSS: 10527.8"/>
        <s v="LOSS: 29171.7"/>
        <s v="LOSS: 988.67"/>
        <s v="PROFIT: 96.53"/>
        <s v="PROFIT: 1037.3"/>
        <s v="PROFIT: 2466.41"/>
        <s v="LOSS: 4381.67"/>
        <s v="LOSS: 17474.85"/>
        <s v="PROFIT: 5908.5"/>
        <s v="LOSS: 18910.8"/>
        <s v="PROFIT: 728.440000000001"/>
        <s v="LOSS: 27165.76"/>
        <s v="LOSS: 26121"/>
        <s v="LOSS: 31480.41"/>
        <s v="LOSS: 26331.25"/>
        <s v="PROFIT: 3298.66"/>
        <s v="PROFIT: 1311.16"/>
        <s v="LOSS: 5873.9"/>
        <s v="PROFIT: 1656.16"/>
        <s v="PROFIT: 5934.76"/>
        <s v="LOSS: 21705.32"/>
        <s v="PROFIT: 7588.8"/>
        <s v="LOSS: 16017.93"/>
        <s v="LOSS: 21025.33"/>
        <s v="LOSS: 24582.71"/>
        <s v="LOSS: 2811.64"/>
        <s v="LOSS: 25167.04"/>
        <s v="LOSS: 16044.38"/>
        <s v="LOSS: 2928.31"/>
        <s v="PROFIT: 1161.86"/>
        <s v="LOSS: 18168.83"/>
        <s v="LOSS: 16638.89"/>
        <s v="PROFIT: 4894.63"/>
      </sharedItems>
    </cacheField>
    <cacheField name="PROFIT/LOSS" numFmtId="0">
      <sharedItems count="2">
        <s v="PROFIT"/>
        <s v="LOSS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p" refreshedDate="45919.283717939812" createdVersion="6" refreshedVersion="6" minRefreshableVersion="3" recordCount="1001">
  <cacheSource type="worksheet">
    <worksheetSource ref="A1:Z1048576" sheet="banking_loan_data"/>
  </cacheSource>
  <cacheFields count="27">
    <cacheField name="Loan ID" numFmtId="0">
      <sharedItems containsBlank="1"/>
    </cacheField>
    <cacheField name="Issue Date" numFmtId="0">
      <sharedItems containsBlank="1"/>
    </cacheField>
    <cacheField name="Borrower ID" numFmtId="0">
      <sharedItems containsBlank="1"/>
    </cacheField>
    <cacheField name="State" numFmtId="0">
      <sharedItems containsBlank="1" count="11">
        <s v="OH"/>
        <s v="PA"/>
        <s v="NY"/>
        <s v="MI"/>
        <s v="NC"/>
        <s v="GA"/>
        <s v="IL"/>
        <s v="CA"/>
        <s v="FL"/>
        <s v="TX"/>
        <m/>
      </sharedItems>
    </cacheField>
    <cacheField name="Loan Amount" numFmtId="0">
      <sharedItems containsString="0" containsBlank="1" containsNumber="1" containsInteger="1" minValue="1060" maxValue="39908"/>
    </cacheField>
    <cacheField name="Interest Rate" numFmtId="0">
      <sharedItems containsString="0" containsBlank="1" containsNumber="1" minValue="5" maxValue="25"/>
    </cacheField>
    <cacheField name="Term (Months)" numFmtId="0">
      <sharedItems containsString="0" containsBlank="1" containsNumber="1" containsInteger="1" minValue="36" maxValue="60"/>
    </cacheField>
    <cacheField name="Loan Status" numFmtId="0">
      <sharedItems containsBlank="1" count="4">
        <s v="Fully Paid"/>
        <s v="Non Fully Paid"/>
        <s v="Late (31-120 days)"/>
        <m/>
      </sharedItems>
    </cacheField>
    <cacheField name="Loan Grade" numFmtId="0">
      <sharedItems containsBlank="1" count="8">
        <s v="A"/>
        <s v="D"/>
        <s v="F"/>
        <s v="G"/>
        <s v="B"/>
        <s v="C"/>
        <s v="E"/>
        <m/>
      </sharedItems>
    </cacheField>
    <cacheField name="Loan Intent" numFmtId="0">
      <sharedItems containsBlank="1" count="6">
        <s v="small business"/>
        <s v="credit card"/>
        <s v="home improvement"/>
        <s v="other"/>
        <s v="debt consolidation"/>
        <m/>
      </sharedItems>
    </cacheField>
    <cacheField name="Annual Income" numFmtId="0">
      <sharedItems containsString="0" containsBlank="1" containsNumber="1" containsInteger="1" minValue="30203" maxValue="149277"/>
    </cacheField>
    <cacheField name="Home Ownership" numFmtId="0">
      <sharedItems containsBlank="1"/>
    </cacheField>
    <cacheField name="DTI" numFmtId="0">
      <sharedItems containsString="0" containsBlank="1" containsNumber="1" minValue="0.1" maxValue="0.5"/>
    </cacheField>
    <cacheField name="LTV" numFmtId="0">
      <sharedItems containsString="0" containsBlank="1" containsNumber="1" minValue="0.5" maxValue="0.95"/>
    </cacheField>
    <cacheField name="Total Payments Received" numFmtId="0">
      <sharedItems containsString="0" containsBlank="1" containsNumber="1" minValue="0" maxValue="49533.55"/>
    </cacheField>
    <cacheField name="Recovery Amount" numFmtId="0">
      <sharedItems containsString="0" containsBlank="1" containsNumber="1" minValue="0" maxValue="17357.919999999998"/>
    </cacheField>
    <cacheField name="interest value" numFmtId="0">
      <sharedItems containsString="0" containsBlank="1" containsNumber="1" minValue="-38873" maxValue="9683.5500000000029"/>
    </cacheField>
    <cacheField name="Loan to Value Ratio" numFmtId="0">
      <sharedItems containsString="0" containsBlank="1" containsNumber="1" minValue="8.0709960685281367E-3" maxValue="1.2977849882462007"/>
    </cacheField>
    <cacheField name="Loan to income Ration" numFmtId="9">
      <sharedItems containsString="0" containsBlank="1" containsNumber="1" minValue="8.0709960685281367E-3" maxValue="1.2977849882462007"/>
    </cacheField>
    <cacheField name="EMI PER MONTH" numFmtId="0">
      <sharedItems containsString="0" containsBlank="1" containsNumber="1" minValue="0" maxValue="1356.8533333333335"/>
    </cacheField>
    <cacheField name="INCOME PER MONTH" numFmtId="0">
      <sharedItems containsString="0" containsBlank="1" containsNumber="1" minValue="2516.9166666666665" maxValue="12439.75"/>
    </cacheField>
    <cacheField name="DEBT TO INCOME RATIO" numFmtId="0">
      <sharedItems containsString="0" containsBlank="1" containsNumber="1" minValue="0" maxValue="0.53641779514176302"/>
    </cacheField>
    <cacheField name="MONTH AND YEAR" numFmtId="0">
      <sharedItems containsBlank="1" count="73">
        <s v="2023-05"/>
        <s v="2023-11"/>
        <s v="2021-05"/>
        <s v="2022-04"/>
        <s v="2021-11"/>
        <s v="2021-03"/>
        <s v="2023-02"/>
        <s v="2021-12"/>
        <s v="2023-03"/>
        <s v="2022-01"/>
        <s v="2023-08"/>
        <s v="2021-10"/>
        <s v="2021-01"/>
        <s v="2021-09"/>
        <s v="2023-01"/>
        <s v="2023-12"/>
        <s v="2022-05"/>
        <s v="2022-12"/>
        <s v="2023-09"/>
        <s v="2021-07"/>
        <s v="2022-11"/>
        <s v="2022-07"/>
        <s v="2023-04"/>
        <s v="2022-10"/>
        <s v="2021-06"/>
        <s v="2022-08"/>
        <s v="2021-08"/>
        <s v="2023-06"/>
        <s v="2021-04"/>
        <s v="2021-02"/>
        <s v="2023-10"/>
        <s v="2022-02"/>
        <s v="2022-06"/>
        <s v="2023-07"/>
        <s v="2022-09"/>
        <s v="2022-03"/>
        <m/>
        <s v="11-2021" u="1"/>
        <s v="11-2022" u="1"/>
        <s v="02-2021" u="1"/>
        <s v="11-2023" u="1"/>
        <s v="04-2021" u="1"/>
        <s v="02-2022" u="1"/>
        <s v="06-2021" u="1"/>
        <s v="04-2022" u="1"/>
        <s v="02-2023" u="1"/>
        <s v="08-2021" u="1"/>
        <s v="06-2022" u="1"/>
        <s v="04-2023" u="1"/>
        <s v="08-2022" u="1"/>
        <s v="06-2023" u="1"/>
        <s v="08-2023" u="1"/>
        <s v="10-2021" u="1"/>
        <s v="12-2021" u="1"/>
        <s v="10-2022" u="1"/>
        <s v="01-2021" u="1"/>
        <s v="12-2022" u="1"/>
        <s v="10-2023" u="1"/>
        <s v="03-2021" u="1"/>
        <s v="01-2022" u="1"/>
        <s v="12-2023" u="1"/>
        <s v="05-2021" u="1"/>
        <s v="03-2022" u="1"/>
        <s v="01-2023" u="1"/>
        <s v="07-2021" u="1"/>
        <s v="05-2022" u="1"/>
        <s v="03-2023" u="1"/>
        <s v="09-2021" u="1"/>
        <s v="07-2022" u="1"/>
        <s v="05-2023" u="1"/>
        <s v="09-2022" u="1"/>
        <s v="07-2023" u="1"/>
        <s v="09-2023" u="1"/>
      </sharedItems>
      <fieldGroup par="26"/>
    </cacheField>
    <cacheField name="MONTH ON BOOK" numFmtId="1">
      <sharedItems containsString="0" containsBlank="1" containsNumber="1" containsInteger="1" minValue="20" maxValue="56"/>
    </cacheField>
    <cacheField name="Profit/Loss for each loan." numFmtId="0">
      <sharedItems containsBlank="1"/>
    </cacheField>
    <cacheField name="PROFIT/LOSS" numFmtId="0">
      <sharedItems containsBlank="1"/>
    </cacheField>
    <cacheField name="MONTH AND YEAR2" numFmtId="0" databaseField="0">
      <fieldGroup base="22">
        <discretePr count="73">
          <x v="2"/>
          <x v="3"/>
          <x v="4"/>
          <x v="5"/>
          <x v="6"/>
          <x v="7"/>
          <x v="8"/>
          <x v="9"/>
          <x v="1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24"/>
          <x v="25"/>
          <x v="26"/>
          <x v="27"/>
          <x v="28"/>
          <x v="29"/>
          <x v="30"/>
          <x v="31"/>
          <x v="32"/>
          <x v="33"/>
          <x v="34"/>
          <x v="35"/>
          <x v="36"/>
          <x v="37"/>
          <x v="0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  <x v="1"/>
        </discretePr>
        <groupItems count="38">
          <m/>
          <s v="Group1"/>
          <s v="2023-05"/>
          <s v="2023-11"/>
          <s v="2021-05"/>
          <s v="2022-04"/>
          <s v="2021-11"/>
          <s v="2021-03"/>
          <s v="2023-02"/>
          <s v="2021-12"/>
          <s v="2023-03"/>
          <s v="2022-01"/>
          <s v="2023-08"/>
          <s v="2021-10"/>
          <s v="2021-01"/>
          <s v="2021-09"/>
          <s v="2023-01"/>
          <s v="2023-12"/>
          <s v="2022-05"/>
          <s v="2022-12"/>
          <s v="2023-09"/>
          <s v="2021-07"/>
          <s v="2022-11"/>
          <s v="2022-07"/>
          <s v="2023-04"/>
          <s v="2022-10"/>
          <s v="2021-06"/>
          <s v="2022-08"/>
          <s v="2021-08"/>
          <s v="2023-06"/>
          <s v="2021-04"/>
          <s v="2021-02"/>
          <s v="2023-10"/>
          <s v="2022-02"/>
          <s v="2022-06"/>
          <s v="2023-07"/>
          <s v="2022-09"/>
          <s v="2022-0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  <s v="11-05-2023"/>
    <s v="B0001"/>
    <x v="0"/>
    <n v="23180"/>
    <n v="10.1"/>
    <n v="60"/>
    <x v="0"/>
    <x v="0"/>
    <x v="0"/>
    <n v="41676"/>
    <x v="0"/>
    <n v="0.24"/>
    <n v="0.82"/>
    <n v="25521.18"/>
    <n v="0"/>
    <n v="2341.1800000000003"/>
    <n v="0.556195412227661"/>
    <n v="0.556195412227661"/>
    <n v="425.35300000000001"/>
    <n v="3473"/>
    <n v="0.12247422977253096"/>
    <s v="05-2023"/>
    <s v="09-2025"/>
    <n v="28"/>
    <x v="0"/>
    <x v="0"/>
  </r>
  <r>
    <x v="1"/>
    <s v="11-11-2023"/>
    <s v="B0002"/>
    <x v="1"/>
    <n v="32896"/>
    <n v="20.6"/>
    <n v="36"/>
    <x v="1"/>
    <x v="1"/>
    <x v="1"/>
    <n v="34434"/>
    <x v="1"/>
    <n v="0.47"/>
    <n v="0.59"/>
    <n v="9222.59"/>
    <n v="0"/>
    <n v="-23673.41"/>
    <n v="0.95533484346866471"/>
    <n v="0.95533484346866471"/>
    <n v="256.18305555555554"/>
    <n v="2869.5"/>
    <n v="8.9277942343807468E-2"/>
    <s v="11-2023"/>
    <s v="09-2025"/>
    <n v="22"/>
    <x v="1"/>
    <x v="1"/>
  </r>
  <r>
    <x v="2"/>
    <s v="02-05-2021"/>
    <s v="B0003"/>
    <x v="1"/>
    <n v="13875"/>
    <n v="21.5"/>
    <n v="36"/>
    <x v="1"/>
    <x v="0"/>
    <x v="2"/>
    <n v="79810"/>
    <x v="2"/>
    <n v="0.33"/>
    <n v="0.7"/>
    <n v="2689.37"/>
    <n v="0"/>
    <n v="-11185.630000000001"/>
    <n v="0.17385039468738253"/>
    <n v="0.17385039468738253"/>
    <n v="74.704722222222216"/>
    <n v="6650.833333333333"/>
    <n v="1.1232385248298041E-2"/>
    <s v="05-2021"/>
    <s v="09-2025"/>
    <n v="52"/>
    <x v="2"/>
    <x v="1"/>
  </r>
  <r>
    <x v="3"/>
    <s v="12-04-2022"/>
    <s v="B0004"/>
    <x v="0"/>
    <n v="2622"/>
    <n v="14.9"/>
    <n v="60"/>
    <x v="0"/>
    <x v="2"/>
    <x v="3"/>
    <n v="133361"/>
    <x v="0"/>
    <n v="0.17"/>
    <n v="0.87"/>
    <n v="3012.68"/>
    <n v="0"/>
    <n v="390.67999999999984"/>
    <n v="1.9660920359025502E-2"/>
    <n v="1.9660920359025502E-2"/>
    <n v="50.211333333333329"/>
    <n v="11113.416666666666"/>
    <n v="4.5180824978816895E-3"/>
    <s v="04-2022"/>
    <s v="09-2025"/>
    <n v="41"/>
    <x v="3"/>
    <x v="0"/>
  </r>
  <r>
    <x v="4"/>
    <s v="27-11-2021"/>
    <s v="B0005"/>
    <x v="2"/>
    <n v="17725"/>
    <n v="12.7"/>
    <n v="36"/>
    <x v="0"/>
    <x v="3"/>
    <x v="3"/>
    <n v="148696"/>
    <x v="0"/>
    <n v="0.16"/>
    <n v="0.79"/>
    <n v="19976.080000000002"/>
    <n v="0"/>
    <n v="2251.0800000000017"/>
    <n v="0.11920293753698821"/>
    <n v="0.11920293753698821"/>
    <n v="554.89111111111117"/>
    <n v="12391.333333333334"/>
    <n v="4.4780581409946021E-2"/>
    <s v="11-2021"/>
    <s v="09-2025"/>
    <n v="46"/>
    <x v="4"/>
    <x v="0"/>
  </r>
  <r>
    <x v="5"/>
    <s v="29-03-2021"/>
    <s v="B0006"/>
    <x v="2"/>
    <n v="16646"/>
    <n v="14"/>
    <n v="36"/>
    <x v="0"/>
    <x v="0"/>
    <x v="3"/>
    <n v="124636"/>
    <x v="2"/>
    <n v="0.33"/>
    <n v="0.69"/>
    <n v="18976.439999999999"/>
    <n v="0"/>
    <n v="2330.4399999999987"/>
    <n v="0.1335569177444719"/>
    <n v="0.1335569177444719"/>
    <n v="527.12333333333333"/>
    <n v="10386.333333333334"/>
    <n v="5.0751628742899318E-2"/>
    <s v="03-2021"/>
    <s v="09-2025"/>
    <n v="54"/>
    <x v="5"/>
    <x v="0"/>
  </r>
  <r>
    <x v="6"/>
    <s v="22-05-2023"/>
    <s v="B0007"/>
    <x v="3"/>
    <n v="18029"/>
    <n v="9.5"/>
    <n v="60"/>
    <x v="0"/>
    <x v="1"/>
    <x v="4"/>
    <n v="34994"/>
    <x v="0"/>
    <n v="0.4"/>
    <n v="0.8"/>
    <n v="19741.759999999998"/>
    <n v="0"/>
    <n v="1712.7599999999984"/>
    <n v="0.51520260616105618"/>
    <n v="0.51520260616105618"/>
    <n v="329.02933333333328"/>
    <n v="2916.1666666666665"/>
    <n v="0.11282939932559867"/>
    <s v="05-2023"/>
    <s v="09-2025"/>
    <n v="28"/>
    <x v="6"/>
    <x v="0"/>
  </r>
  <r>
    <x v="7"/>
    <s v="11-05-2021"/>
    <s v="B0008"/>
    <x v="4"/>
    <n v="30402"/>
    <n v="22.8"/>
    <n v="36"/>
    <x v="1"/>
    <x v="0"/>
    <x v="0"/>
    <n v="34234"/>
    <x v="2"/>
    <n v="0.41"/>
    <n v="0.55000000000000004"/>
    <n v="3813.31"/>
    <n v="0"/>
    <n v="-26588.69"/>
    <n v="0.88806449728340242"/>
    <n v="0.88806449728340242"/>
    <n v="105.92527777777778"/>
    <n v="2852.8333333333335"/>
    <n v="3.712985141477284E-2"/>
    <s v="05-2021"/>
    <s v="09-2025"/>
    <n v="52"/>
    <x v="7"/>
    <x v="1"/>
  </r>
  <r>
    <x v="8"/>
    <s v="09-02-2023"/>
    <s v="B0009"/>
    <x v="5"/>
    <n v="5263"/>
    <n v="14"/>
    <n v="36"/>
    <x v="1"/>
    <x v="1"/>
    <x v="2"/>
    <n v="99300"/>
    <x v="2"/>
    <n v="0.21"/>
    <n v="0.68"/>
    <n v="885.74"/>
    <n v="0"/>
    <n v="-4377.26"/>
    <n v="5.3001007049345419E-2"/>
    <n v="5.3001007049345419E-2"/>
    <n v="24.603888888888889"/>
    <n v="8275"/>
    <n v="2.9732796240349111E-3"/>
    <s v="02-2023"/>
    <s v="09-2025"/>
    <n v="31"/>
    <x v="8"/>
    <x v="1"/>
  </r>
  <r>
    <x v="9"/>
    <s v="10-12-2021"/>
    <s v="B0010"/>
    <x v="6"/>
    <n v="31987"/>
    <n v="22.6"/>
    <n v="60"/>
    <x v="1"/>
    <x v="4"/>
    <x v="0"/>
    <n v="73949"/>
    <x v="2"/>
    <n v="0.18"/>
    <n v="0.86"/>
    <n v="2113.92"/>
    <n v="0"/>
    <n v="-29873.08"/>
    <n v="0.4325548688961311"/>
    <n v="0.4325548688961311"/>
    <n v="35.231999999999999"/>
    <n v="6162.416666666667"/>
    <n v="5.7172375556126514E-3"/>
    <s v="12-2021"/>
    <s v="09-2025"/>
    <n v="45"/>
    <x v="9"/>
    <x v="1"/>
  </r>
  <r>
    <x v="10"/>
    <s v="17-03-2023"/>
    <s v="B0011"/>
    <x v="1"/>
    <n v="9646"/>
    <n v="7.1"/>
    <n v="60"/>
    <x v="2"/>
    <x v="1"/>
    <x v="4"/>
    <n v="67405"/>
    <x v="2"/>
    <n v="0.11"/>
    <n v="0.6"/>
    <n v="0"/>
    <n v="0"/>
    <n v="-9646"/>
    <n v="0.14310511089681774"/>
    <n v="0.14310511089681774"/>
    <n v="0"/>
    <n v="5617.083333333333"/>
    <n v="0"/>
    <s v="03-2023"/>
    <s v="09-2025"/>
    <n v="30"/>
    <x v="10"/>
    <x v="1"/>
  </r>
  <r>
    <x v="11"/>
    <s v="21-01-2022"/>
    <s v="B0012"/>
    <x v="3"/>
    <n v="28529"/>
    <n v="24.8"/>
    <n v="60"/>
    <x v="0"/>
    <x v="4"/>
    <x v="2"/>
    <n v="64872"/>
    <x v="2"/>
    <n v="0.37"/>
    <n v="0.57999999999999996"/>
    <n v="35604.19"/>
    <n v="0"/>
    <n v="7075.1900000000023"/>
    <n v="0.43977370822542855"/>
    <n v="0.43977370822542855"/>
    <n v="593.40316666666672"/>
    <n v="5406"/>
    <n v="0.10976751140707856"/>
    <s v="01-2022"/>
    <s v="09-2025"/>
    <n v="44"/>
    <x v="11"/>
    <x v="0"/>
  </r>
  <r>
    <x v="12"/>
    <s v="14-08-2023"/>
    <s v="B0013"/>
    <x v="7"/>
    <n v="12664"/>
    <n v="13.9"/>
    <n v="36"/>
    <x v="0"/>
    <x v="0"/>
    <x v="2"/>
    <n v="72215"/>
    <x v="1"/>
    <n v="0.13"/>
    <n v="0.93"/>
    <n v="14424.3"/>
    <n v="0"/>
    <n v="1760.2999999999993"/>
    <n v="0.17536522883057537"/>
    <n v="0.17536522883057537"/>
    <n v="400.67499999999995"/>
    <n v="6017.916666666667"/>
    <n v="6.6580350342726566E-2"/>
    <s v="08-2023"/>
    <s v="09-2025"/>
    <n v="25"/>
    <x v="12"/>
    <x v="0"/>
  </r>
  <r>
    <x v="13"/>
    <s v="04-10-2021"/>
    <s v="B0014"/>
    <x v="3"/>
    <n v="36737"/>
    <n v="6"/>
    <n v="60"/>
    <x v="0"/>
    <x v="4"/>
    <x v="1"/>
    <n v="53185"/>
    <x v="2"/>
    <n v="0.27"/>
    <n v="0.59"/>
    <n v="38941.22"/>
    <n v="0"/>
    <n v="2204.2200000000012"/>
    <n v="0.69073987026417227"/>
    <n v="0.69073987026417227"/>
    <n v="649.02033333333338"/>
    <n v="4432.083333333333"/>
    <n v="0.14643685249600452"/>
    <s v="10-2021"/>
    <s v="09-2025"/>
    <n v="47"/>
    <x v="13"/>
    <x v="0"/>
  </r>
  <r>
    <x v="14"/>
    <s v="05-04-2022"/>
    <s v="B0015"/>
    <x v="7"/>
    <n v="36796"/>
    <n v="5.8"/>
    <n v="60"/>
    <x v="1"/>
    <x v="0"/>
    <x v="0"/>
    <n v="73442"/>
    <x v="1"/>
    <n v="0.34"/>
    <n v="0.62"/>
    <n v="13503.79"/>
    <n v="0"/>
    <n v="-23292.21"/>
    <n v="0.50102121401922606"/>
    <n v="0.50102121401922606"/>
    <n v="225.06316666666669"/>
    <n v="6120.166666666667"/>
    <n v="3.677402576182566E-2"/>
    <s v="04-2022"/>
    <s v="09-2025"/>
    <n v="41"/>
    <x v="14"/>
    <x v="1"/>
  </r>
  <r>
    <x v="15"/>
    <s v="22-01-2021"/>
    <s v="B0016"/>
    <x v="8"/>
    <n v="25027"/>
    <n v="19.899999999999999"/>
    <n v="36"/>
    <x v="0"/>
    <x v="5"/>
    <x v="0"/>
    <n v="81759"/>
    <x v="2"/>
    <n v="0.47"/>
    <n v="0.94"/>
    <n v="30007.37"/>
    <n v="0"/>
    <n v="4980.369999999999"/>
    <n v="0.3061069729326435"/>
    <n v="0.3061069729326435"/>
    <n v="833.5380555555555"/>
    <n v="6813.25"/>
    <n v="0.12234074128434382"/>
    <s v="01-2021"/>
    <s v="09-2025"/>
    <n v="56"/>
    <x v="15"/>
    <x v="0"/>
  </r>
  <r>
    <x v="16"/>
    <s v="10-09-2021"/>
    <s v="B0017"/>
    <x v="9"/>
    <n v="30373"/>
    <n v="18.2"/>
    <n v="60"/>
    <x v="1"/>
    <x v="0"/>
    <x v="1"/>
    <n v="71153"/>
    <x v="0"/>
    <n v="0.22"/>
    <n v="0.83"/>
    <n v="8244.83"/>
    <n v="0"/>
    <n v="-22128.17"/>
    <n v="0.42686886006211966"/>
    <n v="0.42686886006211966"/>
    <n v="137.41383333333334"/>
    <n v="5929.416666666667"/>
    <n v="2.317493289109384E-2"/>
    <s v="09-2021"/>
    <s v="09-2025"/>
    <n v="48"/>
    <x v="16"/>
    <x v="1"/>
  </r>
  <r>
    <x v="17"/>
    <s v="18-01-2023"/>
    <s v="B0018"/>
    <x v="0"/>
    <n v="37397"/>
    <n v="21"/>
    <n v="60"/>
    <x v="0"/>
    <x v="5"/>
    <x v="3"/>
    <n v="107535"/>
    <x v="1"/>
    <n v="0.2"/>
    <n v="0.81"/>
    <n v="45250.37"/>
    <n v="0"/>
    <n v="7853.3700000000026"/>
    <n v="0.34776584367880226"/>
    <n v="0.34776584367880226"/>
    <n v="754.17283333333341"/>
    <n v="8961.25"/>
    <n v="8.4159334170270148E-2"/>
    <s v="01-2023"/>
    <s v="09-2025"/>
    <n v="32"/>
    <x v="17"/>
    <x v="0"/>
  </r>
  <r>
    <x v="18"/>
    <s v="07-05-2023"/>
    <s v="B0019"/>
    <x v="9"/>
    <n v="21609"/>
    <n v="7.1"/>
    <n v="60"/>
    <x v="1"/>
    <x v="2"/>
    <x v="4"/>
    <n v="132023"/>
    <x v="0"/>
    <n v="0.36"/>
    <n v="0.88"/>
    <n v="2771.85"/>
    <n v="10111.4"/>
    <n v="-18837.150000000001"/>
    <n v="0.16367602614695925"/>
    <n v="0.16367602614695925"/>
    <n v="46.197499999999998"/>
    <n v="11001.916666666666"/>
    <n v="4.1990410761761207E-3"/>
    <s v="05-2023"/>
    <s v="09-2025"/>
    <n v="28"/>
    <x v="18"/>
    <x v="1"/>
  </r>
  <r>
    <x v="19"/>
    <s v="20-04-2022"/>
    <s v="B0020"/>
    <x v="3"/>
    <n v="36835"/>
    <n v="5.7"/>
    <n v="60"/>
    <x v="1"/>
    <x v="6"/>
    <x v="0"/>
    <n v="32581"/>
    <x v="2"/>
    <n v="0.35"/>
    <n v="0.55000000000000004"/>
    <n v="5580.8"/>
    <n v="9880.57"/>
    <n v="-31254.2"/>
    <n v="1.130566894815997"/>
    <n v="1.130566894815997"/>
    <n v="93.013333333333335"/>
    <n v="2715.0833333333335"/>
    <n v="3.4258003130658972E-2"/>
    <s v="04-2022"/>
    <s v="09-2025"/>
    <n v="41"/>
    <x v="19"/>
    <x v="1"/>
  </r>
  <r>
    <x v="20"/>
    <s v="19-12-2023"/>
    <s v="B0021"/>
    <x v="9"/>
    <n v="39709"/>
    <n v="15.2"/>
    <n v="36"/>
    <x v="0"/>
    <x v="2"/>
    <x v="1"/>
    <n v="81717"/>
    <x v="2"/>
    <n v="0.23"/>
    <n v="0.82"/>
    <n v="45744.77"/>
    <n v="0"/>
    <n v="6035.7699999999968"/>
    <n v="0.48593315956288163"/>
    <n v="0.48593315956288163"/>
    <n v="1270.6880555555554"/>
    <n v="6809.75"/>
    <n v="0.1865983414303837"/>
    <s v="12-2023"/>
    <s v="09-2025"/>
    <n v="21"/>
    <x v="20"/>
    <x v="0"/>
  </r>
  <r>
    <x v="21"/>
    <s v="26-05-2022"/>
    <s v="B0022"/>
    <x v="6"/>
    <n v="20250"/>
    <n v="12.8"/>
    <n v="60"/>
    <x v="0"/>
    <x v="2"/>
    <x v="2"/>
    <n v="32763"/>
    <x v="0"/>
    <n v="0.47"/>
    <n v="0.73"/>
    <n v="22842"/>
    <n v="0"/>
    <n v="2592"/>
    <n v="0.61807526783261602"/>
    <n v="0.61807526783261602"/>
    <n v="380.7"/>
    <n v="2730.25"/>
    <n v="0.13943778042303817"/>
    <s v="05-2022"/>
    <s v="09-2025"/>
    <n v="40"/>
    <x v="21"/>
    <x v="0"/>
  </r>
  <r>
    <x v="22"/>
    <s v="01-12-2022"/>
    <s v="B0023"/>
    <x v="8"/>
    <n v="22172"/>
    <n v="14.2"/>
    <n v="60"/>
    <x v="1"/>
    <x v="0"/>
    <x v="1"/>
    <n v="122910"/>
    <x v="2"/>
    <n v="0.44"/>
    <n v="0.87"/>
    <n v="2131.63"/>
    <n v="0"/>
    <n v="-20040.37"/>
    <n v="0.1803921568627451"/>
    <n v="0.1803921568627451"/>
    <n v="35.527166666666666"/>
    <n v="10242.5"/>
    <n v="3.4686030428769019E-3"/>
    <s v="12-2022"/>
    <s v="09-2025"/>
    <n v="33"/>
    <x v="22"/>
    <x v="1"/>
  </r>
  <r>
    <x v="23"/>
    <s v="03-09-2023"/>
    <s v="B0024"/>
    <x v="5"/>
    <n v="12555"/>
    <n v="24.8"/>
    <n v="36"/>
    <x v="0"/>
    <x v="0"/>
    <x v="3"/>
    <n v="85480"/>
    <x v="0"/>
    <n v="0.19"/>
    <n v="0.73"/>
    <n v="15668.64"/>
    <n v="0"/>
    <n v="3113.6399999999994"/>
    <n v="0.14687646233036969"/>
    <n v="0.14687646233036969"/>
    <n v="435.24"/>
    <n v="7123.333333333333"/>
    <n v="6.1100608329433787E-2"/>
    <s v="09-2023"/>
    <s v="09-2025"/>
    <n v="24"/>
    <x v="23"/>
    <x v="0"/>
  </r>
  <r>
    <x v="24"/>
    <s v="09-07-2021"/>
    <s v="B0025"/>
    <x v="8"/>
    <n v="22874"/>
    <n v="24.4"/>
    <n v="60"/>
    <x v="0"/>
    <x v="5"/>
    <x v="4"/>
    <n v="68759"/>
    <x v="2"/>
    <n v="0.2"/>
    <n v="0.78"/>
    <n v="28455.26"/>
    <n v="0"/>
    <n v="5581.2599999999984"/>
    <n v="0.33266917785308103"/>
    <n v="0.33266917785308103"/>
    <n v="474.25433333333331"/>
    <n v="5729.916666666667"/>
    <n v="8.2768103084687086E-2"/>
    <s v="07-2021"/>
    <s v="09-2025"/>
    <n v="50"/>
    <x v="24"/>
    <x v="0"/>
  </r>
  <r>
    <x v="25"/>
    <s v="16-08-2023"/>
    <s v="B0026"/>
    <x v="1"/>
    <n v="14081"/>
    <n v="23.8"/>
    <n v="36"/>
    <x v="1"/>
    <x v="2"/>
    <x v="3"/>
    <n v="106067"/>
    <x v="2"/>
    <n v="0.3"/>
    <n v="0.71"/>
    <n v="4585.71"/>
    <n v="0"/>
    <n v="-9495.2900000000009"/>
    <n v="0.13275571101285036"/>
    <n v="0.13275571101285036"/>
    <n v="127.38083333333333"/>
    <n v="8838.9166666666661"/>
    <n v="1.4411362629281492E-2"/>
    <s v="08-2023"/>
    <s v="09-2025"/>
    <n v="25"/>
    <x v="25"/>
    <x v="1"/>
  </r>
  <r>
    <x v="26"/>
    <s v="18-11-2022"/>
    <s v="B0027"/>
    <x v="6"/>
    <n v="25063"/>
    <n v="20.7"/>
    <n v="36"/>
    <x v="0"/>
    <x v="3"/>
    <x v="2"/>
    <n v="148094"/>
    <x v="1"/>
    <n v="0.41"/>
    <n v="0.72"/>
    <n v="30251.040000000001"/>
    <n v="0"/>
    <n v="5188.0400000000009"/>
    <n v="0.16923710616230231"/>
    <n v="0.16923710616230231"/>
    <n v="840.30666666666673"/>
    <n v="12341.166666666666"/>
    <n v="6.8089726795143635E-2"/>
    <s v="11-2022"/>
    <s v="09-2025"/>
    <n v="34"/>
    <x v="26"/>
    <x v="0"/>
  </r>
  <r>
    <x v="27"/>
    <s v="16-08-2023"/>
    <s v="B0028"/>
    <x v="9"/>
    <n v="7819"/>
    <n v="12.1"/>
    <n v="36"/>
    <x v="1"/>
    <x v="0"/>
    <x v="2"/>
    <n v="55307"/>
    <x v="0"/>
    <n v="0.12"/>
    <n v="0.85"/>
    <n v="722.43"/>
    <n v="0"/>
    <n v="-7096.57"/>
    <n v="0.14137450955575243"/>
    <n v="0.14137450955575243"/>
    <n v="20.067499999999999"/>
    <n v="4608.916666666667"/>
    <n v="4.3540600647296E-3"/>
    <s v="08-2023"/>
    <s v="09-2025"/>
    <n v="25"/>
    <x v="27"/>
    <x v="1"/>
  </r>
  <r>
    <x v="28"/>
    <s v="17-07-2022"/>
    <s v="B0029"/>
    <x v="5"/>
    <n v="26712"/>
    <n v="13.2"/>
    <n v="60"/>
    <x v="1"/>
    <x v="4"/>
    <x v="2"/>
    <n v="126371"/>
    <x v="2"/>
    <n v="0.38"/>
    <n v="0.78"/>
    <n v="10402.379999999999"/>
    <n v="0"/>
    <n v="-16309.62"/>
    <n v="0.21137761036946767"/>
    <n v="0.21137761036946767"/>
    <n v="173.37299999999999"/>
    <n v="10530.916666666666"/>
    <n v="1.6463239192536262E-2"/>
    <s v="07-2022"/>
    <s v="09-2025"/>
    <n v="38"/>
    <x v="28"/>
    <x v="1"/>
  </r>
  <r>
    <x v="29"/>
    <s v="12-04-2023"/>
    <s v="B0030"/>
    <x v="9"/>
    <n v="25762"/>
    <n v="16"/>
    <n v="36"/>
    <x v="0"/>
    <x v="0"/>
    <x v="2"/>
    <n v="41064"/>
    <x v="0"/>
    <n v="0.36"/>
    <n v="0.78"/>
    <n v="29883.919999999998"/>
    <n v="0"/>
    <n v="4121.9199999999983"/>
    <n v="0.62736216637443987"/>
    <n v="0.62736216637443987"/>
    <n v="830.10888888888883"/>
    <n v="3422"/>
    <n v="0.24258003766478342"/>
    <s v="04-2023"/>
    <s v="09-2025"/>
    <n v="29"/>
    <x v="29"/>
    <x v="0"/>
  </r>
  <r>
    <x v="30"/>
    <s v="09-10-2022"/>
    <s v="B0031"/>
    <x v="4"/>
    <n v="12046"/>
    <n v="21.6"/>
    <n v="36"/>
    <x v="0"/>
    <x v="1"/>
    <x v="1"/>
    <n v="106848"/>
    <x v="1"/>
    <n v="0.19"/>
    <n v="0.7"/>
    <n v="14647.94"/>
    <n v="0"/>
    <n v="2601.9400000000005"/>
    <n v="0.11273959269242288"/>
    <n v="0.11273959269242288"/>
    <n v="406.88722222222225"/>
    <n v="8904"/>
    <n v="4.5697127383448138E-2"/>
    <s v="10-2022"/>
    <s v="09-2025"/>
    <n v="35"/>
    <x v="30"/>
    <x v="0"/>
  </r>
  <r>
    <x v="31"/>
    <s v="21-01-2021"/>
    <s v="B0032"/>
    <x v="4"/>
    <n v="32463"/>
    <n v="6.4"/>
    <n v="36"/>
    <x v="0"/>
    <x v="1"/>
    <x v="2"/>
    <n v="67548"/>
    <x v="0"/>
    <n v="0.37"/>
    <n v="0.74"/>
    <n v="34540.629999999997"/>
    <n v="0"/>
    <n v="2077.6299999999974"/>
    <n v="0.48059157932137148"/>
    <n v="0.48059157932137148"/>
    <n v="959.46194444444438"/>
    <n v="5629"/>
    <n v="0.17044980359645487"/>
    <s v="01-2021"/>
    <s v="09-2025"/>
    <n v="56"/>
    <x v="31"/>
    <x v="0"/>
  </r>
  <r>
    <x v="32"/>
    <s v="21-04-2023"/>
    <s v="B0033"/>
    <x v="2"/>
    <n v="29769"/>
    <n v="13.5"/>
    <n v="60"/>
    <x v="1"/>
    <x v="0"/>
    <x v="2"/>
    <n v="66945"/>
    <x v="1"/>
    <n v="0.48"/>
    <n v="0.84"/>
    <n v="1763.22"/>
    <n v="0"/>
    <n v="-28005.78"/>
    <n v="0.44467846739861078"/>
    <n v="0.44467846739861078"/>
    <n v="29.387"/>
    <n v="5578.75"/>
    <n v="5.2676674882366119E-3"/>
    <s v="04-2023"/>
    <s v="09-2025"/>
    <n v="29"/>
    <x v="32"/>
    <x v="1"/>
  </r>
  <r>
    <x v="33"/>
    <s v="16-06-2021"/>
    <s v="B0034"/>
    <x v="8"/>
    <n v="24150"/>
    <n v="6.7"/>
    <n v="60"/>
    <x v="0"/>
    <x v="5"/>
    <x v="1"/>
    <n v="77937"/>
    <x v="0"/>
    <n v="0.12"/>
    <n v="0.87"/>
    <n v="25768.05"/>
    <n v="0"/>
    <n v="1618.0499999999993"/>
    <n v="0.30986566072597099"/>
    <n v="0.30986566072597099"/>
    <n v="429.46749999999997"/>
    <n v="6494.75"/>
    <n v="6.6125331998922204E-2"/>
    <s v="06-2021"/>
    <s v="09-2025"/>
    <n v="51"/>
    <x v="33"/>
    <x v="0"/>
  </r>
  <r>
    <x v="34"/>
    <s v="23-01-2022"/>
    <s v="B0035"/>
    <x v="5"/>
    <n v="3711"/>
    <n v="15.3"/>
    <n v="60"/>
    <x v="1"/>
    <x v="1"/>
    <x v="2"/>
    <n v="36476"/>
    <x v="0"/>
    <n v="0.23"/>
    <n v="0.81"/>
    <n v="648.73"/>
    <n v="938.22"/>
    <n v="-3062.27"/>
    <n v="0.10173812918083124"/>
    <n v="0.10173812918083124"/>
    <n v="10.812166666666666"/>
    <n v="3039.6666666666665"/>
    <n v="3.5570237964689111E-3"/>
    <s v="01-2022"/>
    <s v="09-2025"/>
    <n v="44"/>
    <x v="34"/>
    <x v="1"/>
  </r>
  <r>
    <x v="35"/>
    <s v="24-08-2022"/>
    <s v="B0036"/>
    <x v="4"/>
    <n v="5853"/>
    <n v="23"/>
    <n v="60"/>
    <x v="0"/>
    <x v="1"/>
    <x v="3"/>
    <n v="81756"/>
    <x v="1"/>
    <n v="0.28000000000000003"/>
    <n v="0.92"/>
    <n v="7199.19"/>
    <n v="0"/>
    <n v="1346.1899999999996"/>
    <n v="7.1591075884338759E-2"/>
    <n v="7.1591075884338759E-2"/>
    <n v="119.98649999999999"/>
    <n v="6813"/>
    <n v="1.7611404667547334E-2"/>
    <s v="08-2022"/>
    <s v="09-2025"/>
    <n v="37"/>
    <x v="35"/>
    <x v="0"/>
  </r>
  <r>
    <x v="36"/>
    <s v="12-11-2021"/>
    <s v="B0037"/>
    <x v="2"/>
    <n v="30077"/>
    <n v="20.6"/>
    <n v="60"/>
    <x v="0"/>
    <x v="0"/>
    <x v="3"/>
    <n v="120101"/>
    <x v="2"/>
    <n v="0.46"/>
    <n v="0.87"/>
    <n v="36272.86"/>
    <n v="0"/>
    <n v="6195.8600000000006"/>
    <n v="0.25043088733649177"/>
    <n v="0.25043088733649177"/>
    <n v="604.54766666666671"/>
    <n v="10008.416666666666"/>
    <n v="6.0403926695031689E-2"/>
    <s v="11-2021"/>
    <s v="09-2025"/>
    <n v="46"/>
    <x v="36"/>
    <x v="0"/>
  </r>
  <r>
    <x v="37"/>
    <s v="14-01-2021"/>
    <s v="B0038"/>
    <x v="6"/>
    <n v="24863"/>
    <n v="9.6"/>
    <n v="60"/>
    <x v="0"/>
    <x v="2"/>
    <x v="0"/>
    <n v="32382"/>
    <x v="2"/>
    <n v="0.48"/>
    <n v="0.75"/>
    <n v="27249.85"/>
    <n v="0"/>
    <n v="2386.8499999999985"/>
    <n v="0.76780310048792544"/>
    <n v="0.76780310048792544"/>
    <n v="454.16416666666663"/>
    <n v="2698.5"/>
    <n v="0.16830245197949475"/>
    <s v="01-2021"/>
    <s v="09-2025"/>
    <n v="56"/>
    <x v="37"/>
    <x v="0"/>
  </r>
  <r>
    <x v="38"/>
    <s v="30-08-2021"/>
    <s v="B0039"/>
    <x v="5"/>
    <n v="22792"/>
    <n v="24.5"/>
    <n v="60"/>
    <x v="0"/>
    <x v="5"/>
    <x v="3"/>
    <n v="79683"/>
    <x v="2"/>
    <n v="0.28000000000000003"/>
    <n v="0.8"/>
    <n v="28376.04"/>
    <n v="0"/>
    <n v="5584.0400000000009"/>
    <n v="0.28603340737673028"/>
    <n v="0.28603340737673028"/>
    <n v="472.93400000000003"/>
    <n v="6640.25"/>
    <n v="7.1222318436805848E-2"/>
    <s v="08-2021"/>
    <s v="09-2025"/>
    <n v="49"/>
    <x v="38"/>
    <x v="0"/>
  </r>
  <r>
    <x v="39"/>
    <s v="16-02-2023"/>
    <s v="B0040"/>
    <x v="2"/>
    <n v="9942"/>
    <n v="18.3"/>
    <n v="36"/>
    <x v="0"/>
    <x v="6"/>
    <x v="4"/>
    <n v="117999"/>
    <x v="0"/>
    <n v="0.4"/>
    <n v="0.92"/>
    <n v="11761.39"/>
    <n v="0"/>
    <n v="1819.3899999999994"/>
    <n v="8.4254951313146725E-2"/>
    <n v="8.4254951313146725E-2"/>
    <n v="326.70527777777778"/>
    <n v="9833.25"/>
    <n v="3.3224547100681644E-2"/>
    <s v="02-2023"/>
    <s v="09-2025"/>
    <n v="31"/>
    <x v="39"/>
    <x v="0"/>
  </r>
  <r>
    <x v="40"/>
    <s v="19-07-2022"/>
    <s v="B0041"/>
    <x v="0"/>
    <n v="2762"/>
    <n v="5.2"/>
    <n v="36"/>
    <x v="1"/>
    <x v="6"/>
    <x v="4"/>
    <n v="75276"/>
    <x v="0"/>
    <n v="0.31"/>
    <n v="0.78"/>
    <n v="1245.1099999999999"/>
    <n v="0"/>
    <n v="-1516.89"/>
    <n v="3.6691641426218183E-2"/>
    <n v="3.6691641426218183E-2"/>
    <n v="34.586388888888884"/>
    <n v="6273"/>
    <n v="5.513532422905928E-3"/>
    <s v="07-2022"/>
    <s v="09-2025"/>
    <n v="38"/>
    <x v="40"/>
    <x v="1"/>
  </r>
  <r>
    <x v="41"/>
    <s v="17-06-2023"/>
    <s v="B0042"/>
    <x v="5"/>
    <n v="32987"/>
    <n v="10.1"/>
    <n v="36"/>
    <x v="0"/>
    <x v="0"/>
    <x v="4"/>
    <n v="63402"/>
    <x v="2"/>
    <n v="0.32"/>
    <n v="0.87"/>
    <n v="36318.69"/>
    <n v="0"/>
    <n v="3331.6900000000023"/>
    <n v="0.52028327182107825"/>
    <n v="0.52028327182107825"/>
    <n v="1008.8525000000001"/>
    <n v="5283.5"/>
    <n v="0.19094397653070883"/>
    <s v="06-2023"/>
    <s v="09-2025"/>
    <n v="27"/>
    <x v="41"/>
    <x v="0"/>
  </r>
  <r>
    <x v="42"/>
    <s v="02-04-2021"/>
    <s v="B0043"/>
    <x v="3"/>
    <n v="16850"/>
    <n v="10.199999999999999"/>
    <n v="36"/>
    <x v="0"/>
    <x v="0"/>
    <x v="1"/>
    <n v="121881"/>
    <x v="0"/>
    <n v="0.21"/>
    <n v="0.81"/>
    <n v="18568.7"/>
    <n v="0"/>
    <n v="1718.7000000000007"/>
    <n v="0.13824960412205348"/>
    <n v="0.13824960412205348"/>
    <n v="515.79722222222222"/>
    <n v="10156.75"/>
    <n v="5.0783687914167645E-2"/>
    <s v="04-2021"/>
    <s v="09-2025"/>
    <n v="53"/>
    <x v="42"/>
    <x v="0"/>
  </r>
  <r>
    <x v="43"/>
    <s v="14-08-2023"/>
    <s v="B0044"/>
    <x v="2"/>
    <n v="13112"/>
    <n v="6.4"/>
    <n v="60"/>
    <x v="0"/>
    <x v="1"/>
    <x v="3"/>
    <n v="140300"/>
    <x v="0"/>
    <n v="0.19"/>
    <n v="0.75"/>
    <n v="13951.17"/>
    <n v="0"/>
    <n v="839.17000000000007"/>
    <n v="9.345687811831789E-2"/>
    <n v="9.345687811831789E-2"/>
    <n v="232.51949999999999"/>
    <n v="11691.666666666666"/>
    <n v="1.9887626514611546E-2"/>
    <s v="08-2023"/>
    <s v="09-2025"/>
    <n v="25"/>
    <x v="43"/>
    <x v="0"/>
  </r>
  <r>
    <x v="44"/>
    <s v="24-05-2022"/>
    <s v="B0045"/>
    <x v="9"/>
    <n v="25058"/>
    <n v="24.2"/>
    <n v="36"/>
    <x v="1"/>
    <x v="0"/>
    <x v="4"/>
    <n v="56946"/>
    <x v="2"/>
    <n v="0.22"/>
    <n v="0.61"/>
    <n v="9355.1299999999992"/>
    <n v="0"/>
    <n v="-15702.87"/>
    <n v="0.4400309064727988"/>
    <n v="0.4400309064727988"/>
    <n v="259.86472222222221"/>
    <n v="4745.5"/>
    <n v="5.4760240695863917E-2"/>
    <s v="05-2022"/>
    <s v="09-2025"/>
    <n v="40"/>
    <x v="44"/>
    <x v="1"/>
  </r>
  <r>
    <x v="45"/>
    <s v="15-02-2023"/>
    <s v="B0046"/>
    <x v="3"/>
    <n v="39890"/>
    <n v="14.6"/>
    <n v="36"/>
    <x v="1"/>
    <x v="6"/>
    <x v="0"/>
    <n v="109698"/>
    <x v="1"/>
    <n v="0.32"/>
    <n v="0.69"/>
    <n v="3304.32"/>
    <n v="0"/>
    <n v="-36585.68"/>
    <n v="0.36363470619336724"/>
    <n v="0.36363470619336724"/>
    <n v="91.786666666666676"/>
    <n v="9141.5"/>
    <n v="1.004065707670149E-2"/>
    <s v="02-2023"/>
    <s v="09-2025"/>
    <n v="31"/>
    <x v="45"/>
    <x v="1"/>
  </r>
  <r>
    <x v="46"/>
    <s v="04-02-2021"/>
    <s v="B0047"/>
    <x v="0"/>
    <n v="1481"/>
    <n v="22.9"/>
    <n v="36"/>
    <x v="0"/>
    <x v="1"/>
    <x v="1"/>
    <n v="144690"/>
    <x v="0"/>
    <n v="0.11"/>
    <n v="0.94"/>
    <n v="1820.15"/>
    <n v="0"/>
    <n v="339.15000000000009"/>
    <n v="1.0235676273412122E-2"/>
    <n v="1.0235676273412122E-2"/>
    <n v="50.559722222222227"/>
    <n v="12057.5"/>
    <n v="4.1932176837837223E-3"/>
    <s v="02-2021"/>
    <s v="09-2025"/>
    <n v="55"/>
    <x v="46"/>
    <x v="0"/>
  </r>
  <r>
    <x v="47"/>
    <s v="25-07-2021"/>
    <s v="B0048"/>
    <x v="4"/>
    <n v="33921"/>
    <n v="11.4"/>
    <n v="36"/>
    <x v="1"/>
    <x v="6"/>
    <x v="0"/>
    <n v="142309"/>
    <x v="0"/>
    <n v="0.46"/>
    <n v="0.8"/>
    <n v="14230.09"/>
    <n v="0"/>
    <n v="-19690.91"/>
    <n v="0.23836159343400629"/>
    <n v="0.23836159343400629"/>
    <n v="395.28027777777777"/>
    <n v="11859.083333333334"/>
    <n v="3.3331436053470498E-2"/>
    <s v="07-2021"/>
    <s v="09-2025"/>
    <n v="50"/>
    <x v="47"/>
    <x v="1"/>
  </r>
  <r>
    <x v="48"/>
    <s v="23-10-2023"/>
    <s v="B0049"/>
    <x v="7"/>
    <n v="2524"/>
    <n v="7.5"/>
    <n v="60"/>
    <x v="0"/>
    <x v="4"/>
    <x v="3"/>
    <n v="103933"/>
    <x v="0"/>
    <n v="0.16"/>
    <n v="0.75"/>
    <n v="2713.3"/>
    <n v="0"/>
    <n v="189.30000000000018"/>
    <n v="2.4284875833469638E-2"/>
    <n v="2.4284875833469638E-2"/>
    <n v="45.221666666666671"/>
    <n v="8661.0833333333339"/>
    <n v="5.2212483041959726E-3"/>
    <s v="10-2023"/>
    <s v="09-2025"/>
    <n v="23"/>
    <x v="48"/>
    <x v="0"/>
  </r>
  <r>
    <x v="49"/>
    <s v="19-10-2023"/>
    <s v="B0050"/>
    <x v="2"/>
    <n v="35888"/>
    <n v="14.5"/>
    <n v="60"/>
    <x v="1"/>
    <x v="4"/>
    <x v="2"/>
    <n v="52335"/>
    <x v="0"/>
    <n v="0.19"/>
    <n v="0.92"/>
    <n v="9756.7199999999993"/>
    <n v="0"/>
    <n v="-26131.279999999999"/>
    <n v="0.68573612305340592"/>
    <n v="0.68573612305340592"/>
    <n v="162.61199999999999"/>
    <n v="4361.25"/>
    <n v="3.7285640584694753E-2"/>
    <s v="10-2023"/>
    <s v="09-2025"/>
    <n v="23"/>
    <x v="49"/>
    <x v="1"/>
  </r>
  <r>
    <x v="50"/>
    <s v="20-07-2022"/>
    <s v="B0051"/>
    <x v="6"/>
    <n v="16048"/>
    <n v="7.3"/>
    <n v="60"/>
    <x v="0"/>
    <x v="1"/>
    <x v="0"/>
    <n v="75095"/>
    <x v="1"/>
    <n v="0.31"/>
    <n v="0.76"/>
    <n v="17219.5"/>
    <n v="0"/>
    <n v="1171.5"/>
    <n v="0.21370264331846328"/>
    <n v="0.21370264331846328"/>
    <n v="286.99166666666667"/>
    <n v="6257.916666666667"/>
    <n v="4.586057660296957E-2"/>
    <s v="07-2022"/>
    <s v="09-2025"/>
    <n v="38"/>
    <x v="50"/>
    <x v="0"/>
  </r>
  <r>
    <x v="51"/>
    <s v="04-12-2022"/>
    <s v="B0052"/>
    <x v="2"/>
    <n v="36111"/>
    <n v="14.7"/>
    <n v="36"/>
    <x v="0"/>
    <x v="0"/>
    <x v="2"/>
    <n v="109930"/>
    <x v="2"/>
    <n v="0.38"/>
    <n v="0.74"/>
    <n v="41419.32"/>
    <n v="0"/>
    <n v="5308.32"/>
    <n v="0.32849085781861187"/>
    <n v="0.32849085781861187"/>
    <n v="1150.5366666666666"/>
    <n v="9160.8333333333339"/>
    <n v="0.12559301373601381"/>
    <s v="12-2022"/>
    <s v="09-2025"/>
    <n v="33"/>
    <x v="51"/>
    <x v="0"/>
  </r>
  <r>
    <x v="52"/>
    <s v="06-02-2022"/>
    <s v="B0053"/>
    <x v="7"/>
    <n v="38904"/>
    <n v="23.4"/>
    <n v="60"/>
    <x v="1"/>
    <x v="1"/>
    <x v="1"/>
    <n v="57197"/>
    <x v="0"/>
    <n v="0.14000000000000001"/>
    <n v="0.84"/>
    <n v="13773.37"/>
    <n v="12116.05"/>
    <n v="-25130.629999999997"/>
    <n v="0.68017553368183647"/>
    <n v="0.68017553368183647"/>
    <n v="229.55616666666668"/>
    <n v="4766.416666666667"/>
    <n v="4.8161162298721964E-2"/>
    <s v="02-2022"/>
    <s v="09-2025"/>
    <n v="43"/>
    <x v="52"/>
    <x v="1"/>
  </r>
  <r>
    <x v="53"/>
    <s v="31-12-2022"/>
    <s v="B0054"/>
    <x v="0"/>
    <n v="35008"/>
    <n v="15.4"/>
    <n v="36"/>
    <x v="0"/>
    <x v="6"/>
    <x v="0"/>
    <n v="52010"/>
    <x v="2"/>
    <n v="0.23"/>
    <n v="0.82"/>
    <n v="40399.230000000003"/>
    <n v="0"/>
    <n v="5391.2300000000032"/>
    <n v="0.67310132666794842"/>
    <n v="0.67310132666794842"/>
    <n v="1122.2008333333333"/>
    <n v="4334.166666666667"/>
    <n v="0.25891963084022301"/>
    <s v="12-2022"/>
    <s v="09-2025"/>
    <n v="33"/>
    <x v="53"/>
    <x v="0"/>
  </r>
  <r>
    <x v="54"/>
    <s v="11-06-2021"/>
    <s v="B0055"/>
    <x v="0"/>
    <n v="1060"/>
    <n v="17.3"/>
    <n v="60"/>
    <x v="1"/>
    <x v="4"/>
    <x v="0"/>
    <n v="54123"/>
    <x v="0"/>
    <n v="0.49"/>
    <n v="0.59"/>
    <n v="339.55"/>
    <n v="0"/>
    <n v="-720.45"/>
    <n v="1.9585019307872809E-2"/>
    <n v="1.9585019307872809E-2"/>
    <n v="5.6591666666666667"/>
    <n v="4510.25"/>
    <n v="1.2547345860355118E-3"/>
    <s v="06-2021"/>
    <s v="09-2025"/>
    <n v="51"/>
    <x v="54"/>
    <x v="1"/>
  </r>
  <r>
    <x v="55"/>
    <s v="21-07-2021"/>
    <s v="B0056"/>
    <x v="3"/>
    <n v="10130"/>
    <n v="8.1"/>
    <n v="60"/>
    <x v="0"/>
    <x v="1"/>
    <x v="1"/>
    <n v="117923"/>
    <x v="1"/>
    <n v="0.2"/>
    <n v="0.71"/>
    <n v="10950.53"/>
    <n v="0"/>
    <n v="820.53000000000065"/>
    <n v="8.5903513309532498E-2"/>
    <n v="8.5903513309532498E-2"/>
    <n v="182.50883333333334"/>
    <n v="9826.9166666666661"/>
    <n v="1.8572339577520927E-2"/>
    <s v="07-2021"/>
    <s v="09-2025"/>
    <n v="50"/>
    <x v="55"/>
    <x v="0"/>
  </r>
  <r>
    <x v="56"/>
    <s v="23-09-2023"/>
    <s v="B0057"/>
    <x v="5"/>
    <n v="19023"/>
    <n v="5.9"/>
    <n v="60"/>
    <x v="1"/>
    <x v="0"/>
    <x v="1"/>
    <n v="32890"/>
    <x v="2"/>
    <n v="0.23"/>
    <n v="0.71"/>
    <n v="6787.88"/>
    <n v="0"/>
    <n v="-12235.119999999999"/>
    <n v="0.57838248707813922"/>
    <n v="0.57838248707813922"/>
    <n v="113.13133333333333"/>
    <n v="2740.8333333333335"/>
    <n v="4.1276254180602004E-2"/>
    <s v="09-2023"/>
    <s v="09-2025"/>
    <n v="24"/>
    <x v="56"/>
    <x v="1"/>
  </r>
  <r>
    <x v="57"/>
    <s v="27-09-2021"/>
    <s v="B0058"/>
    <x v="6"/>
    <n v="14350"/>
    <n v="7.2"/>
    <n v="60"/>
    <x v="1"/>
    <x v="4"/>
    <x v="4"/>
    <n v="123305"/>
    <x v="1"/>
    <n v="0.43"/>
    <n v="0.67"/>
    <n v="5712.02"/>
    <n v="3379.84"/>
    <n v="-8637.98"/>
    <n v="0.11637808685779165"/>
    <n v="0.11637808685779165"/>
    <n v="95.200333333333347"/>
    <n v="10275.416666666666"/>
    <n v="9.2648635497344003E-3"/>
    <s v="09-2021"/>
    <s v="09-2025"/>
    <n v="48"/>
    <x v="57"/>
    <x v="1"/>
  </r>
  <r>
    <x v="58"/>
    <s v="27-03-2023"/>
    <s v="B0059"/>
    <x v="3"/>
    <n v="25354"/>
    <n v="17"/>
    <n v="60"/>
    <x v="0"/>
    <x v="3"/>
    <x v="3"/>
    <n v="139162"/>
    <x v="0"/>
    <n v="0.12"/>
    <n v="0.73"/>
    <n v="29664.18"/>
    <n v="0"/>
    <n v="4310.18"/>
    <n v="0.18219054052111927"/>
    <n v="0.18219054052111927"/>
    <n v="494.40300000000002"/>
    <n v="11596.833333333334"/>
    <n v="4.263258648194191E-2"/>
    <s v="03-2023"/>
    <s v="09-2025"/>
    <n v="30"/>
    <x v="58"/>
    <x v="0"/>
  </r>
  <r>
    <x v="59"/>
    <s v="01-04-2022"/>
    <s v="B0060"/>
    <x v="6"/>
    <n v="29145"/>
    <n v="6.9"/>
    <n v="36"/>
    <x v="1"/>
    <x v="3"/>
    <x v="0"/>
    <n v="38026"/>
    <x v="1"/>
    <n v="0.28999999999999998"/>
    <n v="0.69"/>
    <n v="4504.3900000000003"/>
    <n v="0"/>
    <n v="-24640.61"/>
    <n v="0.76644927155104403"/>
    <n v="0.76644927155104403"/>
    <n v="125.12194444444445"/>
    <n v="3168.8333333333335"/>
    <n v="3.9485176808850088E-2"/>
    <s v="04-2022"/>
    <s v="09-2025"/>
    <n v="41"/>
    <x v="59"/>
    <x v="1"/>
  </r>
  <r>
    <x v="60"/>
    <s v="14-10-2023"/>
    <s v="B0061"/>
    <x v="6"/>
    <n v="35020"/>
    <n v="12.5"/>
    <n v="60"/>
    <x v="1"/>
    <x v="5"/>
    <x v="0"/>
    <n v="94925"/>
    <x v="1"/>
    <n v="0.25"/>
    <n v="0.59"/>
    <n v="11583.76"/>
    <n v="0"/>
    <n v="-23436.239999999998"/>
    <n v="0.36892283381617064"/>
    <n v="0.36892283381617064"/>
    <n v="193.06266666666667"/>
    <n v="7910.416666666667"/>
    <n v="2.4406131156175927E-2"/>
    <s v="10-2023"/>
    <s v="09-2025"/>
    <n v="23"/>
    <x v="60"/>
    <x v="1"/>
  </r>
  <r>
    <x v="61"/>
    <s v="23-10-2021"/>
    <s v="B0062"/>
    <x v="7"/>
    <n v="21587"/>
    <n v="16"/>
    <n v="36"/>
    <x v="1"/>
    <x v="2"/>
    <x v="1"/>
    <n v="98842"/>
    <x v="0"/>
    <n v="0.23"/>
    <n v="0.69"/>
    <n v="5550.98"/>
    <n v="0"/>
    <n v="-16036.02"/>
    <n v="0.21839906112786062"/>
    <n v="0.21839906112786062"/>
    <n v="154.19388888888886"/>
    <n v="8236.8333333333339"/>
    <n v="1.8720044785280207E-2"/>
    <s v="10-2021"/>
    <s v="09-2025"/>
    <n v="47"/>
    <x v="61"/>
    <x v="1"/>
  </r>
  <r>
    <x v="62"/>
    <s v="21-12-2022"/>
    <s v="B0063"/>
    <x v="3"/>
    <n v="10650"/>
    <n v="12.8"/>
    <n v="36"/>
    <x v="0"/>
    <x v="5"/>
    <x v="1"/>
    <n v="63665"/>
    <x v="0"/>
    <n v="0.21"/>
    <n v="0.53"/>
    <n v="12013.2"/>
    <n v="0"/>
    <n v="1363.2000000000007"/>
    <n v="0.167281866017435"/>
    <n v="0.167281866017435"/>
    <n v="333.70000000000005"/>
    <n v="5305.416666666667"/>
    <n v="6.2897981622555568E-2"/>
    <s v="12-2022"/>
    <s v="09-2025"/>
    <n v="33"/>
    <x v="62"/>
    <x v="0"/>
  </r>
  <r>
    <x v="63"/>
    <s v="04-12-2021"/>
    <s v="B0064"/>
    <x v="6"/>
    <n v="20933"/>
    <n v="8.3000000000000007"/>
    <n v="36"/>
    <x v="1"/>
    <x v="4"/>
    <x v="3"/>
    <n v="39277"/>
    <x v="2"/>
    <n v="0.14000000000000001"/>
    <n v="0.76"/>
    <n v="2341.0500000000002"/>
    <n v="2519.27"/>
    <n v="-18591.95"/>
    <n v="0.53295821982330627"/>
    <n v="0.53295821982330627"/>
    <n v="65.029166666666669"/>
    <n v="3273.0833333333335"/>
    <n v="1.9867861598390914E-2"/>
    <s v="12-2021"/>
    <s v="09-2025"/>
    <n v="45"/>
    <x v="63"/>
    <x v="1"/>
  </r>
  <r>
    <x v="64"/>
    <s v="29-05-2023"/>
    <s v="B0065"/>
    <x v="1"/>
    <n v="21581"/>
    <n v="10.5"/>
    <n v="36"/>
    <x v="0"/>
    <x v="4"/>
    <x v="1"/>
    <n v="72239"/>
    <x v="0"/>
    <n v="0.23"/>
    <n v="0.88"/>
    <n v="23847"/>
    <n v="0"/>
    <n v="2266"/>
    <n v="0.2987444455211174"/>
    <n v="0.2987444455211174"/>
    <n v="662.41666666666663"/>
    <n v="6019.916666666667"/>
    <n v="0.11003751436204819"/>
    <s v="05-2023"/>
    <s v="09-2025"/>
    <n v="28"/>
    <x v="64"/>
    <x v="0"/>
  </r>
  <r>
    <x v="65"/>
    <s v="13-12-2023"/>
    <s v="B0066"/>
    <x v="7"/>
    <n v="24393"/>
    <n v="23.6"/>
    <n v="36"/>
    <x v="0"/>
    <x v="2"/>
    <x v="2"/>
    <n v="77664"/>
    <x v="2"/>
    <n v="0.12"/>
    <n v="0.83"/>
    <n v="30149.75"/>
    <n v="0"/>
    <n v="5756.75"/>
    <n v="0.31408374536464773"/>
    <n v="0.31408374536464773"/>
    <n v="837.49305555555554"/>
    <n v="6472"/>
    <n v="0.12940251167422057"/>
    <s v="12-2023"/>
    <s v="09-2025"/>
    <n v="21"/>
    <x v="65"/>
    <x v="0"/>
  </r>
  <r>
    <x v="66"/>
    <s v="03-03-2023"/>
    <s v="B0067"/>
    <x v="0"/>
    <n v="24051"/>
    <n v="18.5"/>
    <n v="60"/>
    <x v="1"/>
    <x v="0"/>
    <x v="2"/>
    <n v="78008"/>
    <x v="1"/>
    <n v="0.41"/>
    <n v="0.66"/>
    <n v="2509.5100000000002"/>
    <n v="11762.86"/>
    <n v="-21541.489999999998"/>
    <n v="0.30831453184288793"/>
    <n v="0.30831453184288793"/>
    <n v="41.825166666666668"/>
    <n v="6500.666666666667"/>
    <n v="6.4339811301404983E-3"/>
    <s v="03-2023"/>
    <s v="09-2025"/>
    <n v="30"/>
    <x v="66"/>
    <x v="1"/>
  </r>
  <r>
    <x v="67"/>
    <s v="05-08-2021"/>
    <s v="B0068"/>
    <x v="7"/>
    <n v="27212"/>
    <n v="14.9"/>
    <n v="60"/>
    <x v="1"/>
    <x v="5"/>
    <x v="2"/>
    <n v="44683"/>
    <x v="1"/>
    <n v="0.26"/>
    <n v="0.54"/>
    <n v="2820.6"/>
    <n v="0"/>
    <n v="-24391.4"/>
    <n v="0.6090011861334288"/>
    <n v="0.6090011861334288"/>
    <n v="47.01"/>
    <n v="3723.5833333333335"/>
    <n v="1.2624935657856454E-2"/>
    <s v="08-2021"/>
    <s v="09-2025"/>
    <n v="49"/>
    <x v="67"/>
    <x v="1"/>
  </r>
  <r>
    <x v="68"/>
    <s v="03-02-2023"/>
    <s v="B0069"/>
    <x v="9"/>
    <n v="5090"/>
    <n v="5.3"/>
    <n v="60"/>
    <x v="0"/>
    <x v="5"/>
    <x v="2"/>
    <n v="30670"/>
    <x v="2"/>
    <n v="0.28000000000000003"/>
    <n v="0.59"/>
    <n v="5359.77"/>
    <n v="0"/>
    <n v="269.77000000000044"/>
    <n v="0.16596022171503097"/>
    <n v="0.16596022171503097"/>
    <n v="89.32950000000001"/>
    <n v="2555.8333333333335"/>
    <n v="3.4951222693185527E-2"/>
    <s v="02-2023"/>
    <s v="09-2025"/>
    <n v="31"/>
    <x v="68"/>
    <x v="0"/>
  </r>
  <r>
    <x v="69"/>
    <s v="07-07-2021"/>
    <s v="B0070"/>
    <x v="9"/>
    <n v="7960"/>
    <n v="24.8"/>
    <n v="60"/>
    <x v="0"/>
    <x v="1"/>
    <x v="3"/>
    <n v="119211"/>
    <x v="0"/>
    <n v="0.46"/>
    <n v="0.75"/>
    <n v="9934.08"/>
    <n v="0"/>
    <n v="1974.08"/>
    <n v="6.677236161092516E-2"/>
    <n v="6.677236161092516E-2"/>
    <n v="165.56800000000001"/>
    <n v="9934.25"/>
    <n v="1.6666381458086924E-2"/>
    <s v="07-2021"/>
    <s v="09-2025"/>
    <n v="50"/>
    <x v="69"/>
    <x v="0"/>
  </r>
  <r>
    <x v="70"/>
    <s v="15-01-2022"/>
    <s v="B0071"/>
    <x v="6"/>
    <n v="36772"/>
    <n v="18.399999999999999"/>
    <n v="36"/>
    <x v="0"/>
    <x v="5"/>
    <x v="0"/>
    <n v="47889"/>
    <x v="0"/>
    <n v="0.36"/>
    <n v="0.59"/>
    <n v="43538.05"/>
    <n v="0"/>
    <n v="6766.0500000000029"/>
    <n v="0.76785900728768608"/>
    <n v="0.76785900728768608"/>
    <n v="1209.3902777777778"/>
    <n v="3990.75"/>
    <n v="0.30304836879728819"/>
    <s v="01-2022"/>
    <s v="09-2025"/>
    <n v="44"/>
    <x v="70"/>
    <x v="0"/>
  </r>
  <r>
    <x v="71"/>
    <s v="08-05-2022"/>
    <s v="B0072"/>
    <x v="3"/>
    <n v="22520"/>
    <n v="11.3"/>
    <n v="60"/>
    <x v="0"/>
    <x v="4"/>
    <x v="2"/>
    <n v="85612"/>
    <x v="1"/>
    <n v="0.1"/>
    <n v="0.74"/>
    <n v="25064.76"/>
    <n v="0"/>
    <n v="2544.7599999999984"/>
    <n v="0.26304723636873334"/>
    <n v="0.26304723636873334"/>
    <n v="417.74599999999998"/>
    <n v="7134.333333333333"/>
    <n v="5.8554314815680047E-2"/>
    <s v="05-2022"/>
    <s v="09-2025"/>
    <n v="40"/>
    <x v="71"/>
    <x v="0"/>
  </r>
  <r>
    <x v="72"/>
    <s v="01-12-2023"/>
    <s v="B0073"/>
    <x v="0"/>
    <n v="37408"/>
    <n v="22.6"/>
    <n v="60"/>
    <x v="0"/>
    <x v="0"/>
    <x v="1"/>
    <n v="74535"/>
    <x v="2"/>
    <n v="0.48"/>
    <n v="0.6"/>
    <n v="45862.21"/>
    <n v="0"/>
    <n v="8454.2099999999991"/>
    <n v="0.50188502046018646"/>
    <n v="0.50188502046018646"/>
    <n v="764.37016666666671"/>
    <n v="6211.25"/>
    <n v="0.12306221238344403"/>
    <s v="12-2023"/>
    <s v="09-2025"/>
    <n v="21"/>
    <x v="72"/>
    <x v="0"/>
  </r>
  <r>
    <x v="73"/>
    <s v="15-01-2021"/>
    <s v="B0074"/>
    <x v="7"/>
    <n v="29470"/>
    <n v="10.199999999999999"/>
    <n v="36"/>
    <x v="1"/>
    <x v="5"/>
    <x v="2"/>
    <n v="108542"/>
    <x v="1"/>
    <n v="0.19"/>
    <n v="0.88"/>
    <n v="10081.43"/>
    <n v="0"/>
    <n v="-19388.57"/>
    <n v="0.27150780343092995"/>
    <n v="0.27150780343092995"/>
    <n v="280.03972222222222"/>
    <n v="9045.1666666666661"/>
    <n v="3.096015060222464E-2"/>
    <s v="01-2021"/>
    <s v="09-2025"/>
    <n v="56"/>
    <x v="73"/>
    <x v="1"/>
  </r>
  <r>
    <x v="74"/>
    <s v="06-03-2021"/>
    <s v="B0075"/>
    <x v="3"/>
    <n v="21491"/>
    <n v="15.9"/>
    <n v="36"/>
    <x v="0"/>
    <x v="1"/>
    <x v="3"/>
    <n v="84319"/>
    <x v="1"/>
    <n v="0.14000000000000001"/>
    <n v="0.68"/>
    <n v="24908.07"/>
    <n v="0"/>
    <n v="3417.0699999999997"/>
    <n v="0.25487731116355744"/>
    <n v="0.25487731116355744"/>
    <n v="691.89083333333338"/>
    <n v="7026.583333333333"/>
    <n v="9.8467605166095429E-2"/>
    <s v="03-2021"/>
    <s v="09-2025"/>
    <n v="54"/>
    <x v="74"/>
    <x v="0"/>
  </r>
  <r>
    <x v="75"/>
    <s v="05-06-2022"/>
    <s v="B0076"/>
    <x v="7"/>
    <n v="2341"/>
    <n v="17.7"/>
    <n v="60"/>
    <x v="1"/>
    <x v="5"/>
    <x v="1"/>
    <n v="144072"/>
    <x v="0"/>
    <n v="0.41"/>
    <n v="0.61"/>
    <n v="714.53"/>
    <n v="0"/>
    <n v="-1626.47"/>
    <n v="1.6248820034427233E-2"/>
    <n v="1.6248820034427233E-2"/>
    <n v="11.908833333333332"/>
    <n v="12006"/>
    <n v="9.9190682436559497E-4"/>
    <s v="06-2022"/>
    <s v="09-2025"/>
    <n v="39"/>
    <x v="75"/>
    <x v="1"/>
  </r>
  <r>
    <x v="76"/>
    <s v="10-10-2022"/>
    <s v="B0077"/>
    <x v="7"/>
    <n v="25791"/>
    <n v="9.4"/>
    <n v="60"/>
    <x v="1"/>
    <x v="1"/>
    <x v="2"/>
    <n v="122067"/>
    <x v="2"/>
    <n v="0.3"/>
    <n v="0.87"/>
    <n v="7712.63"/>
    <n v="0"/>
    <n v="-18078.37"/>
    <n v="0.21128560544618938"/>
    <n v="0.21128560544618938"/>
    <n v="128.54383333333334"/>
    <n v="10172.25"/>
    <n v="1.2636715901922715E-2"/>
    <s v="10-2022"/>
    <s v="09-2025"/>
    <n v="35"/>
    <x v="76"/>
    <x v="1"/>
  </r>
  <r>
    <x v="77"/>
    <s v="23-12-2023"/>
    <s v="B0078"/>
    <x v="1"/>
    <n v="1338"/>
    <n v="24.6"/>
    <n v="36"/>
    <x v="0"/>
    <x v="0"/>
    <x v="0"/>
    <n v="51639"/>
    <x v="1"/>
    <n v="0.27"/>
    <n v="0.65"/>
    <n v="1667.15"/>
    <n v="0"/>
    <n v="329.15000000000009"/>
    <n v="2.5910648928135712E-2"/>
    <n v="2.5910648928135712E-2"/>
    <n v="46.309722222222227"/>
    <n v="4303.25"/>
    <n v="1.0761569098291344E-2"/>
    <s v="12-2023"/>
    <s v="09-2025"/>
    <n v="21"/>
    <x v="77"/>
    <x v="0"/>
  </r>
  <r>
    <x v="78"/>
    <s v="16-08-2022"/>
    <s v="B0079"/>
    <x v="9"/>
    <n v="6895"/>
    <n v="20"/>
    <n v="60"/>
    <x v="0"/>
    <x v="2"/>
    <x v="1"/>
    <n v="94712"/>
    <x v="0"/>
    <n v="0.2"/>
    <n v="0.55000000000000004"/>
    <n v="8274"/>
    <n v="0"/>
    <n v="1379"/>
    <n v="7.2799645240307465E-2"/>
    <n v="7.2799645240307465E-2"/>
    <n v="137.9"/>
    <n v="7892.666666666667"/>
    <n v="1.7471914857673791E-2"/>
    <s v="08-2022"/>
    <s v="09-2025"/>
    <n v="37"/>
    <x v="78"/>
    <x v="0"/>
  </r>
  <r>
    <x v="79"/>
    <s v="27-01-2022"/>
    <s v="B0080"/>
    <x v="7"/>
    <n v="13254"/>
    <n v="16.2"/>
    <n v="60"/>
    <x v="0"/>
    <x v="5"/>
    <x v="1"/>
    <n v="46633"/>
    <x v="1"/>
    <n v="0.32"/>
    <n v="0.76"/>
    <n v="15401.15"/>
    <n v="0"/>
    <n v="2147.1499999999996"/>
    <n v="0.28421932965925417"/>
    <n v="0.28421932965925417"/>
    <n v="256.68583333333333"/>
    <n v="3886.0833333333335"/>
    <n v="6.6052580790427376E-2"/>
    <s v="01-2022"/>
    <s v="09-2025"/>
    <n v="44"/>
    <x v="79"/>
    <x v="0"/>
  </r>
  <r>
    <x v="80"/>
    <s v="23-02-2022"/>
    <s v="B0081"/>
    <x v="1"/>
    <n v="12344"/>
    <n v="8.6"/>
    <n v="60"/>
    <x v="0"/>
    <x v="0"/>
    <x v="0"/>
    <n v="64660"/>
    <x v="1"/>
    <n v="0.21"/>
    <n v="0.76"/>
    <n v="13405.58"/>
    <n v="0"/>
    <n v="1061.58"/>
    <n v="0.19090627899783483"/>
    <n v="0.19090627899783483"/>
    <n v="223.42633333333333"/>
    <n v="5388.333333333333"/>
    <n v="4.1464831425920202E-2"/>
    <s v="02-2022"/>
    <s v="09-2025"/>
    <n v="43"/>
    <x v="80"/>
    <x v="0"/>
  </r>
  <r>
    <x v="81"/>
    <s v="16-10-2021"/>
    <s v="B0082"/>
    <x v="9"/>
    <n v="2750"/>
    <n v="6.1"/>
    <n v="60"/>
    <x v="1"/>
    <x v="5"/>
    <x v="1"/>
    <n v="98975"/>
    <x v="0"/>
    <n v="0.46"/>
    <n v="0.82"/>
    <n v="176.92"/>
    <n v="0"/>
    <n v="-2573.08"/>
    <n v="2.7784794139934326E-2"/>
    <n v="2.7784794139934326E-2"/>
    <n v="2.9486666666666665"/>
    <n v="8247.9166666666661"/>
    <n v="3.5750442030815864E-4"/>
    <s v="10-2021"/>
    <s v="09-2025"/>
    <n v="47"/>
    <x v="81"/>
    <x v="1"/>
  </r>
  <r>
    <x v="82"/>
    <s v="14-01-2022"/>
    <s v="B0083"/>
    <x v="1"/>
    <n v="3421"/>
    <n v="11.4"/>
    <n v="36"/>
    <x v="0"/>
    <x v="6"/>
    <x v="2"/>
    <n v="62172"/>
    <x v="0"/>
    <n v="0.19"/>
    <n v="0.61"/>
    <n v="3810.99"/>
    <n v="0"/>
    <n v="389.98999999999978"/>
    <n v="5.5024769992922856E-2"/>
    <n v="5.5024769992922856E-2"/>
    <n v="105.86083333333333"/>
    <n v="5181"/>
    <n v="2.0432509811490703E-2"/>
    <s v="01-2022"/>
    <s v="09-2025"/>
    <n v="44"/>
    <x v="82"/>
    <x v="0"/>
  </r>
  <r>
    <x v="83"/>
    <s v="19-08-2021"/>
    <s v="B0084"/>
    <x v="3"/>
    <n v="6319"/>
    <n v="20.100000000000001"/>
    <n v="36"/>
    <x v="1"/>
    <x v="2"/>
    <x v="1"/>
    <n v="89197"/>
    <x v="2"/>
    <n v="0.45"/>
    <n v="0.7"/>
    <n v="1650.44"/>
    <n v="0"/>
    <n v="-4668.5599999999995"/>
    <n v="7.0843189793378697E-2"/>
    <n v="7.0843189793378697E-2"/>
    <n v="45.845555555555556"/>
    <n v="7433.083333333333"/>
    <n v="6.1677709638963945E-3"/>
    <s v="08-2021"/>
    <s v="09-2025"/>
    <n v="49"/>
    <x v="83"/>
    <x v="1"/>
  </r>
  <r>
    <x v="84"/>
    <s v="15-10-2023"/>
    <s v="B0085"/>
    <x v="5"/>
    <n v="16896"/>
    <n v="10.4"/>
    <n v="36"/>
    <x v="0"/>
    <x v="4"/>
    <x v="2"/>
    <n v="131158"/>
    <x v="1"/>
    <n v="0.32"/>
    <n v="0.63"/>
    <n v="18653.18"/>
    <n v="0"/>
    <n v="1757.1800000000003"/>
    <n v="0.12882172646731424"/>
    <n v="0.12882172646731424"/>
    <n v="518.14388888888891"/>
    <n v="10929.833333333334"/>
    <n v="4.7406385174115696E-2"/>
    <s v="10-2023"/>
    <s v="09-2025"/>
    <n v="23"/>
    <x v="84"/>
    <x v="0"/>
  </r>
  <r>
    <x v="85"/>
    <s v="10-02-2021"/>
    <s v="B0086"/>
    <x v="9"/>
    <n v="12918"/>
    <n v="15.8"/>
    <n v="60"/>
    <x v="0"/>
    <x v="1"/>
    <x v="0"/>
    <n v="88847"/>
    <x v="2"/>
    <n v="0.43"/>
    <n v="0.54"/>
    <n v="14959.04"/>
    <n v="0"/>
    <n v="2041.0400000000009"/>
    <n v="0.14539601787342285"/>
    <n v="0.14539601787342285"/>
    <n v="249.31733333333335"/>
    <n v="7403.916666666667"/>
    <n v="3.3673708735241482E-2"/>
    <s v="02-2021"/>
    <s v="09-2025"/>
    <n v="55"/>
    <x v="85"/>
    <x v="0"/>
  </r>
  <r>
    <x v="86"/>
    <s v="18-11-2023"/>
    <s v="B0087"/>
    <x v="4"/>
    <n v="26064"/>
    <n v="19.600000000000001"/>
    <n v="60"/>
    <x v="0"/>
    <x v="0"/>
    <x v="4"/>
    <n v="41577"/>
    <x v="0"/>
    <n v="0.39"/>
    <n v="0.89"/>
    <n v="31172.54"/>
    <n v="0"/>
    <n v="5108.5400000000009"/>
    <n v="0.62688505664189331"/>
    <n v="0.62688505664189331"/>
    <n v="519.54233333333332"/>
    <n v="3464.75"/>
    <n v="0.14995088630733339"/>
    <s v="11-2023"/>
    <s v="09-2025"/>
    <n v="22"/>
    <x v="86"/>
    <x v="0"/>
  </r>
  <r>
    <x v="87"/>
    <s v="15-05-2021"/>
    <s v="B0088"/>
    <x v="5"/>
    <n v="28935"/>
    <n v="7.2"/>
    <n v="60"/>
    <x v="0"/>
    <x v="0"/>
    <x v="0"/>
    <n v="107299"/>
    <x v="0"/>
    <n v="0.38"/>
    <n v="0.83"/>
    <n v="31018.32"/>
    <n v="0"/>
    <n v="2083.3199999999997"/>
    <n v="0.26966700528429899"/>
    <n v="0.26966700528429899"/>
    <n v="516.97199999999998"/>
    <n v="8941.5833333333339"/>
    <n v="5.78166059329537E-2"/>
    <s v="05-2021"/>
    <s v="09-2025"/>
    <n v="52"/>
    <x v="87"/>
    <x v="0"/>
  </r>
  <r>
    <x v="88"/>
    <s v="20-07-2021"/>
    <s v="B0089"/>
    <x v="3"/>
    <n v="38641"/>
    <n v="18.7"/>
    <n v="60"/>
    <x v="0"/>
    <x v="5"/>
    <x v="2"/>
    <n v="50176"/>
    <x v="1"/>
    <n v="0.23"/>
    <n v="0.64"/>
    <n v="45866.87"/>
    <n v="0"/>
    <n v="7225.8700000000026"/>
    <n v="0.77010921556122447"/>
    <n v="0.77010921556122447"/>
    <n v="764.44783333333339"/>
    <n v="4181.333333333333"/>
    <n v="0.18282393973214289"/>
    <s v="07-2021"/>
    <s v="09-2025"/>
    <n v="50"/>
    <x v="88"/>
    <x v="0"/>
  </r>
  <r>
    <x v="89"/>
    <s v="19-02-2023"/>
    <s v="B0090"/>
    <x v="7"/>
    <n v="30711"/>
    <n v="6.8"/>
    <n v="60"/>
    <x v="0"/>
    <x v="1"/>
    <x v="3"/>
    <n v="74386"/>
    <x v="2"/>
    <n v="0.19"/>
    <n v="0.77"/>
    <n v="32799.35"/>
    <n v="0"/>
    <n v="2088.3499999999985"/>
    <n v="0.41285994676417603"/>
    <n v="0.41285994676417603"/>
    <n v="546.65583333333336"/>
    <n v="6198.833333333333"/>
    <n v="8.8186890006183974E-2"/>
    <s v="02-2023"/>
    <s v="09-2025"/>
    <n v="31"/>
    <x v="89"/>
    <x v="0"/>
  </r>
  <r>
    <x v="90"/>
    <s v="19-07-2023"/>
    <s v="B0091"/>
    <x v="0"/>
    <n v="5806"/>
    <n v="24.3"/>
    <n v="36"/>
    <x v="1"/>
    <x v="6"/>
    <x v="0"/>
    <n v="93972"/>
    <x v="2"/>
    <n v="0.18"/>
    <n v="0.59"/>
    <n v="2191.11"/>
    <n v="417.13"/>
    <n v="-3614.89"/>
    <n v="6.1784361299110371E-2"/>
    <n v="6.1784361299110371E-2"/>
    <n v="60.864166666666669"/>
    <n v="7831"/>
    <n v="7.7722087430298391E-3"/>
    <s v="07-2023"/>
    <s v="09-2025"/>
    <n v="26"/>
    <x v="90"/>
    <x v="1"/>
  </r>
  <r>
    <x v="91"/>
    <s v="23-11-2023"/>
    <s v="B0092"/>
    <x v="3"/>
    <n v="13182"/>
    <n v="14.8"/>
    <n v="60"/>
    <x v="1"/>
    <x v="4"/>
    <x v="3"/>
    <n v="119791"/>
    <x v="1"/>
    <n v="0.44"/>
    <n v="0.9"/>
    <n v="3017.58"/>
    <n v="0"/>
    <n v="-10164.42"/>
    <n v="0.11004165588399796"/>
    <n v="0.11004165588399796"/>
    <n v="50.292999999999999"/>
    <n v="9982.5833333333339"/>
    <n v="5.0380746466762941E-3"/>
    <s v="11-2023"/>
    <s v="09-2025"/>
    <n v="22"/>
    <x v="91"/>
    <x v="1"/>
  </r>
  <r>
    <x v="92"/>
    <s v="08-12-2023"/>
    <s v="B0093"/>
    <x v="1"/>
    <n v="23297"/>
    <n v="8"/>
    <n v="60"/>
    <x v="0"/>
    <x v="0"/>
    <x v="3"/>
    <n v="71003"/>
    <x v="1"/>
    <n v="0.43"/>
    <n v="0.55000000000000004"/>
    <n v="25160.76"/>
    <n v="0"/>
    <n v="1863.7599999999984"/>
    <n v="0.32811289663817023"/>
    <n v="0.32811289663817023"/>
    <n v="419.34599999999995"/>
    <n v="5916.916666666667"/>
    <n v="7.0872385673844754E-2"/>
    <s v="12-2023"/>
    <s v="09-2025"/>
    <n v="21"/>
    <x v="92"/>
    <x v="0"/>
  </r>
  <r>
    <x v="93"/>
    <s v="18-05-2022"/>
    <s v="B0094"/>
    <x v="1"/>
    <n v="20541"/>
    <n v="11.8"/>
    <n v="36"/>
    <x v="0"/>
    <x v="5"/>
    <x v="2"/>
    <n v="49996"/>
    <x v="2"/>
    <n v="0.28000000000000003"/>
    <n v="0.5"/>
    <n v="22964.84"/>
    <n v="0"/>
    <n v="2423.84"/>
    <n v="0.41085286822945838"/>
    <n v="0.41085286822945838"/>
    <n v="637.91222222222223"/>
    <n v="4166.333333333333"/>
    <n v="0.15311118222791159"/>
    <s v="05-2022"/>
    <s v="09-2025"/>
    <n v="40"/>
    <x v="93"/>
    <x v="0"/>
  </r>
  <r>
    <x v="94"/>
    <s v="11-02-2022"/>
    <s v="B0095"/>
    <x v="1"/>
    <n v="29921"/>
    <n v="13.3"/>
    <n v="60"/>
    <x v="0"/>
    <x v="0"/>
    <x v="2"/>
    <n v="130922"/>
    <x v="0"/>
    <n v="0.15"/>
    <n v="0.73"/>
    <n v="33900.49"/>
    <n v="0"/>
    <n v="3979.489999999998"/>
    <n v="0.22854065779624511"/>
    <n v="0.22854065779624511"/>
    <n v="565.00816666666663"/>
    <n v="10910.166666666666"/>
    <n v="5.1787308473747726E-2"/>
    <s v="02-2022"/>
    <s v="09-2025"/>
    <n v="43"/>
    <x v="94"/>
    <x v="0"/>
  </r>
  <r>
    <x v="95"/>
    <s v="16-03-2023"/>
    <s v="B0096"/>
    <x v="1"/>
    <n v="17774"/>
    <n v="20.2"/>
    <n v="36"/>
    <x v="0"/>
    <x v="0"/>
    <x v="4"/>
    <n v="116598"/>
    <x v="0"/>
    <n v="0.25"/>
    <n v="0.76"/>
    <n v="21364.35"/>
    <n v="0"/>
    <n v="3590.3499999999985"/>
    <n v="0.15243829225201119"/>
    <n v="0.15243829225201119"/>
    <n v="593.45416666666665"/>
    <n v="9716.5"/>
    <n v="6.1076948146623442E-2"/>
    <s v="03-2023"/>
    <s v="09-2025"/>
    <n v="30"/>
    <x v="95"/>
    <x v="0"/>
  </r>
  <r>
    <x v="96"/>
    <s v="09-04-2021"/>
    <s v="B0097"/>
    <x v="3"/>
    <n v="38198"/>
    <n v="19.899999999999999"/>
    <n v="36"/>
    <x v="0"/>
    <x v="4"/>
    <x v="1"/>
    <n v="65931"/>
    <x v="1"/>
    <n v="0.35"/>
    <n v="0.76"/>
    <n v="45799.4"/>
    <n v="0"/>
    <n v="7601.4000000000015"/>
    <n v="0.57936327372556162"/>
    <n v="0.57936327372556162"/>
    <n v="1272.2055555555555"/>
    <n v="5494.25"/>
    <n v="0.23155217828740146"/>
    <s v="04-2021"/>
    <s v="09-2025"/>
    <n v="53"/>
    <x v="96"/>
    <x v="0"/>
  </r>
  <r>
    <x v="97"/>
    <s v="15-11-2022"/>
    <s v="B0098"/>
    <x v="0"/>
    <n v="9820"/>
    <n v="17.2"/>
    <n v="36"/>
    <x v="0"/>
    <x v="4"/>
    <x v="0"/>
    <n v="65710"/>
    <x v="2"/>
    <n v="0.28000000000000003"/>
    <n v="0.52"/>
    <n v="11509.04"/>
    <n v="0"/>
    <n v="1689.0400000000009"/>
    <n v="0.14944452899102115"/>
    <n v="0.14944452899102115"/>
    <n v="319.69555555555559"/>
    <n v="5475.833333333333"/>
    <n v="5.8382995992492276E-2"/>
    <s v="11-2022"/>
    <s v="09-2025"/>
    <n v="34"/>
    <x v="97"/>
    <x v="0"/>
  </r>
  <r>
    <x v="98"/>
    <s v="27-12-2022"/>
    <s v="B0099"/>
    <x v="2"/>
    <n v="25070"/>
    <n v="7.1"/>
    <n v="36"/>
    <x v="0"/>
    <x v="4"/>
    <x v="2"/>
    <n v="64693"/>
    <x v="2"/>
    <n v="0.41"/>
    <n v="0.64"/>
    <n v="26849.97"/>
    <n v="0"/>
    <n v="1779.9700000000012"/>
    <n v="0.38752260677353034"/>
    <n v="0.38752260677353034"/>
    <n v="745.83249999999998"/>
    <n v="5391.083333333333"/>
    <n v="0.13834557061815034"/>
    <s v="12-2022"/>
    <s v="09-2025"/>
    <n v="33"/>
    <x v="98"/>
    <x v="0"/>
  </r>
  <r>
    <x v="99"/>
    <s v="19-08-2023"/>
    <s v="B0100"/>
    <x v="1"/>
    <n v="5232"/>
    <n v="8"/>
    <n v="36"/>
    <x v="0"/>
    <x v="5"/>
    <x v="0"/>
    <n v="65740"/>
    <x v="2"/>
    <n v="0.5"/>
    <n v="0.72"/>
    <n v="5650.56"/>
    <n v="0"/>
    <n v="418.5600000000004"/>
    <n v="7.9586248859142075E-2"/>
    <n v="7.9586248859142075E-2"/>
    <n v="156.96"/>
    <n v="5478.333333333333"/>
    <n v="2.8651049589291148E-2"/>
    <s v="08-2023"/>
    <s v="09-2025"/>
    <n v="25"/>
    <x v="99"/>
    <x v="0"/>
  </r>
  <r>
    <x v="100"/>
    <s v="05-09-2022"/>
    <s v="B0101"/>
    <x v="2"/>
    <n v="12122"/>
    <n v="6.9"/>
    <n v="60"/>
    <x v="0"/>
    <x v="0"/>
    <x v="3"/>
    <n v="107241"/>
    <x v="0"/>
    <n v="0.18"/>
    <n v="0.6"/>
    <n v="12958.42"/>
    <n v="0"/>
    <n v="836.42000000000007"/>
    <n v="0.11303512649080109"/>
    <n v="0.11303512649080109"/>
    <n v="215.97366666666667"/>
    <n v="8936.75"/>
    <n v="2.4166913773650003E-2"/>
    <s v="09-2022"/>
    <s v="09-2025"/>
    <n v="36"/>
    <x v="100"/>
    <x v="0"/>
  </r>
  <r>
    <x v="101"/>
    <s v="05-10-2022"/>
    <s v="B0102"/>
    <x v="0"/>
    <n v="16023"/>
    <n v="16.5"/>
    <n v="36"/>
    <x v="0"/>
    <x v="0"/>
    <x v="1"/>
    <n v="138944"/>
    <x v="0"/>
    <n v="0.28000000000000003"/>
    <n v="0.89"/>
    <n v="18666.8"/>
    <n v="0"/>
    <n v="2643.7999999999993"/>
    <n v="0.11531984108705666"/>
    <n v="0.11531984108705666"/>
    <n v="518.52222222222224"/>
    <n v="11578.666666666666"/>
    <n v="4.4782550284047297E-2"/>
    <s v="10-2022"/>
    <s v="09-2025"/>
    <n v="35"/>
    <x v="101"/>
    <x v="0"/>
  </r>
  <r>
    <x v="102"/>
    <s v="26-10-2023"/>
    <s v="B0103"/>
    <x v="0"/>
    <n v="9007"/>
    <n v="22.5"/>
    <n v="36"/>
    <x v="1"/>
    <x v="1"/>
    <x v="4"/>
    <n v="123583"/>
    <x v="2"/>
    <n v="0.27"/>
    <n v="0.54"/>
    <n v="2983.25"/>
    <n v="0"/>
    <n v="-6023.75"/>
    <n v="7.2882192534571913E-2"/>
    <n v="7.2882192534571913E-2"/>
    <n v="82.868055555555557"/>
    <n v="10298.583333333334"/>
    <n v="8.0465490129440678E-3"/>
    <s v="10-2023"/>
    <s v="09-2025"/>
    <n v="23"/>
    <x v="102"/>
    <x v="1"/>
  </r>
  <r>
    <x v="103"/>
    <s v="18-05-2022"/>
    <s v="B0104"/>
    <x v="5"/>
    <n v="18905"/>
    <n v="13.7"/>
    <n v="60"/>
    <x v="0"/>
    <x v="0"/>
    <x v="0"/>
    <n v="106502"/>
    <x v="2"/>
    <n v="0.22"/>
    <n v="0.72"/>
    <n v="21494.98"/>
    <n v="0"/>
    <n v="2589.9799999999996"/>
    <n v="0.1775084035980545"/>
    <n v="0.1775084035980545"/>
    <n v="358.24966666666666"/>
    <n v="8875.1666666666661"/>
    <n v="4.0365401588702561E-2"/>
    <s v="05-2022"/>
    <s v="09-2025"/>
    <n v="40"/>
    <x v="103"/>
    <x v="0"/>
  </r>
  <r>
    <x v="104"/>
    <s v="06-02-2023"/>
    <s v="B0105"/>
    <x v="9"/>
    <n v="30398"/>
    <n v="8.1999999999999993"/>
    <n v="60"/>
    <x v="0"/>
    <x v="1"/>
    <x v="1"/>
    <n v="47374"/>
    <x v="1"/>
    <n v="0.18"/>
    <n v="0.81"/>
    <n v="32890.639999999999"/>
    <n v="0"/>
    <n v="2492.6399999999994"/>
    <n v="0.64165998226875498"/>
    <n v="0.64165998226875498"/>
    <n v="548.17733333333331"/>
    <n v="3947.8333333333335"/>
    <n v="0.13885523704985855"/>
    <s v="02-2023"/>
    <s v="09-2025"/>
    <n v="31"/>
    <x v="104"/>
    <x v="0"/>
  </r>
  <r>
    <x v="105"/>
    <s v="02-02-2022"/>
    <s v="B0106"/>
    <x v="4"/>
    <n v="35268"/>
    <n v="16.2"/>
    <n v="36"/>
    <x v="1"/>
    <x v="0"/>
    <x v="4"/>
    <n v="106674"/>
    <x v="1"/>
    <n v="0.13"/>
    <n v="0.62"/>
    <n v="14139.59"/>
    <n v="0"/>
    <n v="-21128.41"/>
    <n v="0.33061477023454638"/>
    <n v="0.33061477023454638"/>
    <n v="392.76638888888891"/>
    <n v="8889.5"/>
    <n v="4.4183181156295506E-2"/>
    <s v="02-2022"/>
    <s v="09-2025"/>
    <n v="43"/>
    <x v="105"/>
    <x v="1"/>
  </r>
  <r>
    <x v="106"/>
    <s v="21-05-2023"/>
    <s v="B0107"/>
    <x v="6"/>
    <n v="7737"/>
    <n v="21.2"/>
    <n v="60"/>
    <x v="1"/>
    <x v="4"/>
    <x v="0"/>
    <n v="146500"/>
    <x v="2"/>
    <n v="0.45"/>
    <n v="0.78"/>
    <n v="2593.27"/>
    <n v="2439.15"/>
    <n v="-5143.7299999999996"/>
    <n v="5.2812286689419792E-2"/>
    <n v="5.2812286689419792E-2"/>
    <n v="43.221166666666669"/>
    <n v="12208.333333333334"/>
    <n v="3.5403003412969283E-3"/>
    <s v="05-2023"/>
    <s v="09-2025"/>
    <n v="28"/>
    <x v="106"/>
    <x v="1"/>
  </r>
  <r>
    <x v="107"/>
    <s v="06-03-2023"/>
    <s v="B0108"/>
    <x v="4"/>
    <n v="37062"/>
    <n v="19.8"/>
    <n v="60"/>
    <x v="1"/>
    <x v="0"/>
    <x v="1"/>
    <n v="111471"/>
    <x v="2"/>
    <n v="0.27"/>
    <n v="0.87"/>
    <n v="9479.8700000000008"/>
    <n v="13222.79"/>
    <n v="-27582.129999999997"/>
    <n v="0.3324810937373846"/>
    <n v="0.3324810937373846"/>
    <n v="157.99783333333335"/>
    <n v="9289.25"/>
    <n v="1.7008674901992447E-2"/>
    <s v="03-2023"/>
    <s v="09-2025"/>
    <n v="30"/>
    <x v="107"/>
    <x v="1"/>
  </r>
  <r>
    <x v="108"/>
    <s v="28-01-2022"/>
    <s v="B0109"/>
    <x v="3"/>
    <n v="26510"/>
    <n v="22.6"/>
    <n v="36"/>
    <x v="1"/>
    <x v="0"/>
    <x v="2"/>
    <n v="75913"/>
    <x v="0"/>
    <n v="0.3"/>
    <n v="0.59"/>
    <n v="11560.44"/>
    <n v="0"/>
    <n v="-14949.56"/>
    <n v="0.34921554937889426"/>
    <n v="0.34921554937889426"/>
    <n v="321.12333333333333"/>
    <n v="6326.083333333333"/>
    <n v="5.076179310526524E-2"/>
    <s v="01-2022"/>
    <s v="09-2025"/>
    <n v="44"/>
    <x v="108"/>
    <x v="1"/>
  </r>
  <r>
    <x v="109"/>
    <s v="26-07-2021"/>
    <s v="B0110"/>
    <x v="6"/>
    <n v="20426"/>
    <n v="10.6"/>
    <n v="36"/>
    <x v="0"/>
    <x v="5"/>
    <x v="0"/>
    <n v="96025"/>
    <x v="2"/>
    <n v="0.47"/>
    <n v="0.91"/>
    <n v="22591.16"/>
    <n v="0"/>
    <n v="2165.16"/>
    <n v="0.21271543868784171"/>
    <n v="0.21271543868784171"/>
    <n v="627.53222222222223"/>
    <n v="8002.083333333333"/>
    <n v="7.8421105614857239E-2"/>
    <s v="07-2021"/>
    <s v="09-2025"/>
    <n v="50"/>
    <x v="109"/>
    <x v="0"/>
  </r>
  <r>
    <x v="110"/>
    <s v="05-11-2023"/>
    <s v="B0111"/>
    <x v="0"/>
    <n v="38265"/>
    <n v="8.9"/>
    <n v="60"/>
    <x v="1"/>
    <x v="2"/>
    <x v="1"/>
    <n v="74516"/>
    <x v="1"/>
    <n v="0.41"/>
    <n v="0.75"/>
    <n v="8652.49"/>
    <n v="0"/>
    <n v="-29612.510000000002"/>
    <n v="0.51351387621450428"/>
    <n v="0.51351387621450428"/>
    <n v="144.20816666666667"/>
    <n v="6209.666666666667"/>
    <n v="2.3223173546620859E-2"/>
    <s v="11-2023"/>
    <s v="09-2025"/>
    <n v="22"/>
    <x v="110"/>
    <x v="1"/>
  </r>
  <r>
    <x v="111"/>
    <s v="11-06-2023"/>
    <s v="B0112"/>
    <x v="4"/>
    <n v="18850"/>
    <n v="22.6"/>
    <n v="36"/>
    <x v="1"/>
    <x v="0"/>
    <x v="4"/>
    <n v="117796"/>
    <x v="0"/>
    <n v="0.15"/>
    <n v="0.63"/>
    <n v="8480.84"/>
    <n v="0"/>
    <n v="-10369.16"/>
    <n v="0.16002241162688036"/>
    <n v="0.16002241162688036"/>
    <n v="235.57888888888888"/>
    <n v="9816.3333333333339"/>
    <n v="2.3998664357589957E-2"/>
    <s v="06-2023"/>
    <s v="09-2025"/>
    <n v="27"/>
    <x v="111"/>
    <x v="1"/>
  </r>
  <r>
    <x v="112"/>
    <s v="14-05-2023"/>
    <s v="B0113"/>
    <x v="8"/>
    <n v="1614"/>
    <n v="18.2"/>
    <n v="36"/>
    <x v="0"/>
    <x v="4"/>
    <x v="1"/>
    <n v="56069"/>
    <x v="1"/>
    <n v="0.33"/>
    <n v="0.69"/>
    <n v="1907.75"/>
    <n v="0"/>
    <n v="293.75"/>
    <n v="2.8785960156236065E-2"/>
    <n v="2.8785960156236065E-2"/>
    <n v="52.993055555555557"/>
    <n v="4672.416666666667"/>
    <n v="1.1341680191668599E-2"/>
    <s v="05-2023"/>
    <s v="09-2025"/>
    <n v="28"/>
    <x v="112"/>
    <x v="0"/>
  </r>
  <r>
    <x v="113"/>
    <s v="13-01-2023"/>
    <s v="B0114"/>
    <x v="9"/>
    <n v="22776"/>
    <n v="11.2"/>
    <n v="60"/>
    <x v="0"/>
    <x v="1"/>
    <x v="2"/>
    <n v="148333"/>
    <x v="1"/>
    <n v="0.28000000000000003"/>
    <n v="0.64"/>
    <n v="25326.91"/>
    <n v="0"/>
    <n v="2550.91"/>
    <n v="0.15354641246384823"/>
    <n v="0.15354641246384823"/>
    <n v="422.11516666666665"/>
    <n v="12361.083333333334"/>
    <n v="3.4148719435324569E-2"/>
    <s v="01-2023"/>
    <s v="09-2025"/>
    <n v="32"/>
    <x v="113"/>
    <x v="0"/>
  </r>
  <r>
    <x v="114"/>
    <s v="18-07-2022"/>
    <s v="B0115"/>
    <x v="4"/>
    <n v="25077"/>
    <n v="19.8"/>
    <n v="36"/>
    <x v="1"/>
    <x v="5"/>
    <x v="0"/>
    <n v="86233"/>
    <x v="0"/>
    <n v="0.42"/>
    <n v="0.83"/>
    <n v="4314.95"/>
    <n v="11970.48"/>
    <n v="-20762.05"/>
    <n v="0.29080514420233555"/>
    <n v="0.29080514420233555"/>
    <n v="119.85972222222222"/>
    <n v="7186.083333333333"/>
    <n v="1.6679422804108248E-2"/>
    <s v="07-2022"/>
    <s v="09-2025"/>
    <n v="38"/>
    <x v="114"/>
    <x v="1"/>
  </r>
  <r>
    <x v="115"/>
    <s v="18-10-2023"/>
    <s v="B0116"/>
    <x v="9"/>
    <n v="10374"/>
    <n v="21.3"/>
    <n v="36"/>
    <x v="0"/>
    <x v="6"/>
    <x v="0"/>
    <n v="114811"/>
    <x v="1"/>
    <n v="0.39"/>
    <n v="0.86"/>
    <n v="12583.66"/>
    <n v="0"/>
    <n v="2209.66"/>
    <n v="9.035719573908424E-2"/>
    <n v="9.035719573908424E-2"/>
    <n v="349.54611111111109"/>
    <n v="9567.5833333333339"/>
    <n v="3.6534420337191842E-2"/>
    <s v="10-2023"/>
    <s v="09-2025"/>
    <n v="23"/>
    <x v="115"/>
    <x v="0"/>
  </r>
  <r>
    <x v="116"/>
    <s v="06-04-2021"/>
    <s v="B0117"/>
    <x v="2"/>
    <n v="36435"/>
    <n v="17.3"/>
    <n v="36"/>
    <x v="0"/>
    <x v="0"/>
    <x v="0"/>
    <n v="89049"/>
    <x v="2"/>
    <n v="0.38"/>
    <n v="0.87"/>
    <n v="42738.26"/>
    <n v="0"/>
    <n v="6303.260000000002"/>
    <n v="0.40915675639254795"/>
    <n v="0.40915675639254795"/>
    <n v="1187.173888888889"/>
    <n v="7420.75"/>
    <n v="0.15998031046577355"/>
    <s v="04-2021"/>
    <s v="09-2025"/>
    <n v="53"/>
    <x v="116"/>
    <x v="0"/>
  </r>
  <r>
    <x v="117"/>
    <s v="30-04-2022"/>
    <s v="B0118"/>
    <x v="3"/>
    <n v="31907"/>
    <n v="18.8"/>
    <n v="36"/>
    <x v="0"/>
    <x v="2"/>
    <x v="2"/>
    <n v="131820"/>
    <x v="1"/>
    <n v="0.24"/>
    <n v="0.94"/>
    <n v="37905.519999999997"/>
    <n v="0"/>
    <n v="5998.5199999999968"/>
    <n v="0.24204976483082993"/>
    <n v="0.24204976483082993"/>
    <n v="1052.931111111111"/>
    <n v="10985"/>
    <n v="9.5851716987811655E-2"/>
    <s v="04-2022"/>
    <s v="09-2025"/>
    <n v="41"/>
    <x v="117"/>
    <x v="0"/>
  </r>
  <r>
    <x v="118"/>
    <s v="19-08-2021"/>
    <s v="B0119"/>
    <x v="9"/>
    <n v="14409"/>
    <n v="12.5"/>
    <n v="36"/>
    <x v="0"/>
    <x v="4"/>
    <x v="4"/>
    <n v="148028"/>
    <x v="0"/>
    <n v="0.42"/>
    <n v="0.86"/>
    <n v="16210.12"/>
    <n v="0"/>
    <n v="1801.1200000000008"/>
    <n v="9.7339692490609891E-2"/>
    <n v="9.7339692490609891E-2"/>
    <n v="450.28111111111116"/>
    <n v="12335.666666666666"/>
    <n v="3.6502373424847558E-2"/>
    <s v="08-2021"/>
    <s v="09-2025"/>
    <n v="49"/>
    <x v="118"/>
    <x v="0"/>
  </r>
  <r>
    <x v="119"/>
    <s v="19-01-2023"/>
    <s v="B0120"/>
    <x v="2"/>
    <n v="17514"/>
    <n v="15.8"/>
    <n v="60"/>
    <x v="0"/>
    <x v="4"/>
    <x v="0"/>
    <n v="69178"/>
    <x v="0"/>
    <n v="0.12"/>
    <n v="0.77"/>
    <n v="20281.21"/>
    <n v="0"/>
    <n v="2767.2099999999991"/>
    <n v="0.25317297406689987"/>
    <n v="0.25317297406689987"/>
    <n v="338.02016666666663"/>
    <n v="5764.833333333333"/>
    <n v="5.8634855011708918E-2"/>
    <s v="01-2023"/>
    <s v="09-2025"/>
    <n v="32"/>
    <x v="119"/>
    <x v="0"/>
  </r>
  <r>
    <x v="120"/>
    <s v="25-06-2022"/>
    <s v="B0121"/>
    <x v="1"/>
    <n v="30866"/>
    <n v="15.5"/>
    <n v="60"/>
    <x v="1"/>
    <x v="6"/>
    <x v="4"/>
    <n v="62821"/>
    <x v="0"/>
    <n v="0.16"/>
    <n v="0.65"/>
    <n v="5435.42"/>
    <n v="0"/>
    <n v="-25430.58"/>
    <n v="0.49133251619681317"/>
    <n v="0.49133251619681317"/>
    <n v="90.590333333333334"/>
    <n v="5235.083333333333"/>
    <n v="1.7304468251062542E-2"/>
    <s v="06-2022"/>
    <s v="09-2025"/>
    <n v="39"/>
    <x v="120"/>
    <x v="1"/>
  </r>
  <r>
    <x v="121"/>
    <s v="26-11-2023"/>
    <s v="B0122"/>
    <x v="2"/>
    <n v="3983"/>
    <n v="22"/>
    <n v="36"/>
    <x v="1"/>
    <x v="5"/>
    <x v="1"/>
    <n v="81727"/>
    <x v="1"/>
    <n v="0.23"/>
    <n v="0.75"/>
    <n v="294.36"/>
    <n v="0"/>
    <n v="-3688.64"/>
    <n v="4.8735424033673085E-2"/>
    <n v="4.8735424033673085E-2"/>
    <n v="8.1766666666666676"/>
    <n v="6810.583333333333"/>
    <n v="1.2005824268601565E-3"/>
    <s v="11-2023"/>
    <s v="09-2025"/>
    <n v="22"/>
    <x v="121"/>
    <x v="1"/>
  </r>
  <r>
    <x v="122"/>
    <s v="09-06-2022"/>
    <s v="B0123"/>
    <x v="3"/>
    <n v="32705"/>
    <n v="21.8"/>
    <n v="60"/>
    <x v="0"/>
    <x v="5"/>
    <x v="4"/>
    <n v="90935"/>
    <x v="2"/>
    <n v="0.13"/>
    <n v="0.52"/>
    <n v="39834.69"/>
    <n v="0"/>
    <n v="7129.6900000000023"/>
    <n v="0.35965249903777424"/>
    <n v="0.35965249903777424"/>
    <n v="663.91150000000005"/>
    <n v="7577.916666666667"/>
    <n v="8.761134876560181E-2"/>
    <s v="06-2022"/>
    <s v="09-2025"/>
    <n v="39"/>
    <x v="122"/>
    <x v="0"/>
  </r>
  <r>
    <x v="123"/>
    <s v="01-08-2022"/>
    <s v="B0124"/>
    <x v="5"/>
    <n v="21662"/>
    <n v="21.7"/>
    <n v="36"/>
    <x v="1"/>
    <x v="1"/>
    <x v="4"/>
    <n v="46999"/>
    <x v="0"/>
    <n v="0.19"/>
    <n v="0.84"/>
    <n v="7336.37"/>
    <n v="1820.32"/>
    <n v="-14325.630000000001"/>
    <n v="0.46090342347709523"/>
    <n v="0.46090342347709523"/>
    <n v="203.78805555555556"/>
    <n v="3916.5833333333335"/>
    <n v="5.2032099973758308E-2"/>
    <s v="08-2022"/>
    <s v="09-2025"/>
    <n v="37"/>
    <x v="123"/>
    <x v="1"/>
  </r>
  <r>
    <x v="124"/>
    <s v="13-11-2022"/>
    <s v="B0125"/>
    <x v="1"/>
    <n v="24510"/>
    <n v="5.2"/>
    <n v="36"/>
    <x v="0"/>
    <x v="5"/>
    <x v="0"/>
    <n v="92522"/>
    <x v="2"/>
    <n v="0.43"/>
    <n v="0.7"/>
    <n v="25784.52"/>
    <n v="0"/>
    <n v="1274.5200000000004"/>
    <n v="0.2649099673591146"/>
    <n v="0.2649099673591146"/>
    <n v="716.23666666666668"/>
    <n v="7710.166666666667"/>
    <n v="9.2895095220596177E-2"/>
    <s v="11-2022"/>
    <s v="09-2025"/>
    <n v="34"/>
    <x v="124"/>
    <x v="0"/>
  </r>
  <r>
    <x v="125"/>
    <s v="11-07-2022"/>
    <s v="B0126"/>
    <x v="0"/>
    <n v="13651"/>
    <n v="20"/>
    <n v="36"/>
    <x v="0"/>
    <x v="0"/>
    <x v="3"/>
    <n v="68712"/>
    <x v="0"/>
    <n v="0.48"/>
    <n v="0.51"/>
    <n v="16381.2"/>
    <n v="0"/>
    <n v="2730.2000000000007"/>
    <n v="0.19866981022237745"/>
    <n v="0.19866981022237745"/>
    <n v="455.03333333333336"/>
    <n v="5726"/>
    <n v="7.9467924088950995E-2"/>
    <s v="07-2022"/>
    <s v="09-2025"/>
    <n v="38"/>
    <x v="125"/>
    <x v="0"/>
  </r>
  <r>
    <x v="126"/>
    <s v="10-10-2023"/>
    <s v="B0127"/>
    <x v="7"/>
    <n v="29535"/>
    <n v="20.2"/>
    <n v="36"/>
    <x v="1"/>
    <x v="1"/>
    <x v="3"/>
    <n v="94551"/>
    <x v="2"/>
    <n v="0.22"/>
    <n v="0.53"/>
    <n v="7019.73"/>
    <n v="0"/>
    <n v="-22515.27"/>
    <n v="0.31237110131040391"/>
    <n v="0.31237110131040391"/>
    <n v="194.99249999999998"/>
    <n v="7879.25"/>
    <n v="2.4747596535203222E-2"/>
    <s v="10-2023"/>
    <s v="09-2025"/>
    <n v="23"/>
    <x v="126"/>
    <x v="1"/>
  </r>
  <r>
    <x v="127"/>
    <s v="08-10-2022"/>
    <s v="B0128"/>
    <x v="2"/>
    <n v="7640"/>
    <n v="18.600000000000001"/>
    <n v="36"/>
    <x v="1"/>
    <x v="0"/>
    <x v="2"/>
    <n v="70172"/>
    <x v="2"/>
    <n v="0.21"/>
    <n v="0.67"/>
    <n v="1169.7"/>
    <n v="0"/>
    <n v="-6470.3"/>
    <n v="0.10887533489140967"/>
    <n v="0.10887533489140967"/>
    <n v="32.491666666666667"/>
    <n v="5847.666666666667"/>
    <n v="5.5563472610157894E-3"/>
    <s v="10-2022"/>
    <s v="09-2025"/>
    <n v="35"/>
    <x v="127"/>
    <x v="1"/>
  </r>
  <r>
    <x v="128"/>
    <s v="07-03-2023"/>
    <s v="B0129"/>
    <x v="2"/>
    <n v="16317"/>
    <n v="20.100000000000001"/>
    <n v="60"/>
    <x v="1"/>
    <x v="6"/>
    <x v="2"/>
    <n v="63722"/>
    <x v="2"/>
    <n v="0.21"/>
    <n v="0.76"/>
    <n v="2517.8000000000002"/>
    <n v="0"/>
    <n v="-13799.2"/>
    <n v="0.25606540912086878"/>
    <n v="0.25606540912086878"/>
    <n v="41.963333333333338"/>
    <n v="5310.166666666667"/>
    <n v="7.9024512727158599E-3"/>
    <s v="03-2023"/>
    <s v="09-2025"/>
    <n v="30"/>
    <x v="128"/>
    <x v="1"/>
  </r>
  <r>
    <x v="129"/>
    <s v="18-11-2023"/>
    <s v="B0130"/>
    <x v="9"/>
    <n v="8564"/>
    <n v="21.8"/>
    <n v="60"/>
    <x v="1"/>
    <x v="3"/>
    <x v="3"/>
    <n v="40625"/>
    <x v="0"/>
    <n v="0.21"/>
    <n v="0.71"/>
    <n v="3172.28"/>
    <n v="2148.21"/>
    <n v="-5391.7199999999993"/>
    <n v="0.21080615384615384"/>
    <n v="0.21080615384615384"/>
    <n v="52.87133333333334"/>
    <n v="3385.4166666666665"/>
    <n v="1.5617378461538465E-2"/>
    <s v="11-2023"/>
    <s v="09-2025"/>
    <n v="22"/>
    <x v="129"/>
    <x v="1"/>
  </r>
  <r>
    <x v="130"/>
    <s v="09-07-2021"/>
    <s v="B0131"/>
    <x v="0"/>
    <n v="28345"/>
    <n v="14.4"/>
    <n v="36"/>
    <x v="1"/>
    <x v="4"/>
    <x v="1"/>
    <n v="97165"/>
    <x v="1"/>
    <n v="0.11"/>
    <n v="0.78"/>
    <n v="12054.06"/>
    <n v="0"/>
    <n v="-16290.94"/>
    <n v="0.29172026964441927"/>
    <n v="0.29172026964441927"/>
    <n v="334.83499999999998"/>
    <n v="8097.083333333333"/>
    <n v="4.1352544640559874E-2"/>
    <s v="07-2021"/>
    <s v="09-2025"/>
    <n v="50"/>
    <x v="130"/>
    <x v="1"/>
  </r>
  <r>
    <x v="131"/>
    <s v="25-09-2022"/>
    <s v="B0132"/>
    <x v="4"/>
    <n v="29687"/>
    <n v="15"/>
    <n v="60"/>
    <x v="1"/>
    <x v="4"/>
    <x v="0"/>
    <n v="106509"/>
    <x v="1"/>
    <n v="0.47"/>
    <n v="0.72"/>
    <n v="7898.5"/>
    <n v="6839.85"/>
    <n v="-21788.5"/>
    <n v="0.27872761926222195"/>
    <n v="0.27872761926222195"/>
    <n v="131.64166666666668"/>
    <n v="8875.75"/>
    <n v="1.4831610474232227E-2"/>
    <s v="09-2022"/>
    <s v="09-2025"/>
    <n v="36"/>
    <x v="131"/>
    <x v="1"/>
  </r>
  <r>
    <x v="132"/>
    <s v="20-09-2022"/>
    <s v="B0133"/>
    <x v="8"/>
    <n v="14737"/>
    <n v="7.5"/>
    <n v="36"/>
    <x v="0"/>
    <x v="0"/>
    <x v="0"/>
    <n v="36859"/>
    <x v="1"/>
    <n v="0.19"/>
    <n v="0.8"/>
    <n v="15842.28"/>
    <n v="0"/>
    <n v="1105.2800000000007"/>
    <n v="0.39982093925499879"/>
    <n v="0.39982093925499879"/>
    <n v="440.06333333333333"/>
    <n v="3071.5833333333335"/>
    <n v="0.14326921511706775"/>
    <s v="09-2022"/>
    <s v="09-2025"/>
    <n v="36"/>
    <x v="132"/>
    <x v="0"/>
  </r>
  <r>
    <x v="133"/>
    <s v="31-08-2023"/>
    <s v="B0134"/>
    <x v="6"/>
    <n v="10323"/>
    <n v="12.7"/>
    <n v="60"/>
    <x v="1"/>
    <x v="0"/>
    <x v="1"/>
    <n v="71609"/>
    <x v="2"/>
    <n v="0.27"/>
    <n v="0.6"/>
    <n v="3378.2"/>
    <n v="0"/>
    <n v="-6944.8"/>
    <n v="0.14415785725257999"/>
    <n v="0.14415785725257999"/>
    <n v="56.303333333333327"/>
    <n v="5967.416666666667"/>
    <n v="9.4351268695275717E-3"/>
    <s v="08-2023"/>
    <s v="09-2025"/>
    <n v="25"/>
    <x v="133"/>
    <x v="1"/>
  </r>
  <r>
    <x v="134"/>
    <s v="11-12-2022"/>
    <s v="B0135"/>
    <x v="2"/>
    <n v="16229"/>
    <n v="17.899999999999999"/>
    <n v="36"/>
    <x v="1"/>
    <x v="2"/>
    <x v="1"/>
    <n v="73307"/>
    <x v="0"/>
    <n v="0.1"/>
    <n v="0.55000000000000004"/>
    <n v="0"/>
    <n v="0"/>
    <n v="-16229"/>
    <n v="0.22138404245160762"/>
    <n v="0.22138404245160762"/>
    <n v="0"/>
    <n v="6108.916666666667"/>
    <n v="0"/>
    <s v="12-2022"/>
    <s v="09-2025"/>
    <n v="33"/>
    <x v="134"/>
    <x v="1"/>
  </r>
  <r>
    <x v="135"/>
    <s v="11-10-2022"/>
    <s v="B0136"/>
    <x v="4"/>
    <n v="9502"/>
    <n v="20.6"/>
    <n v="60"/>
    <x v="1"/>
    <x v="0"/>
    <x v="3"/>
    <n v="140986"/>
    <x v="2"/>
    <n v="0.44"/>
    <n v="0.77"/>
    <n v="2503.27"/>
    <n v="0"/>
    <n v="-6998.73"/>
    <n v="6.7396762799143181E-2"/>
    <n v="6.7396762799143181E-2"/>
    <n v="41.721166666666669"/>
    <n v="11748.833333333334"/>
    <n v="3.551090179166726E-3"/>
    <s v="10-2022"/>
    <s v="09-2025"/>
    <n v="35"/>
    <x v="135"/>
    <x v="1"/>
  </r>
  <r>
    <x v="136"/>
    <s v="14-11-2021"/>
    <s v="B0137"/>
    <x v="8"/>
    <n v="1545"/>
    <n v="9.3000000000000007"/>
    <n v="36"/>
    <x v="0"/>
    <x v="4"/>
    <x v="2"/>
    <n v="131582"/>
    <x v="0"/>
    <n v="0.39"/>
    <n v="0.72"/>
    <n v="1688.68"/>
    <n v="0"/>
    <n v="143.68000000000006"/>
    <n v="1.1741727591919868E-2"/>
    <n v="1.1741727591919868E-2"/>
    <n v="46.907777777777781"/>
    <n v="10965.166666666666"/>
    <n v="4.2778900862833324E-3"/>
    <s v="11-2021"/>
    <s v="09-2025"/>
    <n v="46"/>
    <x v="136"/>
    <x v="0"/>
  </r>
  <r>
    <x v="137"/>
    <s v="15-11-2022"/>
    <s v="B0138"/>
    <x v="6"/>
    <n v="38114"/>
    <n v="7.8"/>
    <n v="36"/>
    <x v="0"/>
    <x v="6"/>
    <x v="1"/>
    <n v="51839"/>
    <x v="2"/>
    <n v="0.48"/>
    <n v="0.51"/>
    <n v="41086.89"/>
    <n v="0"/>
    <n v="2972.8899999999994"/>
    <n v="0.73523794826289091"/>
    <n v="0.73523794826289091"/>
    <n v="1141.3025"/>
    <n v="4319.916666666667"/>
    <n v="0.26419548988213504"/>
    <s v="11-2022"/>
    <s v="09-2025"/>
    <n v="34"/>
    <x v="137"/>
    <x v="0"/>
  </r>
  <r>
    <x v="138"/>
    <s v="26-10-2022"/>
    <s v="B0139"/>
    <x v="7"/>
    <n v="30430"/>
    <n v="18.3"/>
    <n v="60"/>
    <x v="1"/>
    <x v="2"/>
    <x v="2"/>
    <n v="57216"/>
    <x v="0"/>
    <n v="0.41"/>
    <n v="0.67"/>
    <n v="6884.79"/>
    <n v="0"/>
    <n v="-23545.21"/>
    <n v="0.53184423937360181"/>
    <n v="0.53184423937360181"/>
    <n v="114.7465"/>
    <n v="4768"/>
    <n v="2.4065960570469797E-2"/>
    <s v="10-2022"/>
    <s v="09-2025"/>
    <n v="35"/>
    <x v="138"/>
    <x v="1"/>
  </r>
  <r>
    <x v="139"/>
    <s v="18-03-2022"/>
    <s v="B0140"/>
    <x v="9"/>
    <n v="10996"/>
    <n v="5"/>
    <n v="60"/>
    <x v="0"/>
    <x v="5"/>
    <x v="4"/>
    <n v="82953"/>
    <x v="0"/>
    <n v="0.23"/>
    <n v="0.55000000000000004"/>
    <n v="11545.8"/>
    <n v="0"/>
    <n v="549.79999999999927"/>
    <n v="0.13255699010282931"/>
    <n v="0.13255699010282931"/>
    <n v="192.42999999999998"/>
    <n v="6912.75"/>
    <n v="2.7836967921594152E-2"/>
    <s v="03-2022"/>
    <s v="09-2025"/>
    <n v="42"/>
    <x v="139"/>
    <x v="0"/>
  </r>
  <r>
    <x v="140"/>
    <s v="18-07-2022"/>
    <s v="B0141"/>
    <x v="4"/>
    <n v="28788"/>
    <n v="8.6"/>
    <n v="36"/>
    <x v="2"/>
    <x v="5"/>
    <x v="0"/>
    <n v="114481"/>
    <x v="0"/>
    <n v="0.2"/>
    <n v="0.74"/>
    <n v="0"/>
    <n v="0"/>
    <n v="-28788"/>
    <n v="0.25146530865383776"/>
    <n v="0.25146530865383776"/>
    <n v="0"/>
    <n v="9540.0833333333339"/>
    <n v="0"/>
    <s v="07-2022"/>
    <s v="09-2025"/>
    <n v="38"/>
    <x v="140"/>
    <x v="1"/>
  </r>
  <r>
    <x v="141"/>
    <s v="10-08-2023"/>
    <s v="B0142"/>
    <x v="9"/>
    <n v="30969"/>
    <n v="5.6"/>
    <n v="60"/>
    <x v="0"/>
    <x v="1"/>
    <x v="3"/>
    <n v="90593"/>
    <x v="2"/>
    <n v="0.38"/>
    <n v="0.68"/>
    <n v="32703.26"/>
    <n v="0"/>
    <n v="1734.2599999999984"/>
    <n v="0.34184760411952358"/>
    <n v="0.34184760411952358"/>
    <n v="545.05433333333326"/>
    <n v="7549.416666666667"/>
    <n v="7.2198205159339016E-2"/>
    <s v="08-2023"/>
    <s v="09-2025"/>
    <n v="25"/>
    <x v="141"/>
    <x v="0"/>
  </r>
  <r>
    <x v="142"/>
    <s v="30-11-2022"/>
    <s v="B0143"/>
    <x v="6"/>
    <n v="14919"/>
    <n v="8.3000000000000007"/>
    <n v="36"/>
    <x v="0"/>
    <x v="3"/>
    <x v="0"/>
    <n v="102075"/>
    <x v="1"/>
    <n v="0.25"/>
    <n v="0.78"/>
    <n v="16157.28"/>
    <n v="0"/>
    <n v="1238.2800000000007"/>
    <n v="0.14615723732549596"/>
    <n v="0.14615723732549596"/>
    <n v="448.81333333333333"/>
    <n v="8506.25"/>
    <n v="5.2762772471222137E-2"/>
    <s v="11-2022"/>
    <s v="09-2025"/>
    <n v="34"/>
    <x v="142"/>
    <x v="0"/>
  </r>
  <r>
    <x v="143"/>
    <s v="23-04-2021"/>
    <s v="B0144"/>
    <x v="5"/>
    <n v="4810"/>
    <n v="8.6"/>
    <n v="60"/>
    <x v="1"/>
    <x v="5"/>
    <x v="3"/>
    <n v="79522"/>
    <x v="2"/>
    <n v="0.33"/>
    <n v="0.86"/>
    <n v="1802.03"/>
    <n v="798.06"/>
    <n v="-3007.9700000000003"/>
    <n v="6.0486406277508113E-2"/>
    <n v="6.0486406277508113E-2"/>
    <n v="30.033833333333334"/>
    <n v="6626.833333333333"/>
    <n v="4.5321546238776692E-3"/>
    <s v="04-2021"/>
    <s v="09-2025"/>
    <n v="53"/>
    <x v="143"/>
    <x v="1"/>
  </r>
  <r>
    <x v="144"/>
    <s v="02-01-2021"/>
    <s v="B0145"/>
    <x v="2"/>
    <n v="31586"/>
    <n v="12.8"/>
    <n v="60"/>
    <x v="0"/>
    <x v="5"/>
    <x v="4"/>
    <n v="129161"/>
    <x v="2"/>
    <n v="0.1"/>
    <n v="0.63"/>
    <n v="35629.01"/>
    <n v="0"/>
    <n v="4043.010000000002"/>
    <n v="0.24454750272915199"/>
    <n v="0.24454750272915199"/>
    <n v="593.81683333333342"/>
    <n v="10763.416666666666"/>
    <n v="5.5169919712606756E-2"/>
    <s v="01-2021"/>
    <s v="09-2025"/>
    <n v="56"/>
    <x v="144"/>
    <x v="0"/>
  </r>
  <r>
    <x v="145"/>
    <s v="04-10-2022"/>
    <s v="B0146"/>
    <x v="1"/>
    <n v="17371"/>
    <n v="13"/>
    <n v="36"/>
    <x v="0"/>
    <x v="0"/>
    <x v="0"/>
    <n v="34886"/>
    <x v="0"/>
    <n v="0.12"/>
    <n v="0.93"/>
    <n v="19629.23"/>
    <n v="0"/>
    <n v="2258.2299999999996"/>
    <n v="0.49793613483919053"/>
    <n v="0.49793613483919053"/>
    <n v="545.25638888888886"/>
    <n v="2907.1666666666665"/>
    <n v="0.18755594412276175"/>
    <s v="10-2022"/>
    <s v="09-2025"/>
    <n v="35"/>
    <x v="145"/>
    <x v="0"/>
  </r>
  <r>
    <x v="146"/>
    <s v="08-08-2021"/>
    <s v="B0147"/>
    <x v="8"/>
    <n v="30629"/>
    <n v="22.5"/>
    <n v="60"/>
    <x v="1"/>
    <x v="0"/>
    <x v="4"/>
    <n v="141249"/>
    <x v="0"/>
    <n v="0.31"/>
    <n v="0.74"/>
    <n v="3262.78"/>
    <n v="0"/>
    <n v="-27366.22"/>
    <n v="0.21684401305495968"/>
    <n v="0.21684401305495968"/>
    <n v="54.379666666666672"/>
    <n v="11770.75"/>
    <n v="4.6198981939695157E-3"/>
    <s v="08-2021"/>
    <s v="09-2025"/>
    <n v="49"/>
    <x v="146"/>
    <x v="1"/>
  </r>
  <r>
    <x v="147"/>
    <s v="05-05-2023"/>
    <s v="B0148"/>
    <x v="0"/>
    <n v="9436"/>
    <n v="15.2"/>
    <n v="60"/>
    <x v="1"/>
    <x v="5"/>
    <x v="3"/>
    <n v="37485"/>
    <x v="1"/>
    <n v="0.33"/>
    <n v="0.78"/>
    <n v="2248.61"/>
    <n v="0"/>
    <n v="-7187.3899999999994"/>
    <n v="0.25172735760971054"/>
    <n v="0.25172735760971054"/>
    <n v="37.476833333333339"/>
    <n v="3123.75"/>
    <n v="1.1997385620915034E-2"/>
    <s v="05-2023"/>
    <s v="09-2025"/>
    <n v="28"/>
    <x v="147"/>
    <x v="1"/>
  </r>
  <r>
    <x v="148"/>
    <s v="20-01-2022"/>
    <s v="B0149"/>
    <x v="3"/>
    <n v="13984"/>
    <n v="19.5"/>
    <n v="36"/>
    <x v="0"/>
    <x v="2"/>
    <x v="1"/>
    <n v="61455"/>
    <x v="1"/>
    <n v="0.4"/>
    <n v="0.81"/>
    <n v="16710.88"/>
    <n v="0"/>
    <n v="2726.880000000001"/>
    <n v="0.22754861280611829"/>
    <n v="0.22754861280611829"/>
    <n v="464.19111111111113"/>
    <n v="5121.25"/>
    <n v="9.0640197434437131E-2"/>
    <s v="01-2022"/>
    <s v="09-2025"/>
    <n v="44"/>
    <x v="148"/>
    <x v="0"/>
  </r>
  <r>
    <x v="149"/>
    <s v="13-12-2023"/>
    <s v="B0150"/>
    <x v="2"/>
    <n v="34039"/>
    <n v="7.1"/>
    <n v="60"/>
    <x v="2"/>
    <x v="6"/>
    <x v="0"/>
    <n v="141984"/>
    <x v="0"/>
    <n v="0.15"/>
    <n v="0.8"/>
    <n v="0"/>
    <n v="0"/>
    <n v="-34039"/>
    <n v="0.23973828036961911"/>
    <n v="0.23973828036961911"/>
    <n v="0"/>
    <n v="11832"/>
    <n v="0"/>
    <s v="12-2023"/>
    <s v="09-2025"/>
    <n v="21"/>
    <x v="149"/>
    <x v="1"/>
  </r>
  <r>
    <x v="150"/>
    <s v="31-12-2022"/>
    <s v="B0151"/>
    <x v="1"/>
    <n v="20895"/>
    <n v="9.5"/>
    <n v="36"/>
    <x v="0"/>
    <x v="3"/>
    <x v="4"/>
    <n v="46767"/>
    <x v="1"/>
    <n v="0.31"/>
    <n v="0.73"/>
    <n v="22880.02"/>
    <n v="0"/>
    <n v="1985.0200000000004"/>
    <n v="0.44678940278401436"/>
    <n v="0.44678940278401436"/>
    <n v="635.55611111111114"/>
    <n v="3897.25"/>
    <n v="0.16307809637850051"/>
    <s v="12-2022"/>
    <s v="09-2025"/>
    <n v="33"/>
    <x v="150"/>
    <x v="0"/>
  </r>
  <r>
    <x v="151"/>
    <s v="04-09-2021"/>
    <s v="B0152"/>
    <x v="3"/>
    <n v="19155"/>
    <n v="19.100000000000001"/>
    <n v="36"/>
    <x v="1"/>
    <x v="5"/>
    <x v="0"/>
    <n v="142701"/>
    <x v="1"/>
    <n v="0.18"/>
    <n v="0.69"/>
    <n v="3927.79"/>
    <n v="0"/>
    <n v="-15227.21"/>
    <n v="0.13423171526478442"/>
    <n v="0.13423171526478442"/>
    <n v="109.10527777777777"/>
    <n v="11891.75"/>
    <n v="9.1748714678476905E-3"/>
    <s v="09-2021"/>
    <s v="09-2025"/>
    <n v="48"/>
    <x v="151"/>
    <x v="1"/>
  </r>
  <r>
    <x v="152"/>
    <s v="16-04-2023"/>
    <s v="B0153"/>
    <x v="4"/>
    <n v="11616"/>
    <n v="6.1"/>
    <n v="36"/>
    <x v="0"/>
    <x v="6"/>
    <x v="0"/>
    <n v="58453"/>
    <x v="0"/>
    <n v="0.14000000000000001"/>
    <n v="0.52"/>
    <n v="12324.58"/>
    <n v="0"/>
    <n v="708.57999999999993"/>
    <n v="0.19872376097035224"/>
    <n v="0.19872376097035224"/>
    <n v="342.34944444444443"/>
    <n v="4871.083333333333"/>
    <n v="7.0281992940196963E-2"/>
    <s v="04-2023"/>
    <s v="09-2025"/>
    <n v="29"/>
    <x v="152"/>
    <x v="0"/>
  </r>
  <r>
    <x v="153"/>
    <s v="22-07-2021"/>
    <s v="B0154"/>
    <x v="3"/>
    <n v="38129"/>
    <n v="14.7"/>
    <n v="36"/>
    <x v="1"/>
    <x v="6"/>
    <x v="0"/>
    <n v="106280"/>
    <x v="2"/>
    <n v="0.26"/>
    <n v="0.51"/>
    <n v="10453.74"/>
    <n v="0"/>
    <n v="-27675.260000000002"/>
    <n v="0.35875987956341737"/>
    <n v="0.35875987956341737"/>
    <n v="290.38166666666666"/>
    <n v="8856.6666666666661"/>
    <n v="3.2786789612344748E-2"/>
    <s v="07-2021"/>
    <s v="09-2025"/>
    <n v="50"/>
    <x v="153"/>
    <x v="1"/>
  </r>
  <r>
    <x v="154"/>
    <s v="03-05-2021"/>
    <s v="B0155"/>
    <x v="7"/>
    <n v="25574"/>
    <n v="17"/>
    <n v="36"/>
    <x v="0"/>
    <x v="1"/>
    <x v="2"/>
    <n v="132638"/>
    <x v="1"/>
    <n v="0.17"/>
    <n v="0.66"/>
    <n v="29921.58"/>
    <n v="0"/>
    <n v="4347.5800000000017"/>
    <n v="0.19281050679292511"/>
    <n v="0.19281050679292511"/>
    <n v="831.15500000000009"/>
    <n v="11053.166666666666"/>
    <n v="7.5196097649240803E-2"/>
    <s v="05-2021"/>
    <s v="09-2025"/>
    <n v="52"/>
    <x v="154"/>
    <x v="0"/>
  </r>
  <r>
    <x v="155"/>
    <s v="05-02-2022"/>
    <s v="B0156"/>
    <x v="2"/>
    <n v="4430"/>
    <n v="17"/>
    <n v="60"/>
    <x v="0"/>
    <x v="4"/>
    <x v="4"/>
    <n v="83442"/>
    <x v="0"/>
    <n v="0.19"/>
    <n v="0.65"/>
    <n v="5183.1000000000004"/>
    <n v="0"/>
    <n v="753.10000000000036"/>
    <n v="5.3090769636394142E-2"/>
    <n v="5.3090769636394142E-2"/>
    <n v="86.385000000000005"/>
    <n v="6953.5"/>
    <n v="1.242324009491623E-2"/>
    <s v="02-2022"/>
    <s v="09-2025"/>
    <n v="43"/>
    <x v="155"/>
    <x v="0"/>
  </r>
  <r>
    <x v="156"/>
    <s v="06-02-2023"/>
    <s v="B0157"/>
    <x v="9"/>
    <n v="13676"/>
    <n v="5.5"/>
    <n v="36"/>
    <x v="0"/>
    <x v="5"/>
    <x v="4"/>
    <n v="81877"/>
    <x v="1"/>
    <n v="0.23"/>
    <n v="0.67"/>
    <n v="14428.18"/>
    <n v="0"/>
    <n v="752.18000000000029"/>
    <n v="0.16703103435641267"/>
    <n v="0.16703103435641267"/>
    <n v="400.78277777777777"/>
    <n v="6823.083333333333"/>
    <n v="5.8739247082005119E-2"/>
    <s v="02-2023"/>
    <s v="09-2025"/>
    <n v="31"/>
    <x v="156"/>
    <x v="0"/>
  </r>
  <r>
    <x v="157"/>
    <s v="21-10-2021"/>
    <s v="B0158"/>
    <x v="5"/>
    <n v="11816"/>
    <n v="11.4"/>
    <n v="36"/>
    <x v="1"/>
    <x v="6"/>
    <x v="0"/>
    <n v="42226"/>
    <x v="1"/>
    <n v="0.2"/>
    <n v="0.56000000000000005"/>
    <n v="3024.12"/>
    <n v="0"/>
    <n v="-8791.880000000001"/>
    <n v="0.27982759437313504"/>
    <n v="0.27982759437313504"/>
    <n v="84.00333333333333"/>
    <n v="3518.8333333333335"/>
    <n v="2.3872495618813053E-2"/>
    <s v="10-2021"/>
    <s v="09-2025"/>
    <n v="47"/>
    <x v="157"/>
    <x v="1"/>
  </r>
  <r>
    <x v="158"/>
    <s v="07-10-2021"/>
    <s v="B0159"/>
    <x v="0"/>
    <n v="33733"/>
    <n v="17.7"/>
    <n v="60"/>
    <x v="0"/>
    <x v="4"/>
    <x v="1"/>
    <n v="123405"/>
    <x v="0"/>
    <n v="0.14000000000000001"/>
    <n v="0.83"/>
    <n v="39703.74"/>
    <n v="0"/>
    <n v="5970.739999999998"/>
    <n v="0.27335197115189824"/>
    <n v="0.27335197115189824"/>
    <n v="661.72899999999993"/>
    <n v="10283.75"/>
    <n v="6.4347052388476961E-2"/>
    <s v="10-2021"/>
    <s v="09-2025"/>
    <n v="47"/>
    <x v="158"/>
    <x v="0"/>
  </r>
  <r>
    <x v="159"/>
    <s v="03-06-2023"/>
    <s v="B0160"/>
    <x v="9"/>
    <n v="21144"/>
    <n v="8"/>
    <n v="60"/>
    <x v="1"/>
    <x v="2"/>
    <x v="0"/>
    <n v="52588"/>
    <x v="1"/>
    <n v="0.14000000000000001"/>
    <n v="0.89"/>
    <n v="5994.33"/>
    <n v="0"/>
    <n v="-15149.67"/>
    <n v="0.40206891306001369"/>
    <n v="0.40206891306001369"/>
    <n v="99.905500000000004"/>
    <n v="4382.333333333333"/>
    <n v="2.2797330189396822E-2"/>
    <s v="06-2023"/>
    <s v="09-2025"/>
    <n v="27"/>
    <x v="159"/>
    <x v="1"/>
  </r>
  <r>
    <x v="160"/>
    <s v="17-07-2021"/>
    <s v="B0161"/>
    <x v="1"/>
    <n v="3050"/>
    <n v="18.899999999999999"/>
    <n v="60"/>
    <x v="1"/>
    <x v="0"/>
    <x v="2"/>
    <n v="108976"/>
    <x v="1"/>
    <n v="0.18"/>
    <n v="0.92"/>
    <n v="344.54"/>
    <n v="0"/>
    <n v="-2705.46"/>
    <n v="2.7987813830568198E-2"/>
    <n v="2.7987813830568198E-2"/>
    <n v="5.7423333333333337"/>
    <n v="9081.3333333333339"/>
    <n v="6.3232271325796511E-4"/>
    <s v="07-2021"/>
    <s v="09-2025"/>
    <n v="50"/>
    <x v="160"/>
    <x v="1"/>
  </r>
  <r>
    <x v="161"/>
    <s v="09-09-2023"/>
    <s v="B0162"/>
    <x v="2"/>
    <n v="34933"/>
    <n v="19.899999999999999"/>
    <n v="36"/>
    <x v="0"/>
    <x v="1"/>
    <x v="3"/>
    <n v="61709"/>
    <x v="1"/>
    <n v="0.12"/>
    <n v="0.72"/>
    <n v="41884.67"/>
    <n v="0"/>
    <n v="6951.6699999999983"/>
    <n v="0.56609246625289666"/>
    <n v="0.56609246625289666"/>
    <n v="1163.4630555555555"/>
    <n v="5142.416666666667"/>
    <n v="0.22624830521749931"/>
    <s v="09-2023"/>
    <s v="09-2025"/>
    <n v="24"/>
    <x v="161"/>
    <x v="0"/>
  </r>
  <r>
    <x v="162"/>
    <s v="22-01-2023"/>
    <s v="B0163"/>
    <x v="5"/>
    <n v="25951"/>
    <n v="24.6"/>
    <n v="36"/>
    <x v="0"/>
    <x v="1"/>
    <x v="2"/>
    <n v="77788"/>
    <x v="2"/>
    <n v="0.35"/>
    <n v="0.82"/>
    <n v="32334.95"/>
    <n v="0"/>
    <n v="6383.9500000000007"/>
    <n v="0.33361186815447114"/>
    <n v="0.33361186815447114"/>
    <n v="898.19305555555559"/>
    <n v="6482.333333333333"/>
    <n v="0.13856014638076139"/>
    <s v="01-2023"/>
    <s v="09-2025"/>
    <n v="32"/>
    <x v="162"/>
    <x v="0"/>
  </r>
  <r>
    <x v="163"/>
    <s v="24-05-2021"/>
    <s v="B0164"/>
    <x v="3"/>
    <n v="33413"/>
    <n v="9.1999999999999993"/>
    <n v="36"/>
    <x v="0"/>
    <x v="1"/>
    <x v="1"/>
    <n v="118031"/>
    <x v="2"/>
    <n v="0.21"/>
    <n v="0.88"/>
    <n v="36487"/>
    <n v="0"/>
    <n v="3074"/>
    <n v="0.28308664672840184"/>
    <n v="0.28308664672840184"/>
    <n v="1013.5277777777778"/>
    <n v="9835.9166666666661"/>
    <n v="0.1030435507056056"/>
    <s v="05-2021"/>
    <s v="09-2025"/>
    <n v="52"/>
    <x v="163"/>
    <x v="0"/>
  </r>
  <r>
    <x v="164"/>
    <s v="01-09-2022"/>
    <s v="B0165"/>
    <x v="2"/>
    <n v="35801"/>
    <n v="21.5"/>
    <n v="60"/>
    <x v="1"/>
    <x v="4"/>
    <x v="0"/>
    <n v="67019"/>
    <x v="1"/>
    <n v="0.21"/>
    <n v="0.69"/>
    <n v="10056.99"/>
    <n v="0"/>
    <n v="-25744.010000000002"/>
    <n v="0.53419179635625713"/>
    <n v="0.53419179635625713"/>
    <n v="167.6165"/>
    <n v="5584.916666666667"/>
    <n v="3.0012354705382053E-2"/>
    <s v="09-2022"/>
    <s v="09-2025"/>
    <n v="36"/>
    <x v="164"/>
    <x v="1"/>
  </r>
  <r>
    <x v="165"/>
    <s v="06-07-2021"/>
    <s v="B0166"/>
    <x v="3"/>
    <n v="33913"/>
    <n v="15.4"/>
    <n v="36"/>
    <x v="0"/>
    <x v="2"/>
    <x v="4"/>
    <n v="74948"/>
    <x v="0"/>
    <n v="0.23"/>
    <n v="0.64"/>
    <n v="39135.599999999999"/>
    <n v="0"/>
    <n v="5222.5999999999985"/>
    <n v="0.45248705769333403"/>
    <n v="0.45248705769333403"/>
    <n v="1087.0999999999999"/>
    <n v="6245.666666666667"/>
    <n v="0.17405667929764634"/>
    <s v="07-2021"/>
    <s v="09-2025"/>
    <n v="50"/>
    <x v="165"/>
    <x v="0"/>
  </r>
  <r>
    <x v="166"/>
    <s v="09-04-2022"/>
    <s v="B0167"/>
    <x v="4"/>
    <n v="26280"/>
    <n v="12.5"/>
    <n v="60"/>
    <x v="0"/>
    <x v="1"/>
    <x v="0"/>
    <n v="95133"/>
    <x v="1"/>
    <n v="0.37"/>
    <n v="0.92"/>
    <n v="29565"/>
    <n v="0"/>
    <n v="3285"/>
    <n v="0.27624483617672102"/>
    <n v="0.27624483617672102"/>
    <n v="492.75"/>
    <n v="7927.75"/>
    <n v="6.2155088139762227E-2"/>
    <s v="04-2022"/>
    <s v="09-2025"/>
    <n v="41"/>
    <x v="166"/>
    <x v="0"/>
  </r>
  <r>
    <x v="167"/>
    <s v="22-10-2022"/>
    <s v="B0168"/>
    <x v="7"/>
    <n v="25557"/>
    <n v="7.4"/>
    <n v="36"/>
    <x v="1"/>
    <x v="4"/>
    <x v="1"/>
    <n v="144444"/>
    <x v="1"/>
    <n v="0.45"/>
    <n v="0.73"/>
    <n v="4065.82"/>
    <n v="0"/>
    <n v="-21491.18"/>
    <n v="0.1769336213342195"/>
    <n v="0.1769336213342195"/>
    <n v="112.93944444444445"/>
    <n v="12037"/>
    <n v="9.3826904082781794E-3"/>
    <s v="10-2022"/>
    <s v="09-2025"/>
    <n v="35"/>
    <x v="167"/>
    <x v="1"/>
  </r>
  <r>
    <x v="168"/>
    <s v="03-02-2023"/>
    <s v="B0169"/>
    <x v="6"/>
    <n v="36400"/>
    <n v="19.7"/>
    <n v="60"/>
    <x v="1"/>
    <x v="1"/>
    <x v="4"/>
    <n v="96458"/>
    <x v="2"/>
    <n v="0.4"/>
    <n v="0.72"/>
    <n v="4839.3500000000004"/>
    <n v="0"/>
    <n v="-31560.65"/>
    <n v="0.37736631487279437"/>
    <n v="0.37736631487279437"/>
    <n v="80.655833333333334"/>
    <n v="8038.166666666667"/>
    <n v="1.0034108109228886E-2"/>
    <s v="02-2023"/>
    <s v="09-2025"/>
    <n v="31"/>
    <x v="168"/>
    <x v="1"/>
  </r>
  <r>
    <x v="169"/>
    <s v="13-08-2023"/>
    <s v="B0170"/>
    <x v="2"/>
    <n v="5494"/>
    <n v="9.6999999999999993"/>
    <n v="36"/>
    <x v="0"/>
    <x v="4"/>
    <x v="2"/>
    <n v="147603"/>
    <x v="2"/>
    <n v="0.39"/>
    <n v="0.57999999999999996"/>
    <n v="6026.92"/>
    <n v="0"/>
    <n v="532.92000000000007"/>
    <n v="3.7221465688366769E-2"/>
    <n v="3.7221465688366769E-2"/>
    <n v="167.41444444444446"/>
    <n v="12300.25"/>
    <n v="1.3610653803332816E-2"/>
    <s v="08-2023"/>
    <s v="09-2025"/>
    <n v="25"/>
    <x v="169"/>
    <x v="0"/>
  </r>
  <r>
    <x v="170"/>
    <s v="07-02-2022"/>
    <s v="B0171"/>
    <x v="1"/>
    <n v="16152"/>
    <n v="12.4"/>
    <n v="36"/>
    <x v="0"/>
    <x v="4"/>
    <x v="3"/>
    <n v="57526"/>
    <x v="2"/>
    <n v="0.28999999999999998"/>
    <n v="0.55000000000000004"/>
    <n v="18154.849999999999"/>
    <n v="0"/>
    <n v="2002.8499999999985"/>
    <n v="0.28077738761603449"/>
    <n v="0.28077738761603449"/>
    <n v="504.30138888888882"/>
    <n v="4793.833333333333"/>
    <n v="0.10519793948243691"/>
    <s v="02-2022"/>
    <s v="09-2025"/>
    <n v="43"/>
    <x v="170"/>
    <x v="0"/>
  </r>
  <r>
    <x v="171"/>
    <s v="27-05-2021"/>
    <s v="B0172"/>
    <x v="3"/>
    <n v="24895"/>
    <n v="6.3"/>
    <n v="36"/>
    <x v="1"/>
    <x v="4"/>
    <x v="3"/>
    <n v="103493"/>
    <x v="1"/>
    <n v="0.38"/>
    <n v="0.88"/>
    <n v="1971.07"/>
    <n v="0"/>
    <n v="-22923.93"/>
    <n v="0.24054766989071724"/>
    <n v="0.24054766989071724"/>
    <n v="54.75194444444444"/>
    <n v="8624.4166666666661"/>
    <n v="6.3484808956483368E-3"/>
    <s v="05-2021"/>
    <s v="09-2025"/>
    <n v="52"/>
    <x v="171"/>
    <x v="1"/>
  </r>
  <r>
    <x v="172"/>
    <s v="14-05-2023"/>
    <s v="B0173"/>
    <x v="9"/>
    <n v="10155"/>
    <n v="21"/>
    <n v="60"/>
    <x v="1"/>
    <x v="6"/>
    <x v="0"/>
    <n v="82198"/>
    <x v="1"/>
    <n v="0.32"/>
    <n v="0.78"/>
    <n v="3338.92"/>
    <n v="989.42"/>
    <n v="-6816.08"/>
    <n v="0.12354315190150612"/>
    <n v="0.12354315190150612"/>
    <n v="55.648666666666671"/>
    <n v="6849.833333333333"/>
    <n v="8.1240906104771415E-3"/>
    <s v="05-2023"/>
    <s v="09-2025"/>
    <n v="28"/>
    <x v="172"/>
    <x v="1"/>
  </r>
  <r>
    <x v="173"/>
    <s v="04-05-2022"/>
    <s v="B0174"/>
    <x v="4"/>
    <n v="32883"/>
    <n v="20.3"/>
    <n v="60"/>
    <x v="1"/>
    <x v="5"/>
    <x v="2"/>
    <n v="144100"/>
    <x v="0"/>
    <n v="0.19"/>
    <n v="0.65"/>
    <n v="7504.97"/>
    <n v="9677.33"/>
    <n v="-25378.03"/>
    <n v="0.22819569743233864"/>
    <n v="0.22819569743233864"/>
    <n v="125.08283333333334"/>
    <n v="12008.333333333334"/>
    <n v="1.0416335877862596E-2"/>
    <s v="05-2022"/>
    <s v="09-2025"/>
    <n v="40"/>
    <x v="173"/>
    <x v="1"/>
  </r>
  <r>
    <x v="174"/>
    <s v="18-07-2023"/>
    <s v="B0175"/>
    <x v="1"/>
    <n v="2828"/>
    <n v="19.7"/>
    <n v="36"/>
    <x v="1"/>
    <x v="1"/>
    <x v="1"/>
    <n v="129534"/>
    <x v="1"/>
    <n v="0.18"/>
    <n v="0.59"/>
    <n v="938.87"/>
    <n v="0"/>
    <n v="-1889.13"/>
    <n v="2.1832105856377477E-2"/>
    <n v="2.1832105856377477E-2"/>
    <n v="26.079722222222223"/>
    <n v="10794.5"/>
    <n v="2.4160194749383687E-3"/>
    <s v="07-2023"/>
    <s v="09-2025"/>
    <n v="26"/>
    <x v="174"/>
    <x v="1"/>
  </r>
  <r>
    <x v="175"/>
    <s v="05-07-2022"/>
    <s v="B0176"/>
    <x v="0"/>
    <n v="33123"/>
    <n v="11"/>
    <n v="36"/>
    <x v="0"/>
    <x v="4"/>
    <x v="3"/>
    <n v="73395"/>
    <x v="1"/>
    <n v="0.22"/>
    <n v="0.75"/>
    <n v="36766.53"/>
    <n v="0"/>
    <n v="3643.5299999999988"/>
    <n v="0.45129777232781526"/>
    <n v="0.45129777232781526"/>
    <n v="1021.2925"/>
    <n v="6116.25"/>
    <n v="0.16698017576129165"/>
    <s v="07-2022"/>
    <s v="09-2025"/>
    <n v="38"/>
    <x v="175"/>
    <x v="0"/>
  </r>
  <r>
    <x v="176"/>
    <s v="04-12-2021"/>
    <s v="B0177"/>
    <x v="6"/>
    <n v="38573"/>
    <n v="8.5"/>
    <n v="36"/>
    <x v="0"/>
    <x v="4"/>
    <x v="2"/>
    <n v="54031"/>
    <x v="2"/>
    <n v="0.46"/>
    <n v="0.76"/>
    <n v="41851.699999999997"/>
    <n v="0"/>
    <n v="3278.6999999999971"/>
    <n v="0.71390498047417228"/>
    <n v="0.71390498047417228"/>
    <n v="1162.5472222222222"/>
    <n v="4502.583333333333"/>
    <n v="0.25819560375833628"/>
    <s v="12-2021"/>
    <s v="09-2025"/>
    <n v="45"/>
    <x v="176"/>
    <x v="0"/>
  </r>
  <r>
    <x v="177"/>
    <s v="22-05-2023"/>
    <s v="B0178"/>
    <x v="4"/>
    <n v="1806"/>
    <n v="17.8"/>
    <n v="60"/>
    <x v="0"/>
    <x v="2"/>
    <x v="0"/>
    <n v="105542"/>
    <x v="2"/>
    <n v="0.32"/>
    <n v="0.59"/>
    <n v="2127.4699999999998"/>
    <n v="0"/>
    <n v="321.4699999999998"/>
    <n v="1.7111671183036137E-2"/>
    <n v="1.7111671183036137E-2"/>
    <n v="35.457833333333333"/>
    <n v="8795.1666666666661"/>
    <n v="4.0315135206837093E-3"/>
    <s v="05-2023"/>
    <s v="09-2025"/>
    <n v="28"/>
    <x v="177"/>
    <x v="0"/>
  </r>
  <r>
    <x v="178"/>
    <s v="03-10-2022"/>
    <s v="B0179"/>
    <x v="7"/>
    <n v="30757"/>
    <n v="14.9"/>
    <n v="36"/>
    <x v="0"/>
    <x v="5"/>
    <x v="4"/>
    <n v="67701"/>
    <x v="2"/>
    <n v="0.39"/>
    <n v="0.88"/>
    <n v="35339.79"/>
    <n v="0"/>
    <n v="4582.7900000000009"/>
    <n v="0.45430643565087664"/>
    <n v="0.45430643565087664"/>
    <n v="981.66083333333336"/>
    <n v="5641.75"/>
    <n v="0.17399935008345518"/>
    <s v="10-2022"/>
    <s v="09-2025"/>
    <n v="35"/>
    <x v="178"/>
    <x v="0"/>
  </r>
  <r>
    <x v="179"/>
    <s v="18-04-2022"/>
    <s v="B0180"/>
    <x v="6"/>
    <n v="35636"/>
    <n v="8.6"/>
    <n v="36"/>
    <x v="1"/>
    <x v="2"/>
    <x v="0"/>
    <n v="142599"/>
    <x v="2"/>
    <n v="0.24"/>
    <n v="0.54"/>
    <n v="13449.63"/>
    <n v="0"/>
    <n v="-22186.370000000003"/>
    <n v="0.24990357576140085"/>
    <n v="0.24990357576140085"/>
    <n v="373.6008333333333"/>
    <n v="11883.25"/>
    <n v="3.1439280780370123E-2"/>
    <s v="04-2022"/>
    <s v="09-2025"/>
    <n v="41"/>
    <x v="179"/>
    <x v="1"/>
  </r>
  <r>
    <x v="180"/>
    <s v="31-05-2021"/>
    <s v="B0181"/>
    <x v="3"/>
    <n v="15561"/>
    <n v="18.7"/>
    <n v="36"/>
    <x v="0"/>
    <x v="0"/>
    <x v="0"/>
    <n v="55939"/>
    <x v="2"/>
    <n v="0.26"/>
    <n v="0.66"/>
    <n v="18470.91"/>
    <n v="0"/>
    <n v="2909.91"/>
    <n v="0.27817801533813619"/>
    <n v="0.27817801533813619"/>
    <n v="513.08083333333332"/>
    <n v="4661.583333333333"/>
    <n v="0.11006578594540482"/>
    <s v="05-2021"/>
    <s v="09-2025"/>
    <n v="52"/>
    <x v="180"/>
    <x v="0"/>
  </r>
  <r>
    <x v="181"/>
    <s v="20-09-2021"/>
    <s v="B0182"/>
    <x v="1"/>
    <n v="25262"/>
    <n v="24.8"/>
    <n v="36"/>
    <x v="0"/>
    <x v="0"/>
    <x v="2"/>
    <n v="79145"/>
    <x v="0"/>
    <n v="0.15"/>
    <n v="0.81"/>
    <n v="31526.98"/>
    <n v="0"/>
    <n v="6264.98"/>
    <n v="0.31918630361993811"/>
    <n v="0.31918630361993811"/>
    <n v="875.74944444444441"/>
    <n v="6595.416666666667"/>
    <n v="0.13278151915261019"/>
    <s v="09-2021"/>
    <s v="09-2025"/>
    <n v="48"/>
    <x v="181"/>
    <x v="0"/>
  </r>
  <r>
    <x v="182"/>
    <s v="24-05-2021"/>
    <s v="B0183"/>
    <x v="0"/>
    <n v="15899"/>
    <n v="19.899999999999999"/>
    <n v="60"/>
    <x v="1"/>
    <x v="6"/>
    <x v="3"/>
    <n v="50324"/>
    <x v="0"/>
    <n v="0.17"/>
    <n v="0.62"/>
    <n v="0"/>
    <n v="0"/>
    <n v="-15899"/>
    <n v="0.31593275574278673"/>
    <n v="0.31593275574278673"/>
    <n v="0"/>
    <n v="4193.666666666667"/>
    <n v="0"/>
    <s v="05-2021"/>
    <s v="09-2025"/>
    <n v="52"/>
    <x v="182"/>
    <x v="1"/>
  </r>
  <r>
    <x v="183"/>
    <s v="12-12-2021"/>
    <s v="B0184"/>
    <x v="8"/>
    <n v="16934"/>
    <n v="19.8"/>
    <n v="60"/>
    <x v="0"/>
    <x v="1"/>
    <x v="2"/>
    <n v="52867"/>
    <x v="0"/>
    <n v="0.43"/>
    <n v="0.87"/>
    <n v="20286.93"/>
    <n v="0"/>
    <n v="3352.9300000000003"/>
    <n v="0.32031323888247865"/>
    <n v="0.32031323888247865"/>
    <n v="338.1155"/>
    <n v="4405.583333333333"/>
    <n v="7.6747044470085318E-2"/>
    <s v="12-2021"/>
    <s v="09-2025"/>
    <n v="45"/>
    <x v="183"/>
    <x v="0"/>
  </r>
  <r>
    <x v="184"/>
    <s v="16-09-2022"/>
    <s v="B0185"/>
    <x v="7"/>
    <n v="39197"/>
    <n v="24"/>
    <n v="36"/>
    <x v="0"/>
    <x v="0"/>
    <x v="4"/>
    <n v="30203"/>
    <x v="2"/>
    <n v="0.33"/>
    <n v="0.83"/>
    <n v="48604.28"/>
    <n v="0"/>
    <n v="9407.2799999999988"/>
    <n v="1.2977849882462007"/>
    <n v="1.2977849882462007"/>
    <n v="1350.1188888888889"/>
    <n v="2516.9166666666665"/>
    <n v="0.53641779514176302"/>
    <s v="09-2022"/>
    <s v="09-2025"/>
    <n v="36"/>
    <x v="184"/>
    <x v="0"/>
  </r>
  <r>
    <x v="185"/>
    <s v="14-10-2023"/>
    <s v="B0186"/>
    <x v="5"/>
    <n v="37332"/>
    <n v="9.1"/>
    <n v="36"/>
    <x v="0"/>
    <x v="4"/>
    <x v="2"/>
    <n v="46544"/>
    <x v="2"/>
    <n v="0.24"/>
    <n v="0.86"/>
    <n v="40729.21"/>
    <n v="0"/>
    <n v="3397.2099999999991"/>
    <n v="0.80207975249226537"/>
    <n v="0.80207975249226537"/>
    <n v="1131.3669444444445"/>
    <n v="3878.6666666666665"/>
    <n v="0.29168965566632293"/>
    <s v="10-2023"/>
    <s v="09-2025"/>
    <n v="23"/>
    <x v="185"/>
    <x v="0"/>
  </r>
  <r>
    <x v="186"/>
    <s v="31-05-2023"/>
    <s v="B0187"/>
    <x v="3"/>
    <n v="35157"/>
    <n v="16.3"/>
    <n v="60"/>
    <x v="1"/>
    <x v="6"/>
    <x v="1"/>
    <n v="45899"/>
    <x v="2"/>
    <n v="0.42"/>
    <n v="0.55000000000000004"/>
    <n v="12505.08"/>
    <n v="0"/>
    <n v="-22651.919999999998"/>
    <n v="0.76596440009586264"/>
    <n v="0.76596440009586264"/>
    <n v="208.41800000000001"/>
    <n v="3824.9166666666665"/>
    <n v="5.4489553149306091E-2"/>
    <s v="05-2023"/>
    <s v="09-2025"/>
    <n v="28"/>
    <x v="186"/>
    <x v="1"/>
  </r>
  <r>
    <x v="187"/>
    <s v="02-01-2021"/>
    <s v="B0188"/>
    <x v="8"/>
    <n v="12593"/>
    <n v="24.6"/>
    <n v="60"/>
    <x v="1"/>
    <x v="5"/>
    <x v="0"/>
    <n v="59063"/>
    <x v="0"/>
    <n v="0.2"/>
    <n v="0.56000000000000005"/>
    <n v="3295.91"/>
    <n v="0"/>
    <n v="-9297.09"/>
    <n v="0.21321300983695377"/>
    <n v="0.21321300983695377"/>
    <n v="54.93183333333333"/>
    <n v="4921.916666666667"/>
    <n v="1.1160658957384486E-2"/>
    <s v="01-2021"/>
    <s v="09-2025"/>
    <n v="56"/>
    <x v="187"/>
    <x v="1"/>
  </r>
  <r>
    <x v="188"/>
    <s v="16-06-2023"/>
    <s v="B0189"/>
    <x v="2"/>
    <n v="18320"/>
    <n v="8.3000000000000007"/>
    <n v="36"/>
    <x v="0"/>
    <x v="1"/>
    <x v="3"/>
    <n v="120880"/>
    <x v="2"/>
    <n v="0.49"/>
    <n v="0.63"/>
    <n v="19840.560000000001"/>
    <n v="0"/>
    <n v="1520.5600000000013"/>
    <n v="0.15155526141628062"/>
    <n v="0.15155526141628062"/>
    <n v="551.12666666666667"/>
    <n v="10073.333333333334"/>
    <n v="5.4711449371277296E-2"/>
    <s v="06-2023"/>
    <s v="09-2025"/>
    <n v="27"/>
    <x v="188"/>
    <x v="0"/>
  </r>
  <r>
    <x v="189"/>
    <s v="11-09-2021"/>
    <s v="B0190"/>
    <x v="0"/>
    <n v="28376"/>
    <n v="19"/>
    <n v="60"/>
    <x v="0"/>
    <x v="4"/>
    <x v="4"/>
    <n v="33748"/>
    <x v="0"/>
    <n v="0.24"/>
    <n v="0.73"/>
    <n v="33767.440000000002"/>
    <n v="0"/>
    <n v="5391.4400000000023"/>
    <n v="0.84082019675240016"/>
    <n v="0.84082019675240016"/>
    <n v="562.79066666666665"/>
    <n v="2812.3333333333335"/>
    <n v="0.20011520682707121"/>
    <s v="09-2021"/>
    <s v="09-2025"/>
    <n v="48"/>
    <x v="189"/>
    <x v="0"/>
  </r>
  <r>
    <x v="190"/>
    <s v="29-03-2022"/>
    <s v="B0191"/>
    <x v="9"/>
    <n v="15199"/>
    <n v="16.7"/>
    <n v="60"/>
    <x v="1"/>
    <x v="4"/>
    <x v="0"/>
    <n v="135022"/>
    <x v="2"/>
    <n v="0.23"/>
    <n v="0.84"/>
    <n v="3413"/>
    <n v="0"/>
    <n v="-11786"/>
    <n v="0.11256684095925108"/>
    <n v="0.11256684095925108"/>
    <n v="56.883333333333333"/>
    <n v="11251.833333333334"/>
    <n v="5.0554724415280469E-3"/>
    <s v="03-2022"/>
    <s v="09-2025"/>
    <n v="42"/>
    <x v="190"/>
    <x v="1"/>
  </r>
  <r>
    <x v="191"/>
    <s v="27-11-2023"/>
    <s v="B0192"/>
    <x v="5"/>
    <n v="16876"/>
    <n v="16.7"/>
    <n v="36"/>
    <x v="1"/>
    <x v="3"/>
    <x v="2"/>
    <n v="147269"/>
    <x v="1"/>
    <n v="0.22"/>
    <n v="0.88"/>
    <n v="3698.91"/>
    <n v="0"/>
    <n v="-13177.09"/>
    <n v="0.11459302365059856"/>
    <n v="0.11459302365059856"/>
    <n v="102.7475"/>
    <n v="12272.416666666666"/>
    <n v="8.3722304083004573E-3"/>
    <s v="11-2023"/>
    <s v="09-2025"/>
    <n v="22"/>
    <x v="191"/>
    <x v="1"/>
  </r>
  <r>
    <x v="192"/>
    <s v="12-10-2023"/>
    <s v="B0193"/>
    <x v="1"/>
    <n v="9245"/>
    <n v="19"/>
    <n v="60"/>
    <x v="2"/>
    <x v="0"/>
    <x v="1"/>
    <n v="96629"/>
    <x v="0"/>
    <n v="0.15"/>
    <n v="0.82"/>
    <n v="0"/>
    <n v="0"/>
    <n v="-9245"/>
    <n v="9.5675211375466987E-2"/>
    <n v="9.5675211375466987E-2"/>
    <n v="0"/>
    <n v="8052.416666666667"/>
    <n v="0"/>
    <s v="10-2023"/>
    <s v="09-2025"/>
    <n v="23"/>
    <x v="192"/>
    <x v="1"/>
  </r>
  <r>
    <x v="193"/>
    <s v="09-01-2021"/>
    <s v="B0194"/>
    <x v="0"/>
    <n v="8214"/>
    <n v="23.6"/>
    <n v="60"/>
    <x v="1"/>
    <x v="5"/>
    <x v="2"/>
    <n v="110764"/>
    <x v="1"/>
    <n v="0.14000000000000001"/>
    <n v="0.92"/>
    <n v="2776.51"/>
    <n v="0"/>
    <n v="-5437.49"/>
    <n v="7.415766855657073E-2"/>
    <n v="7.415766855657073E-2"/>
    <n v="46.275166666666671"/>
    <n v="9230.3333333333339"/>
    <n v="5.0133797984904848E-3"/>
    <s v="01-2021"/>
    <s v="09-2025"/>
    <n v="56"/>
    <x v="193"/>
    <x v="1"/>
  </r>
  <r>
    <x v="194"/>
    <s v="27-03-2023"/>
    <s v="B0195"/>
    <x v="6"/>
    <n v="1726"/>
    <n v="20.7"/>
    <n v="36"/>
    <x v="1"/>
    <x v="6"/>
    <x v="0"/>
    <n v="50884"/>
    <x v="0"/>
    <n v="0.36"/>
    <n v="0.83"/>
    <n v="470.61"/>
    <n v="0"/>
    <n v="-1255.3899999999999"/>
    <n v="3.3920289285433537E-2"/>
    <n v="3.3920289285433537E-2"/>
    <n v="13.0725"/>
    <n v="4240.333333333333"/>
    <n v="3.0828944265387944E-3"/>
    <s v="03-2023"/>
    <s v="09-2025"/>
    <n v="30"/>
    <x v="194"/>
    <x v="1"/>
  </r>
  <r>
    <x v="195"/>
    <s v="27-07-2021"/>
    <s v="B0196"/>
    <x v="4"/>
    <n v="12362"/>
    <n v="6.1"/>
    <n v="36"/>
    <x v="0"/>
    <x v="0"/>
    <x v="4"/>
    <n v="55183"/>
    <x v="2"/>
    <n v="0.45"/>
    <n v="0.64"/>
    <n v="13116.08"/>
    <n v="0"/>
    <n v="754.07999999999993"/>
    <n v="0.22401826649511625"/>
    <n v="0.22401826649511625"/>
    <n v="364.33555555555557"/>
    <n v="4598.583333333333"/>
    <n v="7.9227781502757499E-2"/>
    <s v="07-2021"/>
    <s v="09-2025"/>
    <n v="50"/>
    <x v="195"/>
    <x v="0"/>
  </r>
  <r>
    <x v="196"/>
    <s v="08-02-2022"/>
    <s v="B0197"/>
    <x v="6"/>
    <n v="19297"/>
    <n v="22.1"/>
    <n v="60"/>
    <x v="0"/>
    <x v="4"/>
    <x v="3"/>
    <n v="111570"/>
    <x v="2"/>
    <n v="0.42"/>
    <n v="0.62"/>
    <n v="23561.64"/>
    <n v="0"/>
    <n v="4264.6399999999994"/>
    <n v="0.17295868064891995"/>
    <n v="0.17295868064891995"/>
    <n v="392.69400000000002"/>
    <n v="9297.5"/>
    <n v="4.2236515192255984E-2"/>
    <s v="02-2022"/>
    <s v="09-2025"/>
    <n v="43"/>
    <x v="196"/>
    <x v="0"/>
  </r>
  <r>
    <x v="197"/>
    <s v="01-06-2021"/>
    <s v="B0198"/>
    <x v="6"/>
    <n v="31448"/>
    <n v="9.5"/>
    <n v="36"/>
    <x v="0"/>
    <x v="5"/>
    <x v="0"/>
    <n v="101246"/>
    <x v="1"/>
    <n v="0.16"/>
    <n v="0.81"/>
    <n v="34435.56"/>
    <n v="0"/>
    <n v="2987.5599999999977"/>
    <n v="0.31060980186871578"/>
    <n v="0.31060980186871578"/>
    <n v="956.54333333333329"/>
    <n v="8437.1666666666661"/>
    <n v="0.11337257768208127"/>
    <s v="06-2021"/>
    <s v="09-2025"/>
    <n v="51"/>
    <x v="197"/>
    <x v="0"/>
  </r>
  <r>
    <x v="198"/>
    <s v="23-02-2021"/>
    <s v="B0199"/>
    <x v="2"/>
    <n v="27172"/>
    <n v="12.5"/>
    <n v="60"/>
    <x v="1"/>
    <x v="5"/>
    <x v="4"/>
    <n v="138036"/>
    <x v="2"/>
    <n v="0.32"/>
    <n v="0.59"/>
    <n v="11741.28"/>
    <n v="0"/>
    <n v="-15430.72"/>
    <n v="0.19684719928134689"/>
    <n v="0.19684719928134689"/>
    <n v="195.68800000000002"/>
    <n v="11503"/>
    <n v="1.7011909936538297E-2"/>
    <s v="02-2021"/>
    <s v="09-2025"/>
    <n v="55"/>
    <x v="198"/>
    <x v="1"/>
  </r>
  <r>
    <x v="199"/>
    <s v="20-09-2022"/>
    <s v="B0200"/>
    <x v="7"/>
    <n v="8657"/>
    <n v="14.2"/>
    <n v="36"/>
    <x v="1"/>
    <x v="5"/>
    <x v="0"/>
    <n v="49259"/>
    <x v="0"/>
    <n v="0.14000000000000001"/>
    <n v="0.54"/>
    <n v="3840.38"/>
    <n v="0"/>
    <n v="-4816.62"/>
    <n v="0.17574453399378795"/>
    <n v="0.17574453399378795"/>
    <n v="106.67722222222223"/>
    <n v="4104.916666666667"/>
    <n v="2.5987670611800212E-2"/>
    <s v="09-2022"/>
    <s v="09-2025"/>
    <n v="36"/>
    <x v="199"/>
    <x v="1"/>
  </r>
  <r>
    <x v="200"/>
    <s v="10-08-2022"/>
    <s v="B0201"/>
    <x v="9"/>
    <n v="19850"/>
    <n v="14.6"/>
    <n v="60"/>
    <x v="0"/>
    <x v="4"/>
    <x v="1"/>
    <n v="65959"/>
    <x v="2"/>
    <n v="0.12"/>
    <n v="0.74"/>
    <n v="22748.1"/>
    <n v="0"/>
    <n v="2898.0999999999985"/>
    <n v="0.30094452614502948"/>
    <n v="0.30094452614502948"/>
    <n v="379.13499999999999"/>
    <n v="5496.583333333333"/>
    <n v="6.8976485392440764E-2"/>
    <s v="08-2022"/>
    <s v="09-2025"/>
    <n v="37"/>
    <x v="200"/>
    <x v="0"/>
  </r>
  <r>
    <x v="201"/>
    <s v="14-04-2021"/>
    <s v="B0202"/>
    <x v="5"/>
    <n v="26425"/>
    <n v="13.7"/>
    <n v="36"/>
    <x v="0"/>
    <x v="5"/>
    <x v="2"/>
    <n v="146525"/>
    <x v="2"/>
    <n v="0.36"/>
    <n v="0.87"/>
    <n v="30045.22"/>
    <n v="0"/>
    <n v="3620.2200000000012"/>
    <n v="0.18034465108343287"/>
    <n v="0.18034465108343287"/>
    <n v="834.58944444444444"/>
    <n v="12210.416666666666"/>
    <n v="6.8350611385997836E-2"/>
    <s v="04-2021"/>
    <s v="09-2025"/>
    <n v="53"/>
    <x v="201"/>
    <x v="0"/>
  </r>
  <r>
    <x v="202"/>
    <s v="11-09-2021"/>
    <s v="B0203"/>
    <x v="7"/>
    <n v="27685"/>
    <n v="23.7"/>
    <n v="60"/>
    <x v="0"/>
    <x v="5"/>
    <x v="3"/>
    <n v="63457"/>
    <x v="0"/>
    <n v="0.31"/>
    <n v="0.55000000000000004"/>
    <n v="34246.339999999997"/>
    <n v="0"/>
    <n v="6561.3399999999965"/>
    <n v="0.43627968545629325"/>
    <n v="0.43627968545629325"/>
    <n v="570.77233333333322"/>
    <n v="5288.083333333333"/>
    <n v="0.10793557842318419"/>
    <s v="09-2021"/>
    <s v="09-2025"/>
    <n v="48"/>
    <x v="202"/>
    <x v="0"/>
  </r>
  <r>
    <x v="203"/>
    <s v="25-05-2022"/>
    <s v="B0204"/>
    <x v="0"/>
    <n v="25578"/>
    <n v="19.100000000000001"/>
    <n v="60"/>
    <x v="1"/>
    <x v="1"/>
    <x v="4"/>
    <n v="115679"/>
    <x v="1"/>
    <n v="0.13"/>
    <n v="0.86"/>
    <n v="3866.58"/>
    <n v="7371.47"/>
    <n v="-21711.42"/>
    <n v="0.22111186991588794"/>
    <n v="0.22111186991588794"/>
    <n v="64.442999999999998"/>
    <n v="9639.9166666666661"/>
    <n v="6.6850162950924542E-3"/>
    <s v="05-2022"/>
    <s v="09-2025"/>
    <n v="40"/>
    <x v="203"/>
    <x v="1"/>
  </r>
  <r>
    <x v="204"/>
    <s v="09-04-2021"/>
    <s v="B0205"/>
    <x v="6"/>
    <n v="29831"/>
    <n v="17.600000000000001"/>
    <n v="60"/>
    <x v="1"/>
    <x v="0"/>
    <x v="3"/>
    <n v="32103"/>
    <x v="1"/>
    <n v="0.11"/>
    <n v="0.87"/>
    <n v="3320.34"/>
    <n v="0"/>
    <n v="-26510.66"/>
    <n v="0.92922779802510669"/>
    <n v="0.92922779802510669"/>
    <n v="55.339000000000006"/>
    <n v="2675.25"/>
    <n v="2.0685543407158211E-2"/>
    <s v="04-2021"/>
    <s v="09-2025"/>
    <n v="53"/>
    <x v="204"/>
    <x v="1"/>
  </r>
  <r>
    <x v="205"/>
    <s v="02-06-2021"/>
    <s v="B0206"/>
    <x v="2"/>
    <n v="8906"/>
    <n v="6"/>
    <n v="36"/>
    <x v="1"/>
    <x v="1"/>
    <x v="3"/>
    <n v="95901"/>
    <x v="2"/>
    <n v="0.5"/>
    <n v="0.72"/>
    <n v="2971.76"/>
    <n v="0"/>
    <n v="-5934.24"/>
    <n v="9.2866602016663011E-2"/>
    <n v="9.2866602016663011E-2"/>
    <n v="82.548888888888897"/>
    <n v="7991.75"/>
    <n v="1.0329263163748728E-2"/>
    <s v="06-2021"/>
    <s v="09-2025"/>
    <n v="51"/>
    <x v="205"/>
    <x v="1"/>
  </r>
  <r>
    <x v="206"/>
    <s v="03-07-2023"/>
    <s v="B0207"/>
    <x v="0"/>
    <n v="8287"/>
    <n v="23.1"/>
    <n v="36"/>
    <x v="1"/>
    <x v="2"/>
    <x v="3"/>
    <n v="142314"/>
    <x v="0"/>
    <n v="0.11"/>
    <n v="0.53"/>
    <n v="1537.67"/>
    <n v="0"/>
    <n v="-6749.33"/>
    <n v="5.8230391950194638E-2"/>
    <n v="5.8230391950194638E-2"/>
    <n v="42.713055555555556"/>
    <n v="11859.5"/>
    <n v="3.6015899115102285E-3"/>
    <s v="07-2023"/>
    <s v="09-2025"/>
    <n v="26"/>
    <x v="206"/>
    <x v="1"/>
  </r>
  <r>
    <x v="207"/>
    <s v="28-05-2023"/>
    <s v="B0208"/>
    <x v="4"/>
    <n v="34660"/>
    <n v="23.2"/>
    <n v="60"/>
    <x v="1"/>
    <x v="5"/>
    <x v="4"/>
    <n v="74535"/>
    <x v="1"/>
    <n v="0.28000000000000003"/>
    <n v="0.57999999999999996"/>
    <n v="3659.1"/>
    <n v="4720.7299999999996"/>
    <n v="-31000.9"/>
    <n v="0.46501643523177033"/>
    <n v="0.46501643523177033"/>
    <n v="60.984999999999999"/>
    <n v="6211.25"/>
    <n v="9.8184745421613998E-3"/>
    <s v="05-2023"/>
    <s v="09-2025"/>
    <n v="28"/>
    <x v="207"/>
    <x v="1"/>
  </r>
  <r>
    <x v="208"/>
    <s v="04-12-2021"/>
    <s v="B0209"/>
    <x v="9"/>
    <n v="11222"/>
    <n v="20.6"/>
    <n v="60"/>
    <x v="1"/>
    <x v="1"/>
    <x v="4"/>
    <n v="46103"/>
    <x v="1"/>
    <n v="0.3"/>
    <n v="0.82"/>
    <n v="5048.66"/>
    <n v="0"/>
    <n v="-6173.34"/>
    <n v="0.24341149165997875"/>
    <n v="0.24341149165997875"/>
    <n v="84.144333333333336"/>
    <n v="3841.9166666666665"/>
    <n v="2.190165498991389E-2"/>
    <s v="12-2021"/>
    <s v="09-2025"/>
    <n v="45"/>
    <x v="208"/>
    <x v="1"/>
  </r>
  <r>
    <x v="209"/>
    <s v="02-04-2023"/>
    <s v="B0210"/>
    <x v="5"/>
    <n v="38443"/>
    <n v="5.0999999999999996"/>
    <n v="36"/>
    <x v="1"/>
    <x v="5"/>
    <x v="3"/>
    <n v="128046"/>
    <x v="2"/>
    <n v="0.15"/>
    <n v="0.82"/>
    <n v="5847.39"/>
    <n v="0"/>
    <n v="-32595.61"/>
    <n v="0.30022804304702999"/>
    <n v="0.30022804304702999"/>
    <n v="162.42750000000001"/>
    <n v="10670.5"/>
    <n v="1.5222107680052482E-2"/>
    <s v="04-2023"/>
    <s v="09-2025"/>
    <n v="29"/>
    <x v="209"/>
    <x v="1"/>
  </r>
  <r>
    <x v="210"/>
    <s v="15-08-2023"/>
    <s v="B0211"/>
    <x v="4"/>
    <n v="35701"/>
    <n v="6.1"/>
    <n v="36"/>
    <x v="0"/>
    <x v="6"/>
    <x v="2"/>
    <n v="120012"/>
    <x v="0"/>
    <n v="0.17"/>
    <n v="0.9"/>
    <n v="37878.76"/>
    <n v="0"/>
    <n v="2177.760000000002"/>
    <n v="0.29747858547478584"/>
    <n v="0.29747858547478584"/>
    <n v="1052.1877777777779"/>
    <n v="10001"/>
    <n v="0.10520825695208258"/>
    <s v="08-2023"/>
    <s v="09-2025"/>
    <n v="25"/>
    <x v="210"/>
    <x v="0"/>
  </r>
  <r>
    <x v="211"/>
    <s v="10-06-2021"/>
    <s v="B0212"/>
    <x v="2"/>
    <n v="18764"/>
    <n v="9.5"/>
    <n v="36"/>
    <x v="0"/>
    <x v="2"/>
    <x v="0"/>
    <n v="108278"/>
    <x v="1"/>
    <n v="0.24"/>
    <n v="0.76"/>
    <n v="20546.580000000002"/>
    <n v="0"/>
    <n v="1782.5800000000017"/>
    <n v="0.17329466743013355"/>
    <n v="0.17329466743013355"/>
    <n v="570.73833333333334"/>
    <n v="9023.1666666666661"/>
    <n v="6.3252553611998746E-2"/>
    <s v="06-2021"/>
    <s v="09-2025"/>
    <n v="51"/>
    <x v="211"/>
    <x v="0"/>
  </r>
  <r>
    <x v="212"/>
    <s v="12-03-2023"/>
    <s v="B0213"/>
    <x v="9"/>
    <n v="18674"/>
    <n v="7.6"/>
    <n v="36"/>
    <x v="0"/>
    <x v="0"/>
    <x v="3"/>
    <n v="42391"/>
    <x v="2"/>
    <n v="0.4"/>
    <n v="0.56000000000000005"/>
    <n v="20093.22"/>
    <n v="0"/>
    <n v="1419.2200000000012"/>
    <n v="0.44051803448845273"/>
    <n v="0.44051803448845273"/>
    <n v="558.14499999999998"/>
    <n v="3532.5833333333335"/>
    <n v="0.15799910358330777"/>
    <s v="03-2023"/>
    <s v="09-2025"/>
    <n v="30"/>
    <x v="212"/>
    <x v="0"/>
  </r>
  <r>
    <x v="213"/>
    <s v="02-02-2022"/>
    <s v="B0214"/>
    <x v="0"/>
    <n v="19024"/>
    <n v="13"/>
    <n v="36"/>
    <x v="0"/>
    <x v="4"/>
    <x v="1"/>
    <n v="132476"/>
    <x v="2"/>
    <n v="0.3"/>
    <n v="0.55000000000000004"/>
    <n v="21497.119999999999"/>
    <n v="0"/>
    <n v="2473.119999999999"/>
    <n v="0.14360336966695855"/>
    <n v="0.14360336966695855"/>
    <n v="597.14222222222224"/>
    <n v="11039.666666666666"/>
    <n v="5.4090602574554392E-2"/>
    <s v="02-2022"/>
    <s v="09-2025"/>
    <n v="43"/>
    <x v="213"/>
    <x v="0"/>
  </r>
  <r>
    <x v="214"/>
    <s v="27-03-2023"/>
    <s v="B0215"/>
    <x v="6"/>
    <n v="24874"/>
    <n v="23.5"/>
    <n v="36"/>
    <x v="2"/>
    <x v="4"/>
    <x v="3"/>
    <n v="58901"/>
    <x v="2"/>
    <n v="0.36"/>
    <n v="0.82"/>
    <n v="0"/>
    <n v="0"/>
    <n v="-24874"/>
    <n v="0.4223018284918762"/>
    <n v="0.4223018284918762"/>
    <n v="0"/>
    <n v="4908.416666666667"/>
    <n v="0"/>
    <s v="03-2023"/>
    <s v="09-2025"/>
    <n v="30"/>
    <x v="214"/>
    <x v="1"/>
  </r>
  <r>
    <x v="215"/>
    <s v="05-02-2022"/>
    <s v="B0216"/>
    <x v="6"/>
    <n v="33284"/>
    <n v="14.4"/>
    <n v="60"/>
    <x v="0"/>
    <x v="4"/>
    <x v="4"/>
    <n v="127537"/>
    <x v="2"/>
    <n v="0.49"/>
    <n v="0.57999999999999996"/>
    <n v="38076.9"/>
    <n v="0"/>
    <n v="4792.9000000000015"/>
    <n v="0.2609752463990842"/>
    <n v="0.2609752463990842"/>
    <n v="634.61500000000001"/>
    <n v="10628.083333333334"/>
    <n v="5.9711142648799953E-2"/>
    <s v="02-2022"/>
    <s v="09-2025"/>
    <n v="43"/>
    <x v="215"/>
    <x v="0"/>
  </r>
  <r>
    <x v="216"/>
    <s v="02-10-2022"/>
    <s v="B0217"/>
    <x v="3"/>
    <n v="18602"/>
    <n v="5.3"/>
    <n v="36"/>
    <x v="1"/>
    <x v="0"/>
    <x v="0"/>
    <n v="111159"/>
    <x v="1"/>
    <n v="0.41"/>
    <n v="0.65"/>
    <n v="7046.14"/>
    <n v="4694.51"/>
    <n v="-11555.86"/>
    <n v="0.16734587392833689"/>
    <n v="0.16734587392833689"/>
    <n v="195.72611111111112"/>
    <n v="9263.25"/>
    <n v="2.1129313265982361E-2"/>
    <s v="10-2022"/>
    <s v="09-2025"/>
    <n v="35"/>
    <x v="216"/>
    <x v="1"/>
  </r>
  <r>
    <x v="217"/>
    <s v="23-11-2023"/>
    <s v="B0218"/>
    <x v="6"/>
    <n v="38784"/>
    <n v="10.7"/>
    <n v="60"/>
    <x v="0"/>
    <x v="6"/>
    <x v="1"/>
    <n v="97914"/>
    <x v="0"/>
    <n v="0.27"/>
    <n v="0.72"/>
    <n v="42933.89"/>
    <n v="0"/>
    <n v="4149.8899999999994"/>
    <n v="0.39610270237146883"/>
    <n v="0.39610270237146883"/>
    <n v="715.56483333333335"/>
    <n v="8159.5"/>
    <n v="8.7697142390260843E-2"/>
    <s v="11-2023"/>
    <s v="09-2025"/>
    <n v="22"/>
    <x v="217"/>
    <x v="0"/>
  </r>
  <r>
    <x v="218"/>
    <s v="19-11-2022"/>
    <s v="B0219"/>
    <x v="8"/>
    <n v="24265"/>
    <n v="5.9"/>
    <n v="36"/>
    <x v="0"/>
    <x v="0"/>
    <x v="0"/>
    <n v="80357"/>
    <x v="2"/>
    <n v="0.28000000000000003"/>
    <n v="0.51"/>
    <n v="25696.639999999999"/>
    <n v="0"/>
    <n v="1431.6399999999994"/>
    <n v="0.30196498127107779"/>
    <n v="0.30196498127107779"/>
    <n v="713.79555555555555"/>
    <n v="6696.416666666667"/>
    <n v="0.10659365912946808"/>
    <s v="11-2022"/>
    <s v="09-2025"/>
    <n v="34"/>
    <x v="218"/>
    <x v="0"/>
  </r>
  <r>
    <x v="219"/>
    <s v="05-04-2022"/>
    <s v="B0220"/>
    <x v="6"/>
    <n v="26931"/>
    <n v="5.7"/>
    <n v="36"/>
    <x v="1"/>
    <x v="5"/>
    <x v="0"/>
    <n v="116908"/>
    <x v="2"/>
    <n v="0.35"/>
    <n v="0.61"/>
    <n v="8489.4699999999993"/>
    <n v="8648.65"/>
    <n v="-18441.53"/>
    <n v="0.23036062544907107"/>
    <n v="0.23036062544907107"/>
    <n v="235.8186111111111"/>
    <n v="9742.3333333333339"/>
    <n v="2.4205557646468444E-2"/>
    <s v="04-2022"/>
    <s v="09-2025"/>
    <n v="41"/>
    <x v="219"/>
    <x v="1"/>
  </r>
  <r>
    <x v="220"/>
    <s v="13-08-2023"/>
    <s v="B0221"/>
    <x v="8"/>
    <n v="29841"/>
    <n v="10.5"/>
    <n v="60"/>
    <x v="0"/>
    <x v="1"/>
    <x v="1"/>
    <n v="140335"/>
    <x v="1"/>
    <n v="0.37"/>
    <n v="0.68"/>
    <n v="32974.300000000003"/>
    <n v="0"/>
    <n v="3133.3000000000029"/>
    <n v="0.21264118003349128"/>
    <n v="0.21264118003349128"/>
    <n v="549.57166666666672"/>
    <n v="11694.583333333334"/>
    <n v="4.6993693661595469E-2"/>
    <s v="08-2023"/>
    <s v="09-2025"/>
    <n v="25"/>
    <x v="220"/>
    <x v="0"/>
  </r>
  <r>
    <x v="221"/>
    <s v="15-04-2022"/>
    <s v="B0222"/>
    <x v="1"/>
    <n v="30192"/>
    <n v="10.5"/>
    <n v="60"/>
    <x v="0"/>
    <x v="0"/>
    <x v="3"/>
    <n v="68437"/>
    <x v="2"/>
    <n v="0.3"/>
    <n v="0.63"/>
    <n v="33362.160000000003"/>
    <n v="0"/>
    <n v="3170.1600000000035"/>
    <n v="0.44116486695793211"/>
    <n v="0.44116486695793211"/>
    <n v="556.03600000000006"/>
    <n v="5703.083333333333"/>
    <n v="9.7497435597703005E-2"/>
    <s v="04-2022"/>
    <s v="09-2025"/>
    <n v="41"/>
    <x v="221"/>
    <x v="0"/>
  </r>
  <r>
    <x v="222"/>
    <s v="12-11-2023"/>
    <s v="B0223"/>
    <x v="8"/>
    <n v="16585"/>
    <n v="20.7"/>
    <n v="36"/>
    <x v="0"/>
    <x v="2"/>
    <x v="3"/>
    <n v="65503"/>
    <x v="2"/>
    <n v="0.36"/>
    <n v="0.56000000000000005"/>
    <n v="20018.099999999999"/>
    <n v="0"/>
    <n v="3433.0999999999985"/>
    <n v="0.25319451017510647"/>
    <n v="0.25319451017510647"/>
    <n v="556.05833333333328"/>
    <n v="5458.583333333333"/>
    <n v="0.10186861670457842"/>
    <s v="11-2023"/>
    <s v="09-2025"/>
    <n v="22"/>
    <x v="222"/>
    <x v="0"/>
  </r>
  <r>
    <x v="223"/>
    <s v="20-01-2023"/>
    <s v="B0224"/>
    <x v="9"/>
    <n v="26559"/>
    <n v="24.5"/>
    <n v="60"/>
    <x v="1"/>
    <x v="6"/>
    <x v="3"/>
    <n v="126282"/>
    <x v="0"/>
    <n v="0.11"/>
    <n v="0.83"/>
    <n v="10442.84"/>
    <n v="0"/>
    <n v="-16116.16"/>
    <n v="0.21031500926497837"/>
    <n v="0.21031500926497837"/>
    <n v="174.04733333333334"/>
    <n v="10523.5"/>
    <n v="1.6538920827988156E-2"/>
    <s v="01-2023"/>
    <s v="09-2025"/>
    <n v="32"/>
    <x v="223"/>
    <x v="1"/>
  </r>
  <r>
    <x v="224"/>
    <s v="07-02-2021"/>
    <s v="B0225"/>
    <x v="4"/>
    <n v="34742"/>
    <n v="12.4"/>
    <n v="60"/>
    <x v="0"/>
    <x v="5"/>
    <x v="2"/>
    <n v="123459"/>
    <x v="2"/>
    <n v="0.27"/>
    <n v="0.87"/>
    <n v="39050.01"/>
    <n v="0"/>
    <n v="4308.010000000002"/>
    <n v="0.28140516284758504"/>
    <n v="0.28140516284758504"/>
    <n v="650.83350000000007"/>
    <n v="10288.25"/>
    <n v="6.3259883848079124E-2"/>
    <s v="02-2021"/>
    <s v="09-2025"/>
    <n v="55"/>
    <x v="224"/>
    <x v="0"/>
  </r>
  <r>
    <x v="225"/>
    <s v="18-08-2021"/>
    <s v="B0226"/>
    <x v="9"/>
    <n v="5133"/>
    <n v="13.6"/>
    <n v="60"/>
    <x v="1"/>
    <x v="4"/>
    <x v="3"/>
    <n v="105403"/>
    <x v="1"/>
    <n v="0.21"/>
    <n v="0.62"/>
    <n v="722"/>
    <n v="0"/>
    <n v="-4411"/>
    <n v="4.8698803639365101E-2"/>
    <n v="4.8698803639365101E-2"/>
    <n v="12.033333333333333"/>
    <n v="8783.5833333333339"/>
    <n v="1.3699799815944517E-3"/>
    <s v="08-2021"/>
    <s v="09-2025"/>
    <n v="49"/>
    <x v="225"/>
    <x v="1"/>
  </r>
  <r>
    <x v="226"/>
    <s v="17-07-2022"/>
    <s v="B0227"/>
    <x v="4"/>
    <n v="15663"/>
    <n v="21.9"/>
    <n v="60"/>
    <x v="1"/>
    <x v="0"/>
    <x v="1"/>
    <n v="71258"/>
    <x v="0"/>
    <n v="0.15"/>
    <n v="0.85"/>
    <n v="2433.83"/>
    <n v="0"/>
    <n v="-13229.17"/>
    <n v="0.21980689887451232"/>
    <n v="0.21980689887451232"/>
    <n v="40.563833333333335"/>
    <n v="5938.166666666667"/>
    <n v="6.8310365151982933E-3"/>
    <s v="07-2022"/>
    <s v="09-2025"/>
    <n v="38"/>
    <x v="226"/>
    <x v="1"/>
  </r>
  <r>
    <x v="227"/>
    <s v="14-03-2022"/>
    <s v="B0228"/>
    <x v="3"/>
    <n v="22754"/>
    <n v="10.4"/>
    <n v="36"/>
    <x v="1"/>
    <x v="1"/>
    <x v="2"/>
    <n v="63724"/>
    <x v="1"/>
    <n v="0.14000000000000001"/>
    <n v="0.67"/>
    <n v="6475.12"/>
    <n v="0"/>
    <n v="-16278.880000000001"/>
    <n v="0.35707111920155671"/>
    <n v="0.35707111920155671"/>
    <n v="179.86444444444444"/>
    <n v="5310.333333333333"/>
    <n v="3.387065051367355E-2"/>
    <s v="03-2022"/>
    <s v="09-2025"/>
    <n v="42"/>
    <x v="227"/>
    <x v="1"/>
  </r>
  <r>
    <x v="228"/>
    <s v="27-01-2021"/>
    <s v="B0229"/>
    <x v="1"/>
    <n v="4972"/>
    <n v="8.1"/>
    <n v="60"/>
    <x v="1"/>
    <x v="0"/>
    <x v="3"/>
    <n v="94286"/>
    <x v="0"/>
    <n v="0.34"/>
    <n v="0.73"/>
    <n v="633.66"/>
    <n v="0"/>
    <n v="-4338.34"/>
    <n v="5.2733173535837771E-2"/>
    <n v="5.2733173535837771E-2"/>
    <n v="10.561"/>
    <n v="7857.166666666667"/>
    <n v="1.3441231996266676E-3"/>
    <s v="01-2021"/>
    <s v="09-2025"/>
    <n v="56"/>
    <x v="228"/>
    <x v="1"/>
  </r>
  <r>
    <x v="229"/>
    <s v="14-08-2021"/>
    <s v="B0230"/>
    <x v="4"/>
    <n v="6295"/>
    <n v="22.1"/>
    <n v="36"/>
    <x v="0"/>
    <x v="1"/>
    <x v="2"/>
    <n v="104842"/>
    <x v="0"/>
    <n v="0.31"/>
    <n v="0.89"/>
    <n v="7686.2"/>
    <n v="0"/>
    <n v="1391.1999999999998"/>
    <n v="6.0042730966597353E-2"/>
    <n v="6.0042730966597353E-2"/>
    <n v="213.50555555555556"/>
    <n v="8736.8333333333339"/>
    <n v="2.4437407400342101E-2"/>
    <s v="08-2021"/>
    <s v="09-2025"/>
    <n v="49"/>
    <x v="229"/>
    <x v="0"/>
  </r>
  <r>
    <x v="230"/>
    <s v="09-03-2023"/>
    <s v="B0231"/>
    <x v="4"/>
    <n v="30125"/>
    <n v="5.9"/>
    <n v="36"/>
    <x v="0"/>
    <x v="6"/>
    <x v="1"/>
    <n v="134927"/>
    <x v="2"/>
    <n v="0.2"/>
    <n v="0.84"/>
    <n v="31902.38"/>
    <n v="0"/>
    <n v="1777.380000000001"/>
    <n v="0.22326887872701534"/>
    <n v="0.22326887872701534"/>
    <n v="886.17722222222221"/>
    <n v="11243.916666666666"/>
    <n v="7.8813926542994864E-2"/>
    <s v="03-2023"/>
    <s v="09-2025"/>
    <n v="30"/>
    <x v="230"/>
    <x v="0"/>
  </r>
  <r>
    <x v="231"/>
    <s v="11-10-2021"/>
    <s v="B0232"/>
    <x v="2"/>
    <n v="10903"/>
    <n v="17.399999999999999"/>
    <n v="36"/>
    <x v="1"/>
    <x v="0"/>
    <x v="3"/>
    <n v="44908"/>
    <x v="2"/>
    <n v="0.28999999999999998"/>
    <n v="0.86"/>
    <n v="2043.7"/>
    <n v="0"/>
    <n v="-8859.2999999999993"/>
    <n v="0.24278524984412578"/>
    <n v="0.24278524984412578"/>
    <n v="56.769444444444446"/>
    <n v="3742.3333333333335"/>
    <n v="1.5169531783498114E-2"/>
    <s v="10-2021"/>
    <s v="09-2025"/>
    <n v="47"/>
    <x v="231"/>
    <x v="1"/>
  </r>
  <r>
    <x v="232"/>
    <s v="29-05-2023"/>
    <s v="B0233"/>
    <x v="7"/>
    <n v="4020"/>
    <n v="16.2"/>
    <n v="36"/>
    <x v="0"/>
    <x v="6"/>
    <x v="4"/>
    <n v="122617"/>
    <x v="2"/>
    <n v="0.3"/>
    <n v="0.56000000000000005"/>
    <n v="4671.24"/>
    <n v="0"/>
    <n v="651.23999999999978"/>
    <n v="3.2785013497312769E-2"/>
    <n v="3.2785013497312769E-2"/>
    <n v="129.75666666666666"/>
    <n v="10218.083333333334"/>
    <n v="1.2698728561292479E-2"/>
    <s v="05-2023"/>
    <s v="09-2025"/>
    <n v="28"/>
    <x v="232"/>
    <x v="0"/>
  </r>
  <r>
    <x v="233"/>
    <s v="18-08-2023"/>
    <s v="B0234"/>
    <x v="7"/>
    <n v="21420"/>
    <n v="11.9"/>
    <n v="60"/>
    <x v="0"/>
    <x v="0"/>
    <x v="1"/>
    <n v="80626"/>
    <x v="1"/>
    <n v="0.18"/>
    <n v="0.53"/>
    <n v="23968.98"/>
    <n v="0"/>
    <n v="2548.9799999999996"/>
    <n v="0.26567112345893384"/>
    <n v="0.26567112345893384"/>
    <n v="399.483"/>
    <n v="6718.833333333333"/>
    <n v="5.9457197430109396E-2"/>
    <s v="08-2023"/>
    <s v="09-2025"/>
    <n v="25"/>
    <x v="233"/>
    <x v="0"/>
  </r>
  <r>
    <x v="234"/>
    <s v="29-03-2022"/>
    <s v="B0235"/>
    <x v="2"/>
    <n v="22452"/>
    <n v="11.3"/>
    <n v="60"/>
    <x v="0"/>
    <x v="2"/>
    <x v="0"/>
    <n v="67228"/>
    <x v="2"/>
    <n v="0.36"/>
    <n v="0.9"/>
    <n v="24989.08"/>
    <n v="0"/>
    <n v="2537.0800000000017"/>
    <n v="0.3339679895281728"/>
    <n v="0.3339679895281728"/>
    <n v="416.48466666666667"/>
    <n v="5602.333333333333"/>
    <n v="7.434128636877492E-2"/>
    <s v="03-2022"/>
    <s v="09-2025"/>
    <n v="42"/>
    <x v="234"/>
    <x v="0"/>
  </r>
  <r>
    <x v="235"/>
    <s v="17-10-2023"/>
    <s v="B0236"/>
    <x v="6"/>
    <n v="39001"/>
    <n v="20.399999999999999"/>
    <n v="36"/>
    <x v="1"/>
    <x v="0"/>
    <x v="0"/>
    <n v="53386"/>
    <x v="2"/>
    <n v="0.41"/>
    <n v="0.67"/>
    <n v="7661.31"/>
    <n v="15157.1"/>
    <n v="-31339.69"/>
    <n v="0.73054733450717413"/>
    <n v="0.73054733450717413"/>
    <n v="212.81416666666667"/>
    <n v="4448.833333333333"/>
    <n v="4.7835949499868885E-2"/>
    <s v="10-2023"/>
    <s v="09-2025"/>
    <n v="23"/>
    <x v="235"/>
    <x v="1"/>
  </r>
  <r>
    <x v="236"/>
    <s v="27-03-2023"/>
    <s v="B0237"/>
    <x v="2"/>
    <n v="10516"/>
    <n v="6.7"/>
    <n v="36"/>
    <x v="0"/>
    <x v="1"/>
    <x v="1"/>
    <n v="76754"/>
    <x v="0"/>
    <n v="0.42"/>
    <n v="0.63"/>
    <n v="11220.57"/>
    <n v="0"/>
    <n v="704.56999999999971"/>
    <n v="0.13700914610313469"/>
    <n v="0.13700914610313469"/>
    <n v="311.6825"/>
    <n v="6396.166666666667"/>
    <n v="4.8729577611590275E-2"/>
    <s v="03-2023"/>
    <s v="09-2025"/>
    <n v="30"/>
    <x v="236"/>
    <x v="0"/>
  </r>
  <r>
    <x v="237"/>
    <s v="21-10-2022"/>
    <s v="B0238"/>
    <x v="4"/>
    <n v="3396"/>
    <n v="9.6999999999999993"/>
    <n v="36"/>
    <x v="0"/>
    <x v="4"/>
    <x v="0"/>
    <n v="140942"/>
    <x v="2"/>
    <n v="0.34"/>
    <n v="0.83"/>
    <n v="3725.41"/>
    <n v="0"/>
    <n v="329.40999999999985"/>
    <n v="2.4095017808744023E-2"/>
    <n v="2.4095017808744023E-2"/>
    <n v="103.4836111111111"/>
    <n v="11745.166666666666"/>
    <n v="8.8107401153193037E-3"/>
    <s v="10-2022"/>
    <s v="09-2025"/>
    <n v="35"/>
    <x v="237"/>
    <x v="0"/>
  </r>
  <r>
    <x v="238"/>
    <s v="01-07-2022"/>
    <s v="B0239"/>
    <x v="4"/>
    <n v="19546"/>
    <n v="19.600000000000001"/>
    <n v="36"/>
    <x v="1"/>
    <x v="6"/>
    <x v="1"/>
    <n v="58302"/>
    <x v="2"/>
    <n v="0.3"/>
    <n v="0.88"/>
    <n v="2381.36"/>
    <n v="0"/>
    <n v="-17164.64"/>
    <n v="0.33525436520187984"/>
    <n v="0.33525436520187984"/>
    <n v="66.148888888888891"/>
    <n v="4858.5"/>
    <n v="1.3615084674053491E-2"/>
    <s v="07-2022"/>
    <s v="09-2025"/>
    <n v="38"/>
    <x v="238"/>
    <x v="1"/>
  </r>
  <r>
    <x v="239"/>
    <s v="09-12-2023"/>
    <s v="B0240"/>
    <x v="2"/>
    <n v="20129"/>
    <n v="16"/>
    <n v="60"/>
    <x v="1"/>
    <x v="5"/>
    <x v="4"/>
    <n v="90815"/>
    <x v="2"/>
    <n v="0.12"/>
    <n v="0.89"/>
    <n v="2865.01"/>
    <n v="0"/>
    <n v="-17263.989999999998"/>
    <n v="0.22164840610031383"/>
    <n v="0.22164840610031383"/>
    <n v="47.750166666666672"/>
    <n v="7567.916666666667"/>
    <n v="6.309552386720256E-3"/>
    <s v="12-2023"/>
    <s v="09-2025"/>
    <n v="21"/>
    <x v="239"/>
    <x v="1"/>
  </r>
  <r>
    <x v="240"/>
    <s v="17-01-2021"/>
    <s v="B0241"/>
    <x v="2"/>
    <n v="2591"/>
    <n v="7.6"/>
    <n v="36"/>
    <x v="0"/>
    <x v="0"/>
    <x v="1"/>
    <n v="114748"/>
    <x v="2"/>
    <n v="0.22"/>
    <n v="0.64"/>
    <n v="2787.92"/>
    <n v="0"/>
    <n v="196.92000000000007"/>
    <n v="2.2579914246871405E-2"/>
    <n v="2.2579914246871405E-2"/>
    <n v="77.442222222222227"/>
    <n v="9562.3333333333339"/>
    <n v="8.098674196209665E-3"/>
    <s v="01-2021"/>
    <s v="09-2025"/>
    <n v="56"/>
    <x v="240"/>
    <x v="0"/>
  </r>
  <r>
    <x v="241"/>
    <s v="07-06-2021"/>
    <s v="B0242"/>
    <x v="6"/>
    <n v="12303"/>
    <n v="22.6"/>
    <n v="60"/>
    <x v="0"/>
    <x v="5"/>
    <x v="3"/>
    <n v="93344"/>
    <x v="0"/>
    <n v="0.14000000000000001"/>
    <n v="0.88"/>
    <n v="15083.48"/>
    <n v="0"/>
    <n v="2780.4799999999996"/>
    <n v="0.13180279396640385"/>
    <n v="0.13180279396640385"/>
    <n v="251.39133333333334"/>
    <n v="7778.666666666667"/>
    <n v="3.2318049365786763E-2"/>
    <s v="06-2021"/>
    <s v="09-2025"/>
    <n v="51"/>
    <x v="241"/>
    <x v="0"/>
  </r>
  <r>
    <x v="242"/>
    <s v="22-04-2022"/>
    <s v="B0243"/>
    <x v="9"/>
    <n v="31561"/>
    <n v="12.9"/>
    <n v="36"/>
    <x v="1"/>
    <x v="4"/>
    <x v="3"/>
    <n v="65618"/>
    <x v="2"/>
    <n v="0.49"/>
    <n v="0.52"/>
    <n v="12777.42"/>
    <n v="0"/>
    <n v="-18783.580000000002"/>
    <n v="0.48098082843122314"/>
    <n v="0.48098082843122314"/>
    <n v="354.92833333333334"/>
    <n v="5468.166666666667"/>
    <n v="6.4908104483525866E-2"/>
    <s v="04-2022"/>
    <s v="09-2025"/>
    <n v="41"/>
    <x v="242"/>
    <x v="1"/>
  </r>
  <r>
    <x v="243"/>
    <s v="06-12-2023"/>
    <s v="B0244"/>
    <x v="1"/>
    <n v="7183"/>
    <n v="21.6"/>
    <n v="36"/>
    <x v="1"/>
    <x v="1"/>
    <x v="2"/>
    <n v="141603"/>
    <x v="0"/>
    <n v="0.15"/>
    <n v="0.52"/>
    <n v="0"/>
    <n v="0"/>
    <n v="-7183"/>
    <n v="5.0726326419638E-2"/>
    <n v="5.0726326419638E-2"/>
    <n v="0"/>
    <n v="11800.25"/>
    <n v="0"/>
    <s v="12-2023"/>
    <s v="09-2025"/>
    <n v="21"/>
    <x v="243"/>
    <x v="1"/>
  </r>
  <r>
    <x v="244"/>
    <s v="02-06-2022"/>
    <s v="B0245"/>
    <x v="0"/>
    <n v="27572"/>
    <n v="20.8"/>
    <n v="36"/>
    <x v="1"/>
    <x v="2"/>
    <x v="0"/>
    <n v="106234"/>
    <x v="1"/>
    <n v="0.16"/>
    <n v="0.78"/>
    <n v="3453.07"/>
    <n v="0"/>
    <n v="-24118.93"/>
    <n v="0.25954026018035659"/>
    <n v="0.25954026018035659"/>
    <n v="95.918611111111119"/>
    <n v="8852.8333333333339"/>
    <n v="1.0834792376577492E-2"/>
    <s v="06-2022"/>
    <s v="09-2025"/>
    <n v="39"/>
    <x v="244"/>
    <x v="1"/>
  </r>
  <r>
    <x v="245"/>
    <s v="09-04-2021"/>
    <s v="B0246"/>
    <x v="4"/>
    <n v="35080"/>
    <n v="17.5"/>
    <n v="36"/>
    <x v="0"/>
    <x v="4"/>
    <x v="0"/>
    <n v="91114"/>
    <x v="2"/>
    <n v="0.46"/>
    <n v="0.53"/>
    <n v="41219"/>
    <n v="0"/>
    <n v="6139"/>
    <n v="0.38501218254055358"/>
    <n v="0.38501218254055358"/>
    <n v="1144.9722222222222"/>
    <n v="7592.833333333333"/>
    <n v="0.15079643816171681"/>
    <s v="04-2021"/>
    <s v="09-2025"/>
    <n v="53"/>
    <x v="245"/>
    <x v="0"/>
  </r>
  <r>
    <x v="246"/>
    <s v="27-11-2023"/>
    <s v="B0247"/>
    <x v="1"/>
    <n v="21695"/>
    <n v="14.9"/>
    <n v="60"/>
    <x v="0"/>
    <x v="4"/>
    <x v="1"/>
    <n v="147652"/>
    <x v="2"/>
    <n v="0.48"/>
    <n v="0.65"/>
    <n v="24927.56"/>
    <n v="0"/>
    <n v="3232.5600000000013"/>
    <n v="0.14693332972123643"/>
    <n v="0.14693332972123643"/>
    <n v="415.45933333333335"/>
    <n v="12304.333333333334"/>
    <n v="3.3765285942621841E-2"/>
    <s v="11-2023"/>
    <s v="09-2025"/>
    <n v="22"/>
    <x v="246"/>
    <x v="0"/>
  </r>
  <r>
    <x v="247"/>
    <s v="07-10-2021"/>
    <s v="B0248"/>
    <x v="2"/>
    <n v="8314"/>
    <n v="24.6"/>
    <n v="60"/>
    <x v="1"/>
    <x v="0"/>
    <x v="0"/>
    <n v="100130"/>
    <x v="2"/>
    <n v="0.41"/>
    <n v="0.8"/>
    <n v="902.38"/>
    <n v="4096.3"/>
    <n v="-7411.62"/>
    <n v="8.3032058324178565E-2"/>
    <n v="8.3032058324178565E-2"/>
    <n v="15.039666666666667"/>
    <n v="8344.1666666666661"/>
    <n v="1.8024168580844904E-3"/>
    <s v="10-2021"/>
    <s v="09-2025"/>
    <n v="47"/>
    <x v="247"/>
    <x v="1"/>
  </r>
  <r>
    <x v="248"/>
    <s v="12-05-2022"/>
    <s v="B0249"/>
    <x v="6"/>
    <n v="20623"/>
    <n v="7.9"/>
    <n v="60"/>
    <x v="1"/>
    <x v="5"/>
    <x v="3"/>
    <n v="55525"/>
    <x v="0"/>
    <n v="0.1"/>
    <n v="0.65"/>
    <n v="6871.78"/>
    <n v="0"/>
    <n v="-13751.220000000001"/>
    <n v="0.37141828005402971"/>
    <n v="0.37141828005402971"/>
    <n v="114.52966666666666"/>
    <n v="4627.083333333333"/>
    <n v="2.4752021611886537E-2"/>
    <s v="05-2022"/>
    <s v="09-2025"/>
    <n v="40"/>
    <x v="248"/>
    <x v="1"/>
  </r>
  <r>
    <x v="249"/>
    <s v="29-10-2021"/>
    <s v="B0250"/>
    <x v="8"/>
    <n v="3139"/>
    <n v="19.5"/>
    <n v="36"/>
    <x v="0"/>
    <x v="4"/>
    <x v="4"/>
    <n v="109818"/>
    <x v="2"/>
    <n v="0.1"/>
    <n v="0.57999999999999996"/>
    <n v="3751.1"/>
    <n v="0"/>
    <n v="612.09999999999991"/>
    <n v="2.8583656595457939E-2"/>
    <n v="2.8583656595457939E-2"/>
    <n v="104.19722222222222"/>
    <n v="9151.5"/>
    <n v="1.1385808033898511E-2"/>
    <s v="10-2021"/>
    <s v="09-2025"/>
    <n v="47"/>
    <x v="249"/>
    <x v="0"/>
  </r>
  <r>
    <x v="250"/>
    <s v="30-06-2021"/>
    <s v="B0251"/>
    <x v="6"/>
    <n v="32290"/>
    <n v="8.8000000000000007"/>
    <n v="36"/>
    <x v="0"/>
    <x v="4"/>
    <x v="1"/>
    <n v="144589"/>
    <x v="2"/>
    <n v="0.25"/>
    <n v="0.63"/>
    <n v="35131.519999999997"/>
    <n v="0"/>
    <n v="2841.5199999999968"/>
    <n v="0.22332265940009269"/>
    <n v="0.22332265940009269"/>
    <n v="975.87555555555548"/>
    <n v="12049.083333333334"/>
    <n v="8.0991684475766934E-2"/>
    <s v="06-2021"/>
    <s v="09-2025"/>
    <n v="51"/>
    <x v="250"/>
    <x v="0"/>
  </r>
  <r>
    <x v="251"/>
    <s v="30-08-2022"/>
    <s v="B0252"/>
    <x v="5"/>
    <n v="19088"/>
    <n v="11.8"/>
    <n v="60"/>
    <x v="1"/>
    <x v="0"/>
    <x v="0"/>
    <n v="44334"/>
    <x v="1"/>
    <n v="0.16"/>
    <n v="0.71"/>
    <n v="9337.7000000000007"/>
    <n v="0"/>
    <n v="-9750.2999999999993"/>
    <n v="0.43054991654260838"/>
    <n v="0.43054991654260838"/>
    <n v="155.62833333333336"/>
    <n v="3694.5"/>
    <n v="4.2124328957459295E-2"/>
    <s v="08-2022"/>
    <s v="09-2025"/>
    <n v="37"/>
    <x v="251"/>
    <x v="1"/>
  </r>
  <r>
    <x v="252"/>
    <s v="01-12-2022"/>
    <s v="B0253"/>
    <x v="5"/>
    <n v="34130"/>
    <n v="11.2"/>
    <n v="60"/>
    <x v="0"/>
    <x v="4"/>
    <x v="3"/>
    <n v="124715"/>
    <x v="0"/>
    <n v="0.11"/>
    <n v="0.71"/>
    <n v="37952.559999999998"/>
    <n v="0"/>
    <n v="3822.5599999999977"/>
    <n v="0.27366395381469749"/>
    <n v="0.27366395381469749"/>
    <n v="632.54266666666661"/>
    <n v="10392.916666666666"/>
    <n v="6.0862863328388722E-2"/>
    <s v="12-2022"/>
    <s v="09-2025"/>
    <n v="33"/>
    <x v="252"/>
    <x v="0"/>
  </r>
  <r>
    <x v="253"/>
    <s v="20-09-2023"/>
    <s v="B0254"/>
    <x v="1"/>
    <n v="33088"/>
    <n v="23.9"/>
    <n v="36"/>
    <x v="0"/>
    <x v="3"/>
    <x v="2"/>
    <n v="92767"/>
    <x v="0"/>
    <n v="0.28999999999999998"/>
    <n v="0.85"/>
    <n v="40996.03"/>
    <n v="0"/>
    <n v="7908.0299999999988"/>
    <n v="0.35667856026388695"/>
    <n v="0.35667856026388695"/>
    <n v="1138.7786111111111"/>
    <n v="7730.583333333333"/>
    <n v="0.14730823820252173"/>
    <s v="09-2023"/>
    <s v="09-2025"/>
    <n v="24"/>
    <x v="253"/>
    <x v="0"/>
  </r>
  <r>
    <x v="254"/>
    <s v="10-07-2021"/>
    <s v="B0255"/>
    <x v="7"/>
    <n v="27292"/>
    <n v="24.3"/>
    <n v="36"/>
    <x v="0"/>
    <x v="4"/>
    <x v="0"/>
    <n v="36644"/>
    <x v="1"/>
    <n v="0.48"/>
    <n v="0.84"/>
    <n v="33923.96"/>
    <n v="0"/>
    <n v="6631.9599999999991"/>
    <n v="0.74478768693374087"/>
    <n v="0.74478768693374087"/>
    <n v="942.33222222222219"/>
    <n v="3053.6666666666665"/>
    <n v="0.30859040133900956"/>
    <s v="07-2021"/>
    <s v="09-2025"/>
    <n v="50"/>
    <x v="254"/>
    <x v="0"/>
  </r>
  <r>
    <x v="255"/>
    <s v="10-09-2021"/>
    <s v="B0256"/>
    <x v="5"/>
    <n v="21670"/>
    <n v="8.6999999999999993"/>
    <n v="60"/>
    <x v="0"/>
    <x v="5"/>
    <x v="4"/>
    <n v="131154"/>
    <x v="0"/>
    <n v="0.23"/>
    <n v="0.71"/>
    <n v="23555.29"/>
    <n v="0"/>
    <n v="1885.2900000000009"/>
    <n v="0.16522561263857755"/>
    <n v="0.16522561263857755"/>
    <n v="392.58816666666667"/>
    <n v="10929.5"/>
    <n v="3.5920048187626757E-2"/>
    <s v="09-2021"/>
    <s v="09-2025"/>
    <n v="48"/>
    <x v="255"/>
    <x v="0"/>
  </r>
  <r>
    <x v="256"/>
    <s v="08-09-2023"/>
    <s v="B0257"/>
    <x v="5"/>
    <n v="4738"/>
    <n v="5.4"/>
    <n v="36"/>
    <x v="0"/>
    <x v="1"/>
    <x v="4"/>
    <n v="143237"/>
    <x v="2"/>
    <n v="0.36"/>
    <n v="0.88"/>
    <n v="4993.8500000000004"/>
    <n v="0"/>
    <n v="255.85000000000036"/>
    <n v="3.3078045477076455E-2"/>
    <n v="3.3078045477076455E-2"/>
    <n v="138.71805555555557"/>
    <n v="11936.416666666666"/>
    <n v="1.1621415323321956E-2"/>
    <s v="09-2023"/>
    <s v="09-2025"/>
    <n v="24"/>
    <x v="256"/>
    <x v="0"/>
  </r>
  <r>
    <x v="257"/>
    <s v="17-07-2023"/>
    <s v="B0258"/>
    <x v="9"/>
    <n v="3469"/>
    <n v="19.399999999999999"/>
    <n v="36"/>
    <x v="1"/>
    <x v="1"/>
    <x v="0"/>
    <n v="62933"/>
    <x v="2"/>
    <n v="0.36"/>
    <n v="0.55000000000000004"/>
    <n v="690.49"/>
    <n v="0"/>
    <n v="-2778.51"/>
    <n v="5.5122113994247851E-2"/>
    <n v="5.5122113994247851E-2"/>
    <n v="19.180277777777778"/>
    <n v="5244.416666666667"/>
    <n v="3.6572757270960121E-3"/>
    <s v="07-2023"/>
    <s v="09-2025"/>
    <n v="26"/>
    <x v="257"/>
    <x v="1"/>
  </r>
  <r>
    <x v="258"/>
    <s v="08-05-2021"/>
    <s v="B0259"/>
    <x v="8"/>
    <n v="23534"/>
    <n v="13.4"/>
    <n v="60"/>
    <x v="0"/>
    <x v="4"/>
    <x v="0"/>
    <n v="73469"/>
    <x v="1"/>
    <n v="0.2"/>
    <n v="0.61"/>
    <n v="26687.56"/>
    <n v="0"/>
    <n v="3153.5600000000013"/>
    <n v="0.32032557949611401"/>
    <n v="0.32032557949611401"/>
    <n v="444.79266666666666"/>
    <n v="6122.416666666667"/>
    <n v="7.2649852318665012E-2"/>
    <s v="05-2021"/>
    <s v="09-2025"/>
    <n v="52"/>
    <x v="258"/>
    <x v="0"/>
  </r>
  <r>
    <x v="259"/>
    <s v="18-01-2021"/>
    <s v="B0260"/>
    <x v="9"/>
    <n v="10017"/>
    <n v="6.8"/>
    <n v="36"/>
    <x v="0"/>
    <x v="5"/>
    <x v="3"/>
    <n v="63687"/>
    <x v="0"/>
    <n v="0.36"/>
    <n v="0.87"/>
    <n v="10698.16"/>
    <n v="0"/>
    <n v="681.15999999999985"/>
    <n v="0.15728484620095154"/>
    <n v="0.15728484620095154"/>
    <n v="297.17111111111109"/>
    <n v="5307.25"/>
    <n v="5.5993426183260836E-2"/>
    <s v="01-2021"/>
    <s v="09-2025"/>
    <n v="56"/>
    <x v="259"/>
    <x v="0"/>
  </r>
  <r>
    <x v="260"/>
    <s v="20-07-2022"/>
    <s v="B0261"/>
    <x v="8"/>
    <n v="3808"/>
    <n v="18.7"/>
    <n v="60"/>
    <x v="0"/>
    <x v="6"/>
    <x v="0"/>
    <n v="136609"/>
    <x v="0"/>
    <n v="0.18"/>
    <n v="0.67"/>
    <n v="4520.1000000000004"/>
    <n v="0"/>
    <n v="712.10000000000036"/>
    <n v="2.7875176598906367E-2"/>
    <n v="2.7875176598906367E-2"/>
    <n v="75.335000000000008"/>
    <n v="11384.083333333334"/>
    <n v="6.6175727807099094E-3"/>
    <s v="07-2022"/>
    <s v="09-2025"/>
    <n v="38"/>
    <x v="260"/>
    <x v="0"/>
  </r>
  <r>
    <x v="261"/>
    <s v="24-07-2022"/>
    <s v="B0262"/>
    <x v="3"/>
    <n v="13713"/>
    <n v="15.9"/>
    <n v="36"/>
    <x v="0"/>
    <x v="0"/>
    <x v="2"/>
    <n v="82656"/>
    <x v="0"/>
    <n v="0.15"/>
    <n v="0.94"/>
    <n v="15893.37"/>
    <n v="0"/>
    <n v="2180.3700000000008"/>
    <n v="0.16590447154471544"/>
    <n v="0.16590447154471544"/>
    <n v="441.48250000000002"/>
    <n v="6888"/>
    <n v="6.409443960511034E-2"/>
    <s v="07-2022"/>
    <s v="09-2025"/>
    <n v="38"/>
    <x v="261"/>
    <x v="0"/>
  </r>
  <r>
    <x v="262"/>
    <s v="17-11-2022"/>
    <s v="B0263"/>
    <x v="0"/>
    <n v="3719"/>
    <n v="24.6"/>
    <n v="60"/>
    <x v="0"/>
    <x v="4"/>
    <x v="3"/>
    <n v="47375"/>
    <x v="1"/>
    <n v="0.38"/>
    <n v="0.71"/>
    <n v="4633.87"/>
    <n v="0"/>
    <n v="914.86999999999989"/>
    <n v="7.8501319261213717E-2"/>
    <n v="7.8501319261213717E-2"/>
    <n v="77.231166666666667"/>
    <n v="3947.9166666666665"/>
    <n v="1.9562511873350924E-2"/>
    <s v="11-2022"/>
    <s v="09-2025"/>
    <n v="34"/>
    <x v="262"/>
    <x v="0"/>
  </r>
  <r>
    <x v="263"/>
    <s v="18-09-2022"/>
    <s v="B0264"/>
    <x v="4"/>
    <n v="23890"/>
    <n v="9.5"/>
    <n v="36"/>
    <x v="0"/>
    <x v="0"/>
    <x v="1"/>
    <n v="144019"/>
    <x v="2"/>
    <n v="0.15"/>
    <n v="0.86"/>
    <n v="26159.55"/>
    <n v="0"/>
    <n v="2269.5499999999993"/>
    <n v="0.16588089071580833"/>
    <n v="0.16588089071580833"/>
    <n v="726.6541666666667"/>
    <n v="12001.583333333334"/>
    <n v="6.0546525111270039E-2"/>
    <s v="09-2022"/>
    <s v="09-2025"/>
    <n v="36"/>
    <x v="263"/>
    <x v="0"/>
  </r>
  <r>
    <x v="264"/>
    <s v="04-05-2023"/>
    <s v="B0265"/>
    <x v="5"/>
    <n v="12700"/>
    <n v="13.1"/>
    <n v="60"/>
    <x v="1"/>
    <x v="4"/>
    <x v="2"/>
    <n v="95206"/>
    <x v="1"/>
    <n v="0.5"/>
    <n v="0.68"/>
    <n v="1313.12"/>
    <n v="0"/>
    <n v="-11386.880000000001"/>
    <n v="0.13339495409953153"/>
    <n v="0.13339495409953153"/>
    <n v="21.885333333333332"/>
    <n v="7933.833333333333"/>
    <n v="2.7584816083019979E-3"/>
    <s v="05-2023"/>
    <s v="09-2025"/>
    <n v="28"/>
    <x v="264"/>
    <x v="1"/>
  </r>
  <r>
    <x v="265"/>
    <s v="20-08-2023"/>
    <s v="B0266"/>
    <x v="4"/>
    <n v="37509"/>
    <n v="15.9"/>
    <n v="60"/>
    <x v="0"/>
    <x v="4"/>
    <x v="3"/>
    <n v="126462"/>
    <x v="2"/>
    <n v="0.17"/>
    <n v="0.69"/>
    <n v="43472.93"/>
    <n v="0"/>
    <n v="5963.93"/>
    <n v="0.29660293210608718"/>
    <n v="0.29660293210608718"/>
    <n v="724.54883333333339"/>
    <n v="10538.5"/>
    <n v="6.8752558080688281E-2"/>
    <s v="08-2023"/>
    <s v="09-2025"/>
    <n v="25"/>
    <x v="265"/>
    <x v="0"/>
  </r>
  <r>
    <x v="266"/>
    <s v="04-06-2021"/>
    <s v="B0267"/>
    <x v="5"/>
    <n v="37766"/>
    <n v="20.8"/>
    <n v="60"/>
    <x v="0"/>
    <x v="1"/>
    <x v="3"/>
    <n v="66607"/>
    <x v="1"/>
    <n v="0.34"/>
    <n v="0.67"/>
    <n v="45621.33"/>
    <n v="0"/>
    <n v="7855.3300000000017"/>
    <n v="0.56699746272914253"/>
    <n v="0.56699746272914253"/>
    <n v="760.35550000000001"/>
    <n v="5550.583333333333"/>
    <n v="0.13698659300073568"/>
    <s v="06-2021"/>
    <s v="09-2025"/>
    <n v="51"/>
    <x v="266"/>
    <x v="0"/>
  </r>
  <r>
    <x v="267"/>
    <s v="05-05-2022"/>
    <s v="B0268"/>
    <x v="9"/>
    <n v="27705"/>
    <n v="16"/>
    <n v="60"/>
    <x v="0"/>
    <x v="0"/>
    <x v="4"/>
    <n v="113178"/>
    <x v="2"/>
    <n v="0.26"/>
    <n v="0.82"/>
    <n v="32137.8"/>
    <n v="0"/>
    <n v="4432.7999999999993"/>
    <n v="0.24479139055293431"/>
    <n v="0.24479139055293431"/>
    <n v="535.63"/>
    <n v="9431.5"/>
    <n v="5.6791602608280763E-2"/>
    <s v="05-2022"/>
    <s v="09-2025"/>
    <n v="40"/>
    <x v="267"/>
    <x v="0"/>
  </r>
  <r>
    <x v="268"/>
    <s v="24-02-2023"/>
    <s v="B0269"/>
    <x v="0"/>
    <n v="19787"/>
    <n v="17.3"/>
    <n v="36"/>
    <x v="0"/>
    <x v="5"/>
    <x v="3"/>
    <n v="53993"/>
    <x v="0"/>
    <n v="0.15"/>
    <n v="0.75"/>
    <n v="23210.15"/>
    <n v="0"/>
    <n v="3423.1500000000015"/>
    <n v="0.36647343174115166"/>
    <n v="0.36647343174115166"/>
    <n v="644.72638888888889"/>
    <n v="4499.416666666667"/>
    <n v="0.14329110563715047"/>
    <s v="02-2023"/>
    <s v="09-2025"/>
    <n v="31"/>
    <x v="268"/>
    <x v="0"/>
  </r>
  <r>
    <x v="269"/>
    <s v="03-09-2021"/>
    <s v="B0270"/>
    <x v="9"/>
    <n v="27588"/>
    <n v="9.5"/>
    <n v="36"/>
    <x v="1"/>
    <x v="5"/>
    <x v="2"/>
    <n v="74386"/>
    <x v="0"/>
    <n v="0.11"/>
    <n v="0.92"/>
    <n v="7479.55"/>
    <n v="6127.76"/>
    <n v="-20108.45"/>
    <n v="0.37087624015271692"/>
    <n v="0.37087624015271692"/>
    <n v="207.76527777777778"/>
    <n v="6198.833333333333"/>
    <n v="3.3516835605266228E-2"/>
    <s v="09-2021"/>
    <s v="09-2025"/>
    <n v="48"/>
    <x v="269"/>
    <x v="1"/>
  </r>
  <r>
    <x v="270"/>
    <s v="29-11-2023"/>
    <s v="B0271"/>
    <x v="9"/>
    <n v="27123"/>
    <n v="21.9"/>
    <n v="60"/>
    <x v="0"/>
    <x v="5"/>
    <x v="0"/>
    <n v="76287"/>
    <x v="0"/>
    <n v="0.35"/>
    <n v="0.61"/>
    <n v="33062.94"/>
    <n v="0"/>
    <n v="5939.9400000000023"/>
    <n v="0.35553895159070353"/>
    <n v="0.35553895159070353"/>
    <n v="551.04900000000009"/>
    <n v="6357.25"/>
    <n v="8.6680404262849522E-2"/>
    <s v="11-2023"/>
    <s v="09-2025"/>
    <n v="22"/>
    <x v="270"/>
    <x v="0"/>
  </r>
  <r>
    <x v="271"/>
    <s v="29-01-2023"/>
    <s v="B0272"/>
    <x v="8"/>
    <n v="34062"/>
    <n v="13.6"/>
    <n v="36"/>
    <x v="1"/>
    <x v="1"/>
    <x v="2"/>
    <n v="116724"/>
    <x v="1"/>
    <n v="0.42"/>
    <n v="0.55000000000000004"/>
    <n v="12667.87"/>
    <n v="12334.49"/>
    <n v="-21394.129999999997"/>
    <n v="0.29181659298858847"/>
    <n v="0.29181659298858847"/>
    <n v="351.88527777777779"/>
    <n v="9727"/>
    <n v="3.6176136298733196E-2"/>
    <s v="01-2023"/>
    <s v="09-2025"/>
    <n v="32"/>
    <x v="271"/>
    <x v="1"/>
  </r>
  <r>
    <x v="272"/>
    <s v="22-06-2022"/>
    <s v="B0273"/>
    <x v="7"/>
    <n v="11177"/>
    <n v="7.8"/>
    <n v="36"/>
    <x v="0"/>
    <x v="4"/>
    <x v="1"/>
    <n v="128132"/>
    <x v="1"/>
    <n v="0.44"/>
    <n v="0.68"/>
    <n v="12048.81"/>
    <n v="0"/>
    <n v="871.80999999999949"/>
    <n v="8.7230356195173733E-2"/>
    <n v="8.7230356195173733E-2"/>
    <n v="334.68916666666667"/>
    <n v="10677.666666666666"/>
    <n v="3.1344785065401309E-2"/>
    <s v="06-2022"/>
    <s v="09-2025"/>
    <n v="39"/>
    <x v="272"/>
    <x v="0"/>
  </r>
  <r>
    <x v="273"/>
    <s v="10-07-2023"/>
    <s v="B0274"/>
    <x v="6"/>
    <n v="22727"/>
    <n v="18.3"/>
    <n v="36"/>
    <x v="1"/>
    <x v="2"/>
    <x v="3"/>
    <n v="123308"/>
    <x v="1"/>
    <n v="0.28999999999999998"/>
    <n v="0.78"/>
    <n v="9155.07"/>
    <n v="0"/>
    <n v="-13571.93"/>
    <n v="0.18431083141402019"/>
    <n v="0.18431083141402019"/>
    <n v="254.3075"/>
    <n v="10275.666666666666"/>
    <n v="2.4748515911376393E-2"/>
    <s v="07-2023"/>
    <s v="09-2025"/>
    <n v="26"/>
    <x v="273"/>
    <x v="1"/>
  </r>
  <r>
    <x v="274"/>
    <s v="12-02-2022"/>
    <s v="B0275"/>
    <x v="1"/>
    <n v="31220"/>
    <n v="9.3000000000000007"/>
    <n v="36"/>
    <x v="0"/>
    <x v="5"/>
    <x v="3"/>
    <n v="126393"/>
    <x v="0"/>
    <n v="0.41"/>
    <n v="0.89"/>
    <n v="34123.46"/>
    <n v="0"/>
    <n v="2903.4599999999991"/>
    <n v="0.24700735009059047"/>
    <n v="0.24700735009059047"/>
    <n v="947.87388888888881"/>
    <n v="10532.75"/>
    <n v="8.9993011216338445E-2"/>
    <s v="02-2022"/>
    <s v="09-2025"/>
    <n v="43"/>
    <x v="274"/>
    <x v="0"/>
  </r>
  <r>
    <x v="275"/>
    <s v="09-06-2022"/>
    <s v="B0276"/>
    <x v="4"/>
    <n v="10882"/>
    <n v="7"/>
    <n v="36"/>
    <x v="1"/>
    <x v="5"/>
    <x v="3"/>
    <n v="106312"/>
    <x v="2"/>
    <n v="0.37"/>
    <n v="0.66"/>
    <n v="3592.5"/>
    <n v="0"/>
    <n v="-7289.5"/>
    <n v="0.10235909398750846"/>
    <n v="0.10235909398750846"/>
    <n v="99.791666666666671"/>
    <n v="8859.3333333333339"/>
    <n v="1.1264015351042215E-2"/>
    <s v="06-2022"/>
    <s v="09-2025"/>
    <n v="39"/>
    <x v="275"/>
    <x v="1"/>
  </r>
  <r>
    <x v="276"/>
    <s v="08-04-2023"/>
    <s v="B0277"/>
    <x v="3"/>
    <n v="2136"/>
    <n v="22.2"/>
    <n v="60"/>
    <x v="0"/>
    <x v="6"/>
    <x v="3"/>
    <n v="128371"/>
    <x v="0"/>
    <n v="0.39"/>
    <n v="0.79"/>
    <n v="2610.19"/>
    <n v="0"/>
    <n v="474.19000000000005"/>
    <n v="1.6639272109744412E-2"/>
    <n v="1.6639272109744412E-2"/>
    <n v="43.503166666666665"/>
    <n v="10697.583333333334"/>
    <n v="4.0666349876529746E-3"/>
    <s v="04-2023"/>
    <s v="09-2025"/>
    <n v="29"/>
    <x v="276"/>
    <x v="0"/>
  </r>
  <r>
    <x v="277"/>
    <s v="22-06-2023"/>
    <s v="B0278"/>
    <x v="5"/>
    <n v="35832"/>
    <n v="14.2"/>
    <n v="60"/>
    <x v="0"/>
    <x v="4"/>
    <x v="4"/>
    <n v="105324"/>
    <x v="0"/>
    <n v="0.3"/>
    <n v="0.66"/>
    <n v="40920.14"/>
    <n v="0"/>
    <n v="5088.1399999999994"/>
    <n v="0.34020736014583569"/>
    <n v="0.34020736014583569"/>
    <n v="682.00233333333335"/>
    <n v="8777"/>
    <n v="7.770335346169914E-2"/>
    <s v="06-2023"/>
    <s v="09-2025"/>
    <n v="27"/>
    <x v="277"/>
    <x v="0"/>
  </r>
  <r>
    <x v="278"/>
    <s v="05-02-2021"/>
    <s v="B0279"/>
    <x v="9"/>
    <n v="32966"/>
    <n v="20"/>
    <n v="60"/>
    <x v="1"/>
    <x v="0"/>
    <x v="4"/>
    <n v="101196"/>
    <x v="2"/>
    <n v="0.35"/>
    <n v="0.78"/>
    <n v="6322.07"/>
    <n v="0"/>
    <n v="-26643.93"/>
    <n v="0.3257638641843551"/>
    <n v="0.3257638641843551"/>
    <n v="105.36783333333332"/>
    <n v="8433"/>
    <n v="1.2494703347958417E-2"/>
    <s v="02-2021"/>
    <s v="09-2025"/>
    <n v="55"/>
    <x v="278"/>
    <x v="1"/>
  </r>
  <r>
    <x v="279"/>
    <s v="16-11-2022"/>
    <s v="B0280"/>
    <x v="7"/>
    <n v="8009"/>
    <n v="10.8"/>
    <n v="60"/>
    <x v="1"/>
    <x v="1"/>
    <x v="0"/>
    <n v="100014"/>
    <x v="2"/>
    <n v="0.42"/>
    <n v="0.9"/>
    <n v="2353.41"/>
    <n v="0"/>
    <n v="-5655.59"/>
    <n v="8.0078788969544262E-2"/>
    <n v="8.0078788969544262E-2"/>
    <n v="39.223499999999994"/>
    <n v="8334.5"/>
    <n v="4.7061611374407579E-3"/>
    <s v="11-2022"/>
    <s v="09-2025"/>
    <n v="34"/>
    <x v="279"/>
    <x v="1"/>
  </r>
  <r>
    <x v="280"/>
    <s v="20-01-2021"/>
    <s v="B0281"/>
    <x v="9"/>
    <n v="13987"/>
    <n v="20.7"/>
    <n v="36"/>
    <x v="0"/>
    <x v="5"/>
    <x v="3"/>
    <n v="38210"/>
    <x v="2"/>
    <n v="0.26"/>
    <n v="0.6"/>
    <n v="16882.310000000001"/>
    <n v="0"/>
    <n v="2895.3100000000013"/>
    <n v="0.36605600628107826"/>
    <n v="0.36605600628107826"/>
    <n v="468.95305555555558"/>
    <n v="3184.1666666666665"/>
    <n v="0.14727654191747364"/>
    <s v="01-2021"/>
    <s v="09-2025"/>
    <n v="56"/>
    <x v="280"/>
    <x v="0"/>
  </r>
  <r>
    <x v="281"/>
    <s v="17-11-2021"/>
    <s v="B0282"/>
    <x v="0"/>
    <n v="38311"/>
    <n v="7.2"/>
    <n v="36"/>
    <x v="0"/>
    <x v="2"/>
    <x v="1"/>
    <n v="40922"/>
    <x v="2"/>
    <n v="0.42"/>
    <n v="0.68"/>
    <n v="41069.39"/>
    <n v="0"/>
    <n v="2758.3899999999994"/>
    <n v="0.93619568936024633"/>
    <n v="0.93619568936024633"/>
    <n v="1140.8163888888889"/>
    <n v="3410.1666666666665"/>
    <n v="0.33453391004023919"/>
    <s v="11-2021"/>
    <s v="09-2025"/>
    <n v="46"/>
    <x v="281"/>
    <x v="0"/>
  </r>
  <r>
    <x v="282"/>
    <s v="27-05-2022"/>
    <s v="B0283"/>
    <x v="8"/>
    <n v="32575"/>
    <n v="12.1"/>
    <n v="60"/>
    <x v="0"/>
    <x v="3"/>
    <x v="0"/>
    <n v="66289"/>
    <x v="0"/>
    <n v="0.34"/>
    <n v="0.95"/>
    <n v="36516.57"/>
    <n v="0"/>
    <n v="3941.5699999999997"/>
    <n v="0.49140883102777233"/>
    <n v="0.49140883102777233"/>
    <n v="608.60950000000003"/>
    <n v="5524.083333333333"/>
    <n v="0.11017384483096744"/>
    <s v="05-2022"/>
    <s v="09-2025"/>
    <n v="40"/>
    <x v="282"/>
    <x v="0"/>
  </r>
  <r>
    <x v="283"/>
    <s v="04-02-2022"/>
    <s v="B0284"/>
    <x v="3"/>
    <n v="2007"/>
    <n v="24.6"/>
    <n v="36"/>
    <x v="1"/>
    <x v="4"/>
    <x v="3"/>
    <n v="63340"/>
    <x v="1"/>
    <n v="0.17"/>
    <n v="0.89"/>
    <n v="182.76"/>
    <n v="0"/>
    <n v="-1824.24"/>
    <n v="3.1686138301231452E-2"/>
    <n v="3.1686138301231452E-2"/>
    <n v="5.0766666666666662"/>
    <n v="5278.333333333333"/>
    <n v="9.6179349542153459E-4"/>
    <s v="02-2022"/>
    <s v="09-2025"/>
    <n v="43"/>
    <x v="283"/>
    <x v="1"/>
  </r>
  <r>
    <x v="284"/>
    <s v="16-10-2022"/>
    <s v="B0285"/>
    <x v="6"/>
    <n v="6445"/>
    <n v="20.9"/>
    <n v="36"/>
    <x v="0"/>
    <x v="4"/>
    <x v="4"/>
    <n v="69850"/>
    <x v="0"/>
    <n v="0.11"/>
    <n v="0.75"/>
    <n v="7792"/>
    <n v="0"/>
    <n v="1347"/>
    <n v="9.226914817465999E-2"/>
    <n v="9.226914817465999E-2"/>
    <n v="216.44444444444446"/>
    <n v="5820.833333333333"/>
    <n v="3.7184442853734199E-2"/>
    <s v="10-2022"/>
    <s v="09-2025"/>
    <n v="35"/>
    <x v="284"/>
    <x v="0"/>
  </r>
  <r>
    <x v="285"/>
    <s v="30-08-2023"/>
    <s v="B0286"/>
    <x v="0"/>
    <n v="11706"/>
    <n v="14.9"/>
    <n v="60"/>
    <x v="0"/>
    <x v="4"/>
    <x v="1"/>
    <n v="86984"/>
    <x v="2"/>
    <n v="0.25"/>
    <n v="0.73"/>
    <n v="13450.19"/>
    <n v="0"/>
    <n v="1744.1900000000005"/>
    <n v="0.13457647383426838"/>
    <n v="0.13457647383426838"/>
    <n v="224.16983333333334"/>
    <n v="7248.666666666667"/>
    <n v="3.0925664490021154E-2"/>
    <s v="08-2023"/>
    <s v="09-2025"/>
    <n v="25"/>
    <x v="285"/>
    <x v="0"/>
  </r>
  <r>
    <x v="286"/>
    <s v="16-04-2022"/>
    <s v="B0287"/>
    <x v="2"/>
    <n v="30257"/>
    <n v="11.8"/>
    <n v="36"/>
    <x v="1"/>
    <x v="4"/>
    <x v="0"/>
    <n v="133699"/>
    <x v="1"/>
    <n v="0.32"/>
    <n v="0.63"/>
    <n v="10757.13"/>
    <n v="0"/>
    <n v="-19499.870000000003"/>
    <n v="0.2263068534544013"/>
    <n v="0.2263068534544013"/>
    <n v="298.80916666666667"/>
    <n v="11141.583333333334"/>
    <n v="2.6819273143404213E-2"/>
    <s v="04-2022"/>
    <s v="09-2025"/>
    <n v="41"/>
    <x v="286"/>
    <x v="1"/>
  </r>
  <r>
    <x v="287"/>
    <s v="14-04-2023"/>
    <s v="B0288"/>
    <x v="3"/>
    <n v="22736"/>
    <n v="22.4"/>
    <n v="60"/>
    <x v="1"/>
    <x v="6"/>
    <x v="1"/>
    <n v="143711"/>
    <x v="1"/>
    <n v="0.44"/>
    <n v="0.73"/>
    <n v="7219.33"/>
    <n v="8265.9599999999991"/>
    <n v="-15516.67"/>
    <n v="0.15820640034513711"/>
    <n v="0.15820640034513711"/>
    <n v="120.32216666666666"/>
    <n v="11975.916666666666"/>
    <n v="1.0047011015162375E-2"/>
    <s v="04-2023"/>
    <s v="09-2025"/>
    <n v="29"/>
    <x v="287"/>
    <x v="1"/>
  </r>
  <r>
    <x v="288"/>
    <s v="28-12-2022"/>
    <s v="B0289"/>
    <x v="9"/>
    <n v="14281"/>
    <n v="15.9"/>
    <n v="60"/>
    <x v="1"/>
    <x v="1"/>
    <x v="3"/>
    <n v="114178"/>
    <x v="0"/>
    <n v="0.15"/>
    <n v="0.88"/>
    <n v="6915.78"/>
    <n v="0"/>
    <n v="-7365.22"/>
    <n v="0.12507663472823136"/>
    <n v="0.12507663472823136"/>
    <n v="115.26299999999999"/>
    <n v="9514.8333333333339"/>
    <n v="1.211403247560826E-2"/>
    <s v="12-2022"/>
    <s v="09-2025"/>
    <n v="33"/>
    <x v="288"/>
    <x v="1"/>
  </r>
  <r>
    <x v="289"/>
    <s v="04-05-2023"/>
    <s v="B0290"/>
    <x v="0"/>
    <n v="2435"/>
    <n v="20.2"/>
    <n v="36"/>
    <x v="1"/>
    <x v="5"/>
    <x v="2"/>
    <n v="41094"/>
    <x v="0"/>
    <n v="0.42"/>
    <n v="0.81"/>
    <n v="407.08"/>
    <n v="0"/>
    <n v="-2027.92"/>
    <n v="5.925439236871563E-2"/>
    <n v="5.925439236871563E-2"/>
    <n v="11.307777777777778"/>
    <n v="3424.5"/>
    <n v="3.3020230041693028E-3"/>
    <s v="05-2023"/>
    <s v="09-2025"/>
    <n v="28"/>
    <x v="289"/>
    <x v="1"/>
  </r>
  <r>
    <x v="290"/>
    <s v="20-02-2021"/>
    <s v="B0291"/>
    <x v="6"/>
    <n v="34339"/>
    <n v="20.100000000000001"/>
    <n v="36"/>
    <x v="1"/>
    <x v="0"/>
    <x v="1"/>
    <n v="117959"/>
    <x v="0"/>
    <n v="0.45"/>
    <n v="0.63"/>
    <n v="2002.15"/>
    <n v="0"/>
    <n v="-32336.85"/>
    <n v="0.29110962283505287"/>
    <n v="0.29110962283505287"/>
    <n v="55.615277777777777"/>
    <n v="9829.9166666666661"/>
    <n v="5.6577567912014627E-3"/>
    <s v="02-2021"/>
    <s v="09-2025"/>
    <n v="55"/>
    <x v="290"/>
    <x v="1"/>
  </r>
  <r>
    <x v="291"/>
    <s v="29-07-2022"/>
    <s v="B0292"/>
    <x v="7"/>
    <n v="36150"/>
    <n v="5.4"/>
    <n v="60"/>
    <x v="0"/>
    <x v="4"/>
    <x v="1"/>
    <n v="63418"/>
    <x v="1"/>
    <n v="0.16"/>
    <n v="0.59"/>
    <n v="38102.1"/>
    <n v="0"/>
    <n v="1952.0999999999985"/>
    <n v="0.57002743700526659"/>
    <n v="0.57002743700526659"/>
    <n v="635.03499999999997"/>
    <n v="5284.833333333333"/>
    <n v="0.12016178372071021"/>
    <s v="07-2022"/>
    <s v="09-2025"/>
    <n v="38"/>
    <x v="291"/>
    <x v="0"/>
  </r>
  <r>
    <x v="292"/>
    <s v="30-05-2021"/>
    <s v="B0293"/>
    <x v="7"/>
    <n v="26821"/>
    <n v="7.5"/>
    <n v="60"/>
    <x v="0"/>
    <x v="4"/>
    <x v="4"/>
    <n v="35741"/>
    <x v="1"/>
    <n v="0.44"/>
    <n v="0.62"/>
    <n v="28832.57"/>
    <n v="0"/>
    <n v="2011.5699999999997"/>
    <n v="0.75042668084272968"/>
    <n v="0.75042668084272968"/>
    <n v="480.54283333333331"/>
    <n v="2978.4166666666665"/>
    <n v="0.16134170840211523"/>
    <s v="05-2021"/>
    <s v="09-2025"/>
    <n v="52"/>
    <x v="292"/>
    <x v="0"/>
  </r>
  <r>
    <x v="293"/>
    <s v="10-11-2021"/>
    <s v="B0294"/>
    <x v="4"/>
    <n v="27660"/>
    <n v="18.2"/>
    <n v="36"/>
    <x v="1"/>
    <x v="6"/>
    <x v="3"/>
    <n v="141585"/>
    <x v="1"/>
    <n v="0.5"/>
    <n v="0.57999999999999996"/>
    <n v="8174.19"/>
    <n v="0"/>
    <n v="-19485.810000000001"/>
    <n v="0.19535967793198433"/>
    <n v="0.19535967793198433"/>
    <n v="227.06083333333333"/>
    <n v="11798.75"/>
    <n v="1.9244482113218209E-2"/>
    <s v="11-2021"/>
    <s v="09-2025"/>
    <n v="46"/>
    <x v="293"/>
    <x v="1"/>
  </r>
  <r>
    <x v="294"/>
    <s v="24-07-2022"/>
    <s v="B0295"/>
    <x v="6"/>
    <n v="6084"/>
    <n v="8.1999999999999993"/>
    <n v="60"/>
    <x v="0"/>
    <x v="0"/>
    <x v="1"/>
    <n v="102374"/>
    <x v="2"/>
    <n v="0.39"/>
    <n v="0.54"/>
    <n v="6582.89"/>
    <n v="0"/>
    <n v="498.89000000000033"/>
    <n v="5.9429151933108014E-2"/>
    <n v="5.9429151933108014E-2"/>
    <n v="109.71483333333335"/>
    <n v="8531.1666666666661"/>
    <n v="1.2860472385566649E-2"/>
    <s v="07-2022"/>
    <s v="09-2025"/>
    <n v="38"/>
    <x v="294"/>
    <x v="0"/>
  </r>
  <r>
    <x v="295"/>
    <s v="01-11-2021"/>
    <s v="B0296"/>
    <x v="7"/>
    <n v="17661"/>
    <n v="10.1"/>
    <n v="60"/>
    <x v="1"/>
    <x v="6"/>
    <x v="3"/>
    <n v="147275"/>
    <x v="2"/>
    <n v="0.41"/>
    <n v="0.69"/>
    <n v="5510.89"/>
    <n v="3016.27"/>
    <n v="-12150.11"/>
    <n v="0.11991851977592938"/>
    <n v="0.11991851977592938"/>
    <n v="91.848166666666671"/>
    <n v="12272.916666666666"/>
    <n v="7.4838092004753023E-3"/>
    <s v="11-2021"/>
    <s v="09-2025"/>
    <n v="46"/>
    <x v="295"/>
    <x v="1"/>
  </r>
  <r>
    <x v="296"/>
    <s v="13-11-2022"/>
    <s v="B0297"/>
    <x v="0"/>
    <n v="14507"/>
    <n v="23.9"/>
    <n v="60"/>
    <x v="0"/>
    <x v="1"/>
    <x v="4"/>
    <n v="98798"/>
    <x v="0"/>
    <n v="0.5"/>
    <n v="0.55000000000000004"/>
    <n v="17974.169999999998"/>
    <n v="0"/>
    <n v="3467.1699999999983"/>
    <n v="0.14683495617320189"/>
    <n v="0.14683495617320189"/>
    <n v="299.56949999999995"/>
    <n v="8233.1666666666661"/>
    <n v="3.6385696066721998E-2"/>
    <s v="11-2022"/>
    <s v="09-2025"/>
    <n v="34"/>
    <x v="296"/>
    <x v="0"/>
  </r>
  <r>
    <x v="297"/>
    <s v="18-04-2023"/>
    <s v="B0298"/>
    <x v="4"/>
    <n v="8059"/>
    <n v="16.2"/>
    <n v="36"/>
    <x v="0"/>
    <x v="1"/>
    <x v="3"/>
    <n v="146026"/>
    <x v="1"/>
    <n v="0.34"/>
    <n v="0.57999999999999996"/>
    <n v="9364.56"/>
    <n v="0"/>
    <n v="1305.5599999999995"/>
    <n v="5.5188801994165419E-2"/>
    <n v="5.5188801994165419E-2"/>
    <n v="260.12666666666667"/>
    <n v="12168.833333333334"/>
    <n v="2.1376467204470437E-2"/>
    <s v="04-2023"/>
    <s v="09-2025"/>
    <n v="29"/>
    <x v="297"/>
    <x v="0"/>
  </r>
  <r>
    <x v="298"/>
    <s v="14-12-2023"/>
    <s v="B0299"/>
    <x v="7"/>
    <n v="19271"/>
    <n v="20"/>
    <n v="60"/>
    <x v="1"/>
    <x v="4"/>
    <x v="4"/>
    <n v="100532"/>
    <x v="0"/>
    <n v="0.22"/>
    <n v="0.75"/>
    <n v="6496.68"/>
    <n v="2294.8000000000002"/>
    <n v="-12774.32"/>
    <n v="0.19169020809294554"/>
    <n v="0.19169020809294554"/>
    <n v="108.27800000000001"/>
    <n v="8377.6666666666661"/>
    <n v="1.2924601122030798E-2"/>
    <s v="12-2023"/>
    <s v="09-2025"/>
    <n v="21"/>
    <x v="298"/>
    <x v="1"/>
  </r>
  <r>
    <x v="299"/>
    <s v="30-09-2023"/>
    <s v="B0300"/>
    <x v="3"/>
    <n v="8491"/>
    <n v="16.2"/>
    <n v="36"/>
    <x v="1"/>
    <x v="1"/>
    <x v="4"/>
    <n v="140130"/>
    <x v="1"/>
    <n v="0.44"/>
    <n v="0.56999999999999995"/>
    <n v="1164.82"/>
    <n v="0"/>
    <n v="-7326.18"/>
    <n v="6.0593734389495467E-2"/>
    <n v="6.0593734389495467E-2"/>
    <n v="32.356111111111112"/>
    <n v="11677.5"/>
    <n v="2.7708080591831393E-3"/>
    <s v="09-2023"/>
    <s v="09-2025"/>
    <n v="24"/>
    <x v="299"/>
    <x v="1"/>
  </r>
  <r>
    <x v="300"/>
    <s v="20-03-2022"/>
    <s v="B0301"/>
    <x v="8"/>
    <n v="15859"/>
    <n v="16.100000000000001"/>
    <n v="60"/>
    <x v="0"/>
    <x v="5"/>
    <x v="0"/>
    <n v="52164"/>
    <x v="0"/>
    <n v="0.35"/>
    <n v="0.53"/>
    <n v="18412.3"/>
    <n v="0"/>
    <n v="2553.2999999999993"/>
    <n v="0.30402193083352502"/>
    <n v="0.30402193083352502"/>
    <n v="306.87166666666667"/>
    <n v="4347"/>
    <n v="7.0593896173606313E-2"/>
    <s v="03-2022"/>
    <s v="09-2025"/>
    <n v="42"/>
    <x v="300"/>
    <x v="0"/>
  </r>
  <r>
    <x v="301"/>
    <s v="05-09-2022"/>
    <s v="B0302"/>
    <x v="2"/>
    <n v="9073"/>
    <n v="6.9"/>
    <n v="36"/>
    <x v="1"/>
    <x v="1"/>
    <x v="3"/>
    <n v="65595"/>
    <x v="2"/>
    <n v="0.33"/>
    <n v="0.64"/>
    <n v="1522.35"/>
    <n v="0"/>
    <n v="-7550.65"/>
    <n v="0.13831846939553319"/>
    <n v="0.13831846939553319"/>
    <n v="42.287499999999994"/>
    <n v="5466.25"/>
    <n v="7.7361079350560247E-3"/>
    <s v="09-2022"/>
    <s v="09-2025"/>
    <n v="36"/>
    <x v="301"/>
    <x v="1"/>
  </r>
  <r>
    <x v="302"/>
    <s v="20-09-2023"/>
    <s v="B0303"/>
    <x v="6"/>
    <n v="10077"/>
    <n v="11.9"/>
    <n v="60"/>
    <x v="1"/>
    <x v="4"/>
    <x v="2"/>
    <n v="60257"/>
    <x v="1"/>
    <n v="0.2"/>
    <n v="0.6"/>
    <n v="2828.27"/>
    <n v="0"/>
    <n v="-7248.73"/>
    <n v="0.16723368239374678"/>
    <n v="0.16723368239374678"/>
    <n v="47.137833333333333"/>
    <n v="5021.416666666667"/>
    <n v="9.3873574854373767E-3"/>
    <s v="09-2023"/>
    <s v="09-2025"/>
    <n v="24"/>
    <x v="302"/>
    <x v="1"/>
  </r>
  <r>
    <x v="303"/>
    <s v="21-09-2021"/>
    <s v="B0304"/>
    <x v="0"/>
    <n v="21953"/>
    <n v="10.6"/>
    <n v="36"/>
    <x v="0"/>
    <x v="5"/>
    <x v="0"/>
    <n v="44211"/>
    <x v="2"/>
    <n v="0.4"/>
    <n v="0.73"/>
    <n v="24280.02"/>
    <n v="0"/>
    <n v="2327.0200000000004"/>
    <n v="0.49655063219560741"/>
    <n v="0.49655063219560741"/>
    <n v="674.44500000000005"/>
    <n v="3684.25"/>
    <n v="0.18306168148198412"/>
    <s v="09-2021"/>
    <s v="09-2025"/>
    <n v="48"/>
    <x v="303"/>
    <x v="0"/>
  </r>
  <r>
    <x v="304"/>
    <s v="13-12-2023"/>
    <s v="B0305"/>
    <x v="5"/>
    <n v="12383"/>
    <n v="12.8"/>
    <n v="36"/>
    <x v="0"/>
    <x v="1"/>
    <x v="4"/>
    <n v="125989"/>
    <x v="1"/>
    <n v="0.13"/>
    <n v="0.55000000000000004"/>
    <n v="13968.02"/>
    <n v="0"/>
    <n v="1585.0200000000004"/>
    <n v="9.8286358332870333E-2"/>
    <n v="9.8286358332870333E-2"/>
    <n v="388.00055555555559"/>
    <n v="10499.083333333334"/>
    <n v="3.6955660150224758E-2"/>
    <s v="12-2023"/>
    <s v="09-2025"/>
    <n v="21"/>
    <x v="304"/>
    <x v="0"/>
  </r>
  <r>
    <x v="305"/>
    <s v="01-10-2023"/>
    <s v="B0306"/>
    <x v="9"/>
    <n v="3353"/>
    <n v="21"/>
    <n v="36"/>
    <x v="1"/>
    <x v="0"/>
    <x v="2"/>
    <n v="35232"/>
    <x v="0"/>
    <n v="0.47"/>
    <n v="0.84"/>
    <n v="666.48"/>
    <n v="0"/>
    <n v="-2686.52"/>
    <n v="9.5169164396003633E-2"/>
    <n v="9.5169164396003633E-2"/>
    <n v="18.513333333333335"/>
    <n v="2936"/>
    <n v="6.3056312443233427E-3"/>
    <s v="10-2023"/>
    <s v="09-2025"/>
    <n v="23"/>
    <x v="305"/>
    <x v="1"/>
  </r>
  <r>
    <x v="306"/>
    <s v="05-01-2021"/>
    <s v="B0307"/>
    <x v="0"/>
    <n v="24821"/>
    <n v="12.4"/>
    <n v="60"/>
    <x v="1"/>
    <x v="4"/>
    <x v="1"/>
    <n v="97753"/>
    <x v="1"/>
    <n v="0.23"/>
    <n v="0.91"/>
    <n v="8889.73"/>
    <n v="5061.28"/>
    <n v="-15931.27"/>
    <n v="0.25391548085480753"/>
    <n v="0.25391548085480753"/>
    <n v="148.16216666666665"/>
    <n v="8146.083333333333"/>
    <n v="1.8188147678332121E-2"/>
    <s v="01-2021"/>
    <s v="09-2025"/>
    <n v="56"/>
    <x v="306"/>
    <x v="1"/>
  </r>
  <r>
    <x v="307"/>
    <s v="13-02-2023"/>
    <s v="B0308"/>
    <x v="7"/>
    <n v="38567"/>
    <n v="14"/>
    <n v="60"/>
    <x v="0"/>
    <x v="3"/>
    <x v="1"/>
    <n v="82691"/>
    <x v="2"/>
    <n v="0.15"/>
    <n v="0.83"/>
    <n v="43966.38"/>
    <n v="0"/>
    <n v="5399.3799999999974"/>
    <n v="0.46639900351912544"/>
    <n v="0.46639900351912544"/>
    <n v="732.77299999999991"/>
    <n v="6890.916666666667"/>
    <n v="0.10633897280236058"/>
    <s v="02-2023"/>
    <s v="09-2025"/>
    <n v="31"/>
    <x v="307"/>
    <x v="0"/>
  </r>
  <r>
    <x v="308"/>
    <s v="27-05-2023"/>
    <s v="B0309"/>
    <x v="0"/>
    <n v="25860"/>
    <n v="12.9"/>
    <n v="60"/>
    <x v="1"/>
    <x v="0"/>
    <x v="0"/>
    <n v="119765"/>
    <x v="1"/>
    <n v="0.28000000000000003"/>
    <n v="0.74"/>
    <n v="6261.43"/>
    <n v="5898.18"/>
    <n v="-19598.57"/>
    <n v="0.21592284891245356"/>
    <n v="0.21592284891245356"/>
    <n v="104.35716666666667"/>
    <n v="9980.4166666666661"/>
    <n v="1.0456193378699956E-2"/>
    <s v="05-2023"/>
    <s v="09-2025"/>
    <n v="28"/>
    <x v="308"/>
    <x v="1"/>
  </r>
  <r>
    <x v="309"/>
    <s v="19-09-2023"/>
    <s v="B0310"/>
    <x v="5"/>
    <n v="22195"/>
    <n v="6.9"/>
    <n v="36"/>
    <x v="1"/>
    <x v="4"/>
    <x v="2"/>
    <n v="109768"/>
    <x v="0"/>
    <n v="0.12"/>
    <n v="0.89"/>
    <n v="7543.49"/>
    <n v="5682.73"/>
    <n v="-14651.51"/>
    <n v="0.20219918373296408"/>
    <n v="0.20219918373296408"/>
    <n v="209.54138888888889"/>
    <n v="9147.3333333333339"/>
    <n v="2.2907374341034424E-2"/>
    <s v="09-2023"/>
    <s v="09-2025"/>
    <n v="24"/>
    <x v="309"/>
    <x v="1"/>
  </r>
  <r>
    <x v="310"/>
    <s v="03-06-2023"/>
    <s v="B0311"/>
    <x v="9"/>
    <n v="12939"/>
    <n v="13.8"/>
    <n v="60"/>
    <x v="0"/>
    <x v="4"/>
    <x v="3"/>
    <n v="55613"/>
    <x v="1"/>
    <n v="0.37"/>
    <n v="0.81"/>
    <n v="14724.58"/>
    <n v="0"/>
    <n v="1785.58"/>
    <n v="0.23266142808336179"/>
    <n v="0.23266142808336179"/>
    <n v="245.40966666666665"/>
    <n v="4634.416666666667"/>
    <n v="5.2953733839210253E-2"/>
    <s v="06-2023"/>
    <s v="09-2025"/>
    <n v="27"/>
    <x v="310"/>
    <x v="0"/>
  </r>
  <r>
    <x v="311"/>
    <s v="16-02-2021"/>
    <s v="B0312"/>
    <x v="4"/>
    <n v="26338"/>
    <n v="8.9"/>
    <n v="36"/>
    <x v="1"/>
    <x v="1"/>
    <x v="2"/>
    <n v="44026"/>
    <x v="2"/>
    <n v="0.46"/>
    <n v="0.5"/>
    <n v="8198.4599999999991"/>
    <n v="0"/>
    <n v="-18139.54"/>
    <n v="0.5982374051696725"/>
    <n v="0.5982374051696725"/>
    <n v="227.73499999999999"/>
    <n v="3668.8333333333335"/>
    <n v="6.2072866033707347E-2"/>
    <s v="02-2021"/>
    <s v="09-2025"/>
    <n v="55"/>
    <x v="311"/>
    <x v="1"/>
  </r>
  <r>
    <x v="312"/>
    <s v="17-05-2023"/>
    <s v="B0313"/>
    <x v="7"/>
    <n v="22730"/>
    <n v="8.6999999999999993"/>
    <n v="60"/>
    <x v="0"/>
    <x v="0"/>
    <x v="0"/>
    <n v="83535"/>
    <x v="0"/>
    <n v="0.43"/>
    <n v="0.68"/>
    <n v="24707.51"/>
    <n v="0"/>
    <n v="1977.5099999999984"/>
    <n v="0.27210151433530855"/>
    <n v="0.27210151433530855"/>
    <n v="411.79183333333333"/>
    <n v="6961.25"/>
    <n v="5.9154869216496077E-2"/>
    <s v="05-2023"/>
    <s v="09-2025"/>
    <n v="28"/>
    <x v="312"/>
    <x v="0"/>
  </r>
  <r>
    <x v="313"/>
    <s v="03-04-2023"/>
    <s v="B0314"/>
    <x v="1"/>
    <n v="22427"/>
    <n v="6.9"/>
    <n v="36"/>
    <x v="0"/>
    <x v="5"/>
    <x v="3"/>
    <n v="124090"/>
    <x v="2"/>
    <n v="0.15"/>
    <n v="0.88"/>
    <n v="23974.46"/>
    <n v="0"/>
    <n v="1547.4599999999991"/>
    <n v="0.18073172697235876"/>
    <n v="0.18073172697235876"/>
    <n v="665.95722222222219"/>
    <n v="10340.833333333334"/>
    <n v="6.4400730652483404E-2"/>
    <s v="04-2023"/>
    <s v="09-2025"/>
    <n v="29"/>
    <x v="313"/>
    <x v="0"/>
  </r>
  <r>
    <x v="314"/>
    <s v="25-07-2023"/>
    <s v="B0315"/>
    <x v="7"/>
    <n v="36196"/>
    <n v="12.1"/>
    <n v="36"/>
    <x v="1"/>
    <x v="0"/>
    <x v="3"/>
    <n v="60908"/>
    <x v="1"/>
    <n v="0.15"/>
    <n v="0.66"/>
    <n v="14402.05"/>
    <n v="0"/>
    <n v="-21793.95"/>
    <n v="0.59427333026860185"/>
    <n v="0.59427333026860185"/>
    <n v="400.05694444444441"/>
    <n v="5075.666666666667"/>
    <n v="7.8818600731157359E-2"/>
    <s v="07-2023"/>
    <s v="09-2025"/>
    <n v="26"/>
    <x v="314"/>
    <x v="1"/>
  </r>
  <r>
    <x v="315"/>
    <s v="18-10-2022"/>
    <s v="B0316"/>
    <x v="2"/>
    <n v="28083"/>
    <n v="20.100000000000001"/>
    <n v="36"/>
    <x v="1"/>
    <x v="0"/>
    <x v="1"/>
    <n v="82113"/>
    <x v="2"/>
    <n v="0.43"/>
    <n v="0.52"/>
    <n v="5611.04"/>
    <n v="8802.11"/>
    <n v="-22471.96"/>
    <n v="0.34200431113222024"/>
    <n v="0.34200431113222024"/>
    <n v="155.86222222222221"/>
    <n v="6842.75"/>
    <n v="2.2777716886079751E-2"/>
    <s v="10-2022"/>
    <s v="09-2025"/>
    <n v="35"/>
    <x v="315"/>
    <x v="1"/>
  </r>
  <r>
    <x v="316"/>
    <s v="26-09-2021"/>
    <s v="B0317"/>
    <x v="1"/>
    <n v="22510"/>
    <n v="10.5"/>
    <n v="60"/>
    <x v="1"/>
    <x v="1"/>
    <x v="2"/>
    <n v="49610"/>
    <x v="1"/>
    <n v="0.47"/>
    <n v="0.84"/>
    <n v="9547.33"/>
    <n v="0"/>
    <n v="-12962.67"/>
    <n v="0.45373916549082849"/>
    <n v="0.45373916549082849"/>
    <n v="159.12216666666666"/>
    <n v="4134.166666666667"/>
    <n v="3.8489538399516222E-2"/>
    <s v="09-2021"/>
    <s v="09-2025"/>
    <n v="48"/>
    <x v="316"/>
    <x v="1"/>
  </r>
  <r>
    <x v="317"/>
    <s v="05-01-2022"/>
    <s v="B0318"/>
    <x v="2"/>
    <n v="8813"/>
    <n v="11.2"/>
    <n v="60"/>
    <x v="0"/>
    <x v="4"/>
    <x v="3"/>
    <n v="76646"/>
    <x v="0"/>
    <n v="0.28000000000000003"/>
    <n v="0.86"/>
    <n v="9800.06"/>
    <n v="0"/>
    <n v="987.05999999999949"/>
    <n v="0.11498316937609268"/>
    <n v="0.11498316937609268"/>
    <n v="163.33433333333332"/>
    <n v="6387.166666666667"/>
    <n v="2.557226730683923E-2"/>
    <s v="01-2022"/>
    <s v="09-2025"/>
    <n v="44"/>
    <x v="317"/>
    <x v="0"/>
  </r>
  <r>
    <x v="318"/>
    <s v="28-09-2022"/>
    <s v="B0319"/>
    <x v="5"/>
    <n v="32598"/>
    <n v="17.899999999999999"/>
    <n v="60"/>
    <x v="0"/>
    <x v="3"/>
    <x v="0"/>
    <n v="135141"/>
    <x v="2"/>
    <n v="0.3"/>
    <n v="0.56999999999999995"/>
    <n v="38433.040000000001"/>
    <n v="0"/>
    <n v="5835.0400000000009"/>
    <n v="0.24121473128066243"/>
    <n v="0.24121473128066243"/>
    <n v="640.55066666666664"/>
    <n v="11261.75"/>
    <n v="5.6878430676108656E-2"/>
    <s v="09-2022"/>
    <s v="09-2025"/>
    <n v="36"/>
    <x v="318"/>
    <x v="0"/>
  </r>
  <r>
    <x v="319"/>
    <s v="19-10-2022"/>
    <s v="B0320"/>
    <x v="6"/>
    <n v="28570"/>
    <n v="8.9"/>
    <n v="36"/>
    <x v="0"/>
    <x v="0"/>
    <x v="1"/>
    <n v="93185"/>
    <x v="2"/>
    <n v="0.23"/>
    <n v="0.74"/>
    <n v="31112.73"/>
    <n v="0"/>
    <n v="2542.7299999999996"/>
    <n v="0.306594408971401"/>
    <n v="0.306594408971401"/>
    <n v="864.24249999999995"/>
    <n v="7765.416666666667"/>
    <n v="0.11129377045661855"/>
    <s v="10-2022"/>
    <s v="09-2025"/>
    <n v="35"/>
    <x v="319"/>
    <x v="0"/>
  </r>
  <r>
    <x v="320"/>
    <s v="30-04-2021"/>
    <s v="B0321"/>
    <x v="9"/>
    <n v="28082"/>
    <n v="22.9"/>
    <n v="36"/>
    <x v="0"/>
    <x v="4"/>
    <x v="3"/>
    <n v="102567"/>
    <x v="1"/>
    <n v="0.46"/>
    <n v="0.59"/>
    <n v="34512.78"/>
    <n v="0"/>
    <n v="6430.7799999999988"/>
    <n v="0.27379176538262795"/>
    <n v="0.27379176538262795"/>
    <n v="958.68833333333328"/>
    <n v="8547.25"/>
    <n v="0.11216336638489963"/>
    <s v="04-2021"/>
    <s v="09-2025"/>
    <n v="53"/>
    <x v="320"/>
    <x v="0"/>
  </r>
  <r>
    <x v="321"/>
    <s v="11-04-2023"/>
    <s v="B0322"/>
    <x v="8"/>
    <n v="30241"/>
    <n v="15.4"/>
    <n v="60"/>
    <x v="0"/>
    <x v="0"/>
    <x v="2"/>
    <n v="77574"/>
    <x v="2"/>
    <n v="0.36"/>
    <n v="0.82"/>
    <n v="34898.11"/>
    <n v="0"/>
    <n v="4657.1100000000006"/>
    <n v="0.38983422280661045"/>
    <n v="0.38983422280661045"/>
    <n v="581.63516666666669"/>
    <n v="6464.5"/>
    <n v="8.997372831103205E-2"/>
    <s v="04-2023"/>
    <s v="09-2025"/>
    <n v="29"/>
    <x v="321"/>
    <x v="0"/>
  </r>
  <r>
    <x v="322"/>
    <s v="18-12-2023"/>
    <s v="B0323"/>
    <x v="4"/>
    <n v="31678"/>
    <n v="14"/>
    <n v="60"/>
    <x v="1"/>
    <x v="4"/>
    <x v="1"/>
    <n v="121051"/>
    <x v="2"/>
    <n v="0.22"/>
    <n v="0.62"/>
    <n v="5497.96"/>
    <n v="0"/>
    <n v="-26180.04"/>
    <n v="0.26169135323128268"/>
    <n v="0.26169135323128268"/>
    <n v="91.632666666666665"/>
    <n v="10087.583333333334"/>
    <n v="9.083708519549611E-3"/>
    <s v="12-2023"/>
    <s v="09-2025"/>
    <n v="21"/>
    <x v="322"/>
    <x v="1"/>
  </r>
  <r>
    <x v="323"/>
    <s v="11-01-2023"/>
    <s v="B0324"/>
    <x v="8"/>
    <n v="12745"/>
    <n v="16.2"/>
    <n v="60"/>
    <x v="0"/>
    <x v="3"/>
    <x v="2"/>
    <n v="132020"/>
    <x v="0"/>
    <n v="0.22"/>
    <n v="0.64"/>
    <n v="14809.69"/>
    <n v="0"/>
    <n v="2064.6900000000005"/>
    <n v="9.6538403272231482E-2"/>
    <n v="9.6538403272231482E-2"/>
    <n v="246.82816666666668"/>
    <n v="11001.666666666666"/>
    <n v="2.2435524920466597E-2"/>
    <s v="01-2023"/>
    <s v="09-2025"/>
    <n v="32"/>
    <x v="323"/>
    <x v="0"/>
  </r>
  <r>
    <x v="324"/>
    <s v="27-04-2021"/>
    <s v="B0325"/>
    <x v="3"/>
    <n v="27029"/>
    <n v="8.3000000000000007"/>
    <n v="36"/>
    <x v="1"/>
    <x v="2"/>
    <x v="2"/>
    <n v="66182"/>
    <x v="1"/>
    <n v="0.46"/>
    <n v="0.88"/>
    <n v="7993.68"/>
    <n v="0"/>
    <n v="-19035.32"/>
    <n v="0.40840409779094011"/>
    <n v="0.40840409779094011"/>
    <n v="222.04666666666668"/>
    <n v="5515.166666666667"/>
    <n v="4.0261098183796196E-2"/>
    <s v="04-2021"/>
    <s v="09-2025"/>
    <n v="53"/>
    <x v="324"/>
    <x v="1"/>
  </r>
  <r>
    <x v="325"/>
    <s v="02-03-2023"/>
    <s v="B0326"/>
    <x v="3"/>
    <n v="14025"/>
    <n v="17.3"/>
    <n v="36"/>
    <x v="0"/>
    <x v="0"/>
    <x v="2"/>
    <n v="146136"/>
    <x v="1"/>
    <n v="0.11"/>
    <n v="0.71"/>
    <n v="16451.32"/>
    <n v="0"/>
    <n v="2426.3199999999997"/>
    <n v="9.5972245032024964E-2"/>
    <n v="9.5972245032024964E-2"/>
    <n v="456.98111111111109"/>
    <n v="12178"/>
    <n v="3.7525136402620389E-2"/>
    <s v="03-2023"/>
    <s v="09-2025"/>
    <n v="30"/>
    <x v="325"/>
    <x v="0"/>
  </r>
  <r>
    <x v="326"/>
    <s v="10-10-2023"/>
    <s v="B0327"/>
    <x v="5"/>
    <n v="37124"/>
    <n v="12.3"/>
    <n v="36"/>
    <x v="1"/>
    <x v="5"/>
    <x v="1"/>
    <n v="30570"/>
    <x v="0"/>
    <n v="0.23"/>
    <n v="0.8"/>
    <n v="5431.36"/>
    <n v="0"/>
    <n v="-31692.639999999999"/>
    <n v="1.2143931959437357"/>
    <n v="1.2143931959437357"/>
    <n v="150.87111111111111"/>
    <n v="2547.5"/>
    <n v="5.9223203576491114E-2"/>
    <s v="10-2023"/>
    <s v="09-2025"/>
    <n v="23"/>
    <x v="326"/>
    <x v="1"/>
  </r>
  <r>
    <x v="327"/>
    <s v="18-12-2023"/>
    <s v="B0328"/>
    <x v="6"/>
    <n v="15288"/>
    <n v="22.9"/>
    <n v="36"/>
    <x v="0"/>
    <x v="1"/>
    <x v="3"/>
    <n v="127790"/>
    <x v="0"/>
    <n v="0.32"/>
    <n v="0.68"/>
    <n v="18788.95"/>
    <n v="0"/>
    <n v="3500.9500000000007"/>
    <n v="0.11963377416073245"/>
    <n v="0.11963377416073245"/>
    <n v="521.91527777777776"/>
    <n v="10649.166666666666"/>
    <n v="4.9009964264287768E-2"/>
    <s v="12-2023"/>
    <s v="09-2025"/>
    <n v="21"/>
    <x v="327"/>
    <x v="0"/>
  </r>
  <r>
    <x v="328"/>
    <s v="26-09-2022"/>
    <s v="B0329"/>
    <x v="3"/>
    <n v="24650"/>
    <n v="8.4"/>
    <n v="36"/>
    <x v="0"/>
    <x v="0"/>
    <x v="4"/>
    <n v="49288"/>
    <x v="1"/>
    <n v="0.16"/>
    <n v="0.63"/>
    <n v="26720.6"/>
    <n v="0"/>
    <n v="2070.5999999999985"/>
    <n v="0.50012173348482392"/>
    <n v="0.50012173348482392"/>
    <n v="742.23888888888882"/>
    <n v="4107.333333333333"/>
    <n v="0.18071065303251638"/>
    <s v="09-2022"/>
    <s v="09-2025"/>
    <n v="36"/>
    <x v="328"/>
    <x v="0"/>
  </r>
  <r>
    <x v="329"/>
    <s v="28-05-2022"/>
    <s v="B0330"/>
    <x v="7"/>
    <n v="7540"/>
    <n v="15.1"/>
    <n v="60"/>
    <x v="0"/>
    <x v="0"/>
    <x v="3"/>
    <n v="108824"/>
    <x v="0"/>
    <n v="0.14000000000000001"/>
    <n v="0.78"/>
    <n v="8678.5400000000009"/>
    <n v="0"/>
    <n v="1138.5400000000009"/>
    <n v="6.9286186870543262E-2"/>
    <n v="6.9286186870543262E-2"/>
    <n v="144.64233333333334"/>
    <n v="9068.6666666666661"/>
    <n v="1.5949680217599061E-2"/>
    <s v="05-2022"/>
    <s v="09-2025"/>
    <n v="40"/>
    <x v="329"/>
    <x v="0"/>
  </r>
  <r>
    <x v="330"/>
    <s v="13-03-2023"/>
    <s v="B0331"/>
    <x v="0"/>
    <n v="33232"/>
    <n v="17"/>
    <n v="36"/>
    <x v="0"/>
    <x v="2"/>
    <x v="1"/>
    <n v="59877"/>
    <x v="0"/>
    <n v="0.43"/>
    <n v="0.56999999999999995"/>
    <n v="38881.440000000002"/>
    <n v="0"/>
    <n v="5649.4400000000023"/>
    <n v="0.55500442573943254"/>
    <n v="0.55500442573943254"/>
    <n v="1080.04"/>
    <n v="4989.75"/>
    <n v="0.21645172603837867"/>
    <s v="03-2023"/>
    <s v="09-2025"/>
    <n v="30"/>
    <x v="330"/>
    <x v="0"/>
  </r>
  <r>
    <x v="331"/>
    <s v="14-07-2022"/>
    <s v="B0332"/>
    <x v="2"/>
    <n v="17422"/>
    <n v="5.7"/>
    <n v="36"/>
    <x v="1"/>
    <x v="3"/>
    <x v="4"/>
    <n v="114425"/>
    <x v="0"/>
    <n v="0.46"/>
    <n v="0.67"/>
    <n v="4227.59"/>
    <n v="6267.26"/>
    <n v="-13194.41"/>
    <n v="0.15225693685820407"/>
    <n v="0.15225693685820407"/>
    <n v="117.43305555555555"/>
    <n v="9535.4166666666661"/>
    <n v="1.2315461364794991E-2"/>
    <s v="07-2022"/>
    <s v="09-2025"/>
    <n v="38"/>
    <x v="331"/>
    <x v="1"/>
  </r>
  <r>
    <x v="332"/>
    <s v="03-05-2022"/>
    <s v="B0333"/>
    <x v="3"/>
    <n v="4342"/>
    <n v="12.3"/>
    <n v="36"/>
    <x v="0"/>
    <x v="3"/>
    <x v="4"/>
    <n v="30917"/>
    <x v="1"/>
    <n v="0.43"/>
    <n v="0.59"/>
    <n v="4876.07"/>
    <n v="0"/>
    <n v="534.06999999999971"/>
    <n v="0.14044053433386164"/>
    <n v="0.14044053433386164"/>
    <n v="135.44638888888889"/>
    <n v="2576.4166666666665"/>
    <n v="5.2571616478528538E-2"/>
    <s v="05-2022"/>
    <s v="09-2025"/>
    <n v="40"/>
    <x v="332"/>
    <x v="0"/>
  </r>
  <r>
    <x v="333"/>
    <s v="16-06-2023"/>
    <s v="B0334"/>
    <x v="5"/>
    <n v="36612"/>
    <n v="19.7"/>
    <n v="36"/>
    <x v="1"/>
    <x v="6"/>
    <x v="4"/>
    <n v="105602"/>
    <x v="0"/>
    <n v="0.46"/>
    <n v="0.81"/>
    <n v="7072.66"/>
    <n v="0"/>
    <n v="-29539.34"/>
    <n v="0.34669797920493928"/>
    <n v="0.34669797920493928"/>
    <n v="196.46277777777777"/>
    <n v="8800.1666666666661"/>
    <n v="2.232489283662557E-2"/>
    <s v="06-2023"/>
    <s v="09-2025"/>
    <n v="27"/>
    <x v="333"/>
    <x v="1"/>
  </r>
  <r>
    <x v="334"/>
    <s v="05-12-2022"/>
    <s v="B0335"/>
    <x v="2"/>
    <n v="11396"/>
    <n v="21.4"/>
    <n v="36"/>
    <x v="2"/>
    <x v="1"/>
    <x v="0"/>
    <n v="125040"/>
    <x v="2"/>
    <n v="0.32"/>
    <n v="0.92"/>
    <n v="0"/>
    <n v="0"/>
    <n v="-11396"/>
    <n v="9.1138835572616761E-2"/>
    <n v="9.1138835572616761E-2"/>
    <n v="0"/>
    <n v="10420"/>
    <n v="0"/>
    <s v="12-2022"/>
    <s v="09-2025"/>
    <n v="33"/>
    <x v="334"/>
    <x v="1"/>
  </r>
  <r>
    <x v="335"/>
    <s v="04-08-2022"/>
    <s v="B0336"/>
    <x v="7"/>
    <n v="18482"/>
    <n v="11.3"/>
    <n v="60"/>
    <x v="1"/>
    <x v="4"/>
    <x v="1"/>
    <n v="94575"/>
    <x v="2"/>
    <n v="0.42"/>
    <n v="0.95"/>
    <n v="3142.25"/>
    <n v="0"/>
    <n v="-15339.75"/>
    <n v="0.19542162305048902"/>
    <n v="0.19542162305048902"/>
    <n v="52.37083333333333"/>
    <n v="7881.25"/>
    <n v="6.6449907480835308E-3"/>
    <s v="08-2022"/>
    <s v="09-2025"/>
    <n v="37"/>
    <x v="335"/>
    <x v="1"/>
  </r>
  <r>
    <x v="336"/>
    <s v="01-03-2023"/>
    <s v="B0337"/>
    <x v="6"/>
    <n v="24411"/>
    <n v="21"/>
    <n v="36"/>
    <x v="0"/>
    <x v="0"/>
    <x v="0"/>
    <n v="102518"/>
    <x v="1"/>
    <n v="0.25"/>
    <n v="0.7"/>
    <n v="29537.31"/>
    <n v="0"/>
    <n v="5126.3100000000013"/>
    <n v="0.2381142823699253"/>
    <n v="0.2381142823699253"/>
    <n v="820.48083333333341"/>
    <n v="8543.1666666666661"/>
    <n v="9.6039427222536541E-2"/>
    <s v="03-2023"/>
    <s v="09-2025"/>
    <n v="30"/>
    <x v="336"/>
    <x v="0"/>
  </r>
  <r>
    <x v="337"/>
    <s v="11-05-2023"/>
    <s v="B0338"/>
    <x v="9"/>
    <n v="14261"/>
    <n v="24.4"/>
    <n v="36"/>
    <x v="1"/>
    <x v="0"/>
    <x v="4"/>
    <n v="69104"/>
    <x v="0"/>
    <n v="0.37"/>
    <n v="0.61"/>
    <n v="5563.15"/>
    <n v="3087.26"/>
    <n v="-8697.85"/>
    <n v="0.20637010882148646"/>
    <n v="0.20637010882148646"/>
    <n v="154.53194444444443"/>
    <n v="5758.666666666667"/>
    <n v="2.6834674307324224E-2"/>
    <s v="05-2023"/>
    <s v="09-2025"/>
    <n v="28"/>
    <x v="337"/>
    <x v="1"/>
  </r>
  <r>
    <x v="338"/>
    <s v="04-09-2021"/>
    <s v="B0339"/>
    <x v="8"/>
    <n v="4093"/>
    <n v="22.1"/>
    <n v="36"/>
    <x v="0"/>
    <x v="1"/>
    <x v="0"/>
    <n v="48062"/>
    <x v="2"/>
    <n v="0.5"/>
    <n v="0.7"/>
    <n v="4997.55"/>
    <n v="0"/>
    <n v="904.55000000000018"/>
    <n v="8.5160833922849649E-2"/>
    <n v="8.5160833922849649E-2"/>
    <n v="138.82083333333333"/>
    <n v="4005.1666666666665"/>
    <n v="3.466043860014148E-2"/>
    <s v="09-2021"/>
    <s v="09-2025"/>
    <n v="48"/>
    <x v="338"/>
    <x v="0"/>
  </r>
  <r>
    <x v="339"/>
    <s v="03-06-2021"/>
    <s v="B0340"/>
    <x v="7"/>
    <n v="12722"/>
    <n v="7.4"/>
    <n v="60"/>
    <x v="0"/>
    <x v="6"/>
    <x v="0"/>
    <n v="46999"/>
    <x v="1"/>
    <n v="0.19"/>
    <n v="0.88"/>
    <n v="13663.43"/>
    <n v="0"/>
    <n v="941.43000000000029"/>
    <n v="0.27068661035341179"/>
    <n v="0.27068661035341179"/>
    <n v="227.72383333333335"/>
    <n v="3916.5833333333335"/>
    <n v="5.8143492414732233E-2"/>
    <s v="06-2021"/>
    <s v="09-2025"/>
    <n v="51"/>
    <x v="339"/>
    <x v="0"/>
  </r>
  <r>
    <x v="340"/>
    <s v="24-09-2023"/>
    <s v="B0341"/>
    <x v="4"/>
    <n v="23042"/>
    <n v="19.8"/>
    <n v="60"/>
    <x v="1"/>
    <x v="6"/>
    <x v="1"/>
    <n v="91845"/>
    <x v="2"/>
    <n v="0.26"/>
    <n v="0.59"/>
    <n v="3410.73"/>
    <n v="2992.03"/>
    <n v="-19631.27"/>
    <n v="0.25087919864989927"/>
    <n v="0.25087919864989927"/>
    <n v="56.845500000000001"/>
    <n v="7653.75"/>
    <n v="7.4271435570798629E-3"/>
    <s v="09-2023"/>
    <s v="09-2025"/>
    <n v="24"/>
    <x v="340"/>
    <x v="1"/>
  </r>
  <r>
    <x v="341"/>
    <s v="28-11-2022"/>
    <s v="B0342"/>
    <x v="1"/>
    <n v="29087"/>
    <n v="11.4"/>
    <n v="60"/>
    <x v="1"/>
    <x v="2"/>
    <x v="2"/>
    <n v="39941"/>
    <x v="0"/>
    <n v="0.28999999999999998"/>
    <n v="0.93"/>
    <n v="11759.78"/>
    <n v="0"/>
    <n v="-17327.22"/>
    <n v="0.72824916752209512"/>
    <n v="0.72824916752209512"/>
    <n v="195.99633333333335"/>
    <n v="3328.4166666666665"/>
    <n v="5.8885756490823976E-2"/>
    <s v="11-2022"/>
    <s v="09-2025"/>
    <n v="34"/>
    <x v="341"/>
    <x v="1"/>
  </r>
  <r>
    <x v="342"/>
    <s v="29-12-2023"/>
    <s v="B0343"/>
    <x v="5"/>
    <n v="33347"/>
    <n v="24.8"/>
    <n v="36"/>
    <x v="0"/>
    <x v="6"/>
    <x v="0"/>
    <n v="91169"/>
    <x v="1"/>
    <n v="0.16"/>
    <n v="0.65"/>
    <n v="41617.06"/>
    <n v="0"/>
    <n v="8270.0599999999977"/>
    <n v="0.36577125996775217"/>
    <n v="0.36577125996775217"/>
    <n v="1156.0294444444444"/>
    <n v="7597.416666666667"/>
    <n v="0.15216085877143912"/>
    <s v="12-2023"/>
    <s v="09-2025"/>
    <n v="21"/>
    <x v="342"/>
    <x v="0"/>
  </r>
  <r>
    <x v="343"/>
    <s v="07-12-2023"/>
    <s v="B0344"/>
    <x v="8"/>
    <n v="34756"/>
    <n v="14.7"/>
    <n v="60"/>
    <x v="0"/>
    <x v="3"/>
    <x v="0"/>
    <n v="53470"/>
    <x v="2"/>
    <n v="0.13"/>
    <n v="0.94"/>
    <n v="39865.129999999997"/>
    <n v="0"/>
    <n v="5109.1299999999974"/>
    <n v="0.6500093510379652"/>
    <n v="0.6500093510379652"/>
    <n v="664.41883333333328"/>
    <n v="4455.833333333333"/>
    <n v="0.14911213764727885"/>
    <s v="12-2023"/>
    <s v="09-2025"/>
    <n v="21"/>
    <x v="343"/>
    <x v="0"/>
  </r>
  <r>
    <x v="344"/>
    <s v="06-10-2023"/>
    <s v="B0345"/>
    <x v="4"/>
    <n v="17335"/>
    <n v="7.4"/>
    <n v="36"/>
    <x v="0"/>
    <x v="0"/>
    <x v="4"/>
    <n v="140684"/>
    <x v="1"/>
    <n v="0.43"/>
    <n v="0.88"/>
    <n v="18617.79"/>
    <n v="0"/>
    <n v="1282.7900000000009"/>
    <n v="0.12321941372153195"/>
    <n v="0.12321941372153195"/>
    <n v="517.16083333333336"/>
    <n v="11723.666666666666"/>
    <n v="4.4112550112308441E-2"/>
    <s v="10-2023"/>
    <s v="09-2025"/>
    <n v="23"/>
    <x v="344"/>
    <x v="0"/>
  </r>
  <r>
    <x v="345"/>
    <s v="04-04-2021"/>
    <s v="B0346"/>
    <x v="9"/>
    <n v="29602"/>
    <n v="19.5"/>
    <n v="36"/>
    <x v="0"/>
    <x v="1"/>
    <x v="4"/>
    <n v="89821"/>
    <x v="2"/>
    <n v="0.49"/>
    <n v="0.86"/>
    <n v="35374.39"/>
    <n v="0"/>
    <n v="5772.3899999999994"/>
    <n v="0.32956658242504538"/>
    <n v="0.32956658242504538"/>
    <n v="982.62194444444447"/>
    <n v="7485.083333333333"/>
    <n v="0.13127735533264309"/>
    <s v="04-2021"/>
    <s v="09-2025"/>
    <n v="53"/>
    <x v="345"/>
    <x v="0"/>
  </r>
  <r>
    <x v="346"/>
    <s v="16-08-2023"/>
    <s v="B0347"/>
    <x v="4"/>
    <n v="35450"/>
    <n v="11.5"/>
    <n v="60"/>
    <x v="0"/>
    <x v="5"/>
    <x v="4"/>
    <n v="116669"/>
    <x v="2"/>
    <n v="0.26"/>
    <n v="0.64"/>
    <n v="39526.75"/>
    <n v="0"/>
    <n v="4076.75"/>
    <n v="0.30385106583582616"/>
    <n v="0.30385106583582616"/>
    <n v="658.7791666666667"/>
    <n v="9722.4166666666661"/>
    <n v="6.7758787681389238E-2"/>
    <s v="08-2023"/>
    <s v="09-2025"/>
    <n v="25"/>
    <x v="346"/>
    <x v="0"/>
  </r>
  <r>
    <x v="347"/>
    <s v="09-10-2023"/>
    <s v="B0348"/>
    <x v="6"/>
    <n v="33196"/>
    <n v="24.9"/>
    <n v="36"/>
    <x v="2"/>
    <x v="4"/>
    <x v="3"/>
    <n v="148193"/>
    <x v="0"/>
    <n v="0.14000000000000001"/>
    <n v="0.5"/>
    <n v="0"/>
    <n v="0"/>
    <n v="-33196"/>
    <n v="0.224005182431019"/>
    <n v="0.224005182431019"/>
    <n v="0"/>
    <n v="12349.416666666666"/>
    <n v="0"/>
    <s v="10-2023"/>
    <s v="09-2025"/>
    <n v="23"/>
    <x v="347"/>
    <x v="1"/>
  </r>
  <r>
    <x v="348"/>
    <s v="29-03-2022"/>
    <s v="B0349"/>
    <x v="1"/>
    <n v="6626"/>
    <n v="24.6"/>
    <n v="36"/>
    <x v="1"/>
    <x v="3"/>
    <x v="0"/>
    <n v="74435"/>
    <x v="0"/>
    <n v="0.13"/>
    <n v="0.67"/>
    <n v="2618.92"/>
    <n v="2120.33"/>
    <n v="-4007.08"/>
    <n v="8.9017263384160675E-2"/>
    <n v="8.9017263384160675E-2"/>
    <n v="72.747777777777785"/>
    <n v="6202.916666666667"/>
    <n v="1.172799534269273E-2"/>
    <s v="03-2022"/>
    <s v="09-2025"/>
    <n v="42"/>
    <x v="348"/>
    <x v="1"/>
  </r>
  <r>
    <x v="349"/>
    <s v="01-07-2023"/>
    <s v="B0350"/>
    <x v="2"/>
    <n v="8424"/>
    <n v="18.100000000000001"/>
    <n v="36"/>
    <x v="1"/>
    <x v="2"/>
    <x v="4"/>
    <n v="34529"/>
    <x v="2"/>
    <n v="0.46"/>
    <n v="0.64"/>
    <n v="892.7"/>
    <n v="1919.6"/>
    <n v="-7531.3"/>
    <n v="0.2439688377885256"/>
    <n v="0.2439688377885256"/>
    <n v="24.797222222222224"/>
    <n v="2877.4166666666665"/>
    <n v="8.6178767605973733E-3"/>
    <s v="07-2023"/>
    <s v="09-2025"/>
    <n v="26"/>
    <x v="349"/>
    <x v="1"/>
  </r>
  <r>
    <x v="350"/>
    <s v="06-08-2021"/>
    <s v="B0351"/>
    <x v="8"/>
    <n v="13857"/>
    <n v="7.6"/>
    <n v="60"/>
    <x v="0"/>
    <x v="0"/>
    <x v="1"/>
    <n v="113055"/>
    <x v="1"/>
    <n v="0.28999999999999998"/>
    <n v="0.52"/>
    <n v="14910.13"/>
    <n v="0"/>
    <n v="1053.1299999999992"/>
    <n v="0.12256866127106275"/>
    <n v="0.12256866127106275"/>
    <n v="248.50216666666665"/>
    <n v="9421.25"/>
    <n v="2.6376772367431779E-2"/>
    <s v="08-2021"/>
    <s v="09-2025"/>
    <n v="49"/>
    <x v="350"/>
    <x v="0"/>
  </r>
  <r>
    <x v="351"/>
    <s v="19-04-2022"/>
    <s v="B0352"/>
    <x v="1"/>
    <n v="20982"/>
    <n v="18.7"/>
    <n v="36"/>
    <x v="1"/>
    <x v="0"/>
    <x v="3"/>
    <n v="42192"/>
    <x v="1"/>
    <n v="0.23"/>
    <n v="0.73"/>
    <n v="7649.25"/>
    <n v="0"/>
    <n v="-13332.75"/>
    <n v="0.49729806598407283"/>
    <n v="0.49729806598407283"/>
    <n v="212.47916666666666"/>
    <n v="3516"/>
    <n v="6.0432072430792565E-2"/>
    <s v="04-2022"/>
    <s v="09-2025"/>
    <n v="41"/>
    <x v="351"/>
    <x v="1"/>
  </r>
  <r>
    <x v="352"/>
    <s v="08-03-2022"/>
    <s v="B0353"/>
    <x v="0"/>
    <n v="12425"/>
    <n v="6.9"/>
    <n v="36"/>
    <x v="1"/>
    <x v="1"/>
    <x v="2"/>
    <n v="104102"/>
    <x v="0"/>
    <n v="0.28999999999999998"/>
    <n v="0.68"/>
    <n v="2185.23"/>
    <n v="5996.91"/>
    <n v="-10239.77"/>
    <n v="0.11935409502218977"/>
    <n v="0.11935409502218977"/>
    <n v="60.700833333333335"/>
    <n v="8675.1666666666661"/>
    <n v="6.9970797871318526E-3"/>
    <s v="03-2022"/>
    <s v="09-2025"/>
    <n v="42"/>
    <x v="352"/>
    <x v="1"/>
  </r>
  <r>
    <x v="353"/>
    <s v="07-12-2021"/>
    <s v="B0354"/>
    <x v="7"/>
    <n v="2980"/>
    <n v="5.6"/>
    <n v="60"/>
    <x v="1"/>
    <x v="5"/>
    <x v="0"/>
    <n v="102762"/>
    <x v="2"/>
    <n v="0.23"/>
    <n v="0.79"/>
    <n v="334.2"/>
    <n v="420.5"/>
    <n v="-2645.8"/>
    <n v="2.8999046340086803E-2"/>
    <n v="2.8999046340086803E-2"/>
    <n v="5.5699999999999994"/>
    <n v="8563.5"/>
    <n v="6.5043498569510125E-4"/>
    <s v="12-2021"/>
    <s v="09-2025"/>
    <n v="45"/>
    <x v="353"/>
    <x v="1"/>
  </r>
  <r>
    <x v="354"/>
    <s v="05-07-2022"/>
    <s v="B0355"/>
    <x v="0"/>
    <n v="27431"/>
    <n v="21.5"/>
    <n v="36"/>
    <x v="0"/>
    <x v="2"/>
    <x v="0"/>
    <n v="133466"/>
    <x v="0"/>
    <n v="0.3"/>
    <n v="0.78"/>
    <n v="33328.660000000003"/>
    <n v="0"/>
    <n v="5897.6600000000035"/>
    <n v="0.20552799964035784"/>
    <n v="0.20552799964035784"/>
    <n v="925.79611111111126"/>
    <n v="11122.166666666666"/>
    <n v="8.3238827366770088E-2"/>
    <s v="07-2022"/>
    <s v="09-2025"/>
    <n v="38"/>
    <x v="354"/>
    <x v="0"/>
  </r>
  <r>
    <x v="355"/>
    <s v="23-12-2021"/>
    <s v="B0356"/>
    <x v="7"/>
    <n v="20440"/>
    <n v="9.1999999999999993"/>
    <n v="36"/>
    <x v="0"/>
    <x v="0"/>
    <x v="1"/>
    <n v="144894"/>
    <x v="2"/>
    <n v="0.44"/>
    <n v="0.55000000000000004"/>
    <n v="22320.48"/>
    <n v="0"/>
    <n v="1880.4799999999996"/>
    <n v="0.14106864328405594"/>
    <n v="0.14106864328405594"/>
    <n v="620.01333333333332"/>
    <n v="12074.5"/>
    <n v="5.1348986155396355E-2"/>
    <s v="12-2021"/>
    <s v="09-2025"/>
    <n v="45"/>
    <x v="355"/>
    <x v="0"/>
  </r>
  <r>
    <x v="356"/>
    <s v="23-01-2021"/>
    <s v="B0357"/>
    <x v="6"/>
    <n v="18175"/>
    <n v="12.6"/>
    <n v="60"/>
    <x v="0"/>
    <x v="0"/>
    <x v="2"/>
    <n v="116795"/>
    <x v="2"/>
    <n v="0.34"/>
    <n v="0.94"/>
    <n v="20465.05"/>
    <n v="0"/>
    <n v="2290.0499999999993"/>
    <n v="0.15561453829359134"/>
    <n v="0.15561453829359134"/>
    <n v="341.08416666666665"/>
    <n v="9732.9166666666661"/>
    <n v="3.5044394023716771E-2"/>
    <s v="01-2021"/>
    <s v="09-2025"/>
    <n v="56"/>
    <x v="356"/>
    <x v="0"/>
  </r>
  <r>
    <x v="357"/>
    <s v="06-06-2022"/>
    <s v="B0358"/>
    <x v="1"/>
    <n v="27385"/>
    <n v="24.5"/>
    <n v="36"/>
    <x v="1"/>
    <x v="4"/>
    <x v="2"/>
    <n v="64087"/>
    <x v="0"/>
    <n v="0.38"/>
    <n v="0.57999999999999996"/>
    <n v="6334.16"/>
    <n v="0"/>
    <n v="-21050.84"/>
    <n v="0.42730975080749606"/>
    <n v="0.42730975080749606"/>
    <n v="175.94888888888889"/>
    <n v="5340.583333333333"/>
    <n v="3.2945631199255178E-2"/>
    <s v="06-2022"/>
    <s v="09-2025"/>
    <n v="39"/>
    <x v="357"/>
    <x v="1"/>
  </r>
  <r>
    <x v="358"/>
    <s v="13-03-2023"/>
    <s v="B0359"/>
    <x v="9"/>
    <n v="39158"/>
    <n v="11.7"/>
    <n v="36"/>
    <x v="1"/>
    <x v="0"/>
    <x v="3"/>
    <n v="96677"/>
    <x v="1"/>
    <n v="0.25"/>
    <n v="0.7"/>
    <n v="18437.47"/>
    <n v="0"/>
    <n v="-20720.53"/>
    <n v="0.40503946129896462"/>
    <n v="0.40503946129896462"/>
    <n v="512.15194444444444"/>
    <n v="8056.416666666667"/>
    <n v="6.3570687271360643E-2"/>
    <s v="03-2023"/>
    <s v="09-2025"/>
    <n v="30"/>
    <x v="358"/>
    <x v="1"/>
  </r>
  <r>
    <x v="359"/>
    <s v="01-02-2023"/>
    <s v="B0360"/>
    <x v="3"/>
    <n v="24019"/>
    <n v="10.9"/>
    <n v="36"/>
    <x v="1"/>
    <x v="0"/>
    <x v="0"/>
    <n v="34627"/>
    <x v="0"/>
    <n v="0.4"/>
    <n v="0.72"/>
    <n v="1328.11"/>
    <n v="0"/>
    <n v="-22690.89"/>
    <n v="0.69364946429087126"/>
    <n v="0.69364946429087126"/>
    <n v="36.891944444444441"/>
    <n v="2885.5833333333335"/>
    <n v="1.2784917357360825E-2"/>
    <s v="02-2023"/>
    <s v="09-2025"/>
    <n v="31"/>
    <x v="359"/>
    <x v="1"/>
  </r>
  <r>
    <x v="360"/>
    <s v="18-03-2022"/>
    <s v="B0361"/>
    <x v="4"/>
    <n v="19639"/>
    <n v="23.4"/>
    <n v="36"/>
    <x v="0"/>
    <x v="2"/>
    <x v="4"/>
    <n v="86541"/>
    <x v="2"/>
    <n v="0.37"/>
    <n v="0.87"/>
    <n v="24234.53"/>
    <n v="0"/>
    <n v="4595.5299999999988"/>
    <n v="0.22693289885718909"/>
    <n v="0.22693289885718909"/>
    <n v="673.18138888888882"/>
    <n v="7211.75"/>
    <n v="9.334508113687924E-2"/>
    <s v="03-2022"/>
    <s v="09-2025"/>
    <n v="42"/>
    <x v="360"/>
    <x v="0"/>
  </r>
  <r>
    <x v="361"/>
    <s v="08-02-2023"/>
    <s v="B0362"/>
    <x v="3"/>
    <n v="20994"/>
    <n v="7.2"/>
    <n v="36"/>
    <x v="0"/>
    <x v="4"/>
    <x v="1"/>
    <n v="142805"/>
    <x v="0"/>
    <n v="0.15"/>
    <n v="0.54"/>
    <n v="22505.57"/>
    <n v="0"/>
    <n v="1511.5699999999997"/>
    <n v="0.14701165925562831"/>
    <n v="0.14701165925562831"/>
    <n v="625.15472222222218"/>
    <n v="11900.416666666666"/>
    <n v="5.2532170909048471E-2"/>
    <s v="02-2023"/>
    <s v="09-2025"/>
    <n v="31"/>
    <x v="361"/>
    <x v="0"/>
  </r>
  <r>
    <x v="362"/>
    <s v="13-10-2023"/>
    <s v="B0363"/>
    <x v="1"/>
    <n v="35375"/>
    <n v="20.2"/>
    <n v="60"/>
    <x v="0"/>
    <x v="4"/>
    <x v="1"/>
    <n v="98226"/>
    <x v="1"/>
    <n v="0.33"/>
    <n v="0.69"/>
    <n v="42520.75"/>
    <n v="0"/>
    <n v="7145.75"/>
    <n v="0.36013886343737911"/>
    <n v="0.36013886343737911"/>
    <n v="708.67916666666667"/>
    <n v="8185.5"/>
    <n v="8.6577382770345934E-2"/>
    <s v="10-2023"/>
    <s v="09-2025"/>
    <n v="23"/>
    <x v="362"/>
    <x v="0"/>
  </r>
  <r>
    <x v="363"/>
    <s v="31-05-2022"/>
    <s v="B0364"/>
    <x v="0"/>
    <n v="22563"/>
    <n v="24.8"/>
    <n v="60"/>
    <x v="0"/>
    <x v="0"/>
    <x v="1"/>
    <n v="135627"/>
    <x v="1"/>
    <n v="0.2"/>
    <n v="0.78"/>
    <n v="28158.62"/>
    <n v="0"/>
    <n v="5595.619999999999"/>
    <n v="0.16636068039549648"/>
    <n v="0.16636068039549648"/>
    <n v="469.31033333333329"/>
    <n v="11302.25"/>
    <n v="4.1523619928185387E-2"/>
    <s v="05-2022"/>
    <s v="09-2025"/>
    <n v="40"/>
    <x v="363"/>
    <x v="0"/>
  </r>
  <r>
    <x v="364"/>
    <s v="06-11-2023"/>
    <s v="B0365"/>
    <x v="3"/>
    <n v="6776"/>
    <n v="23"/>
    <n v="60"/>
    <x v="0"/>
    <x v="4"/>
    <x v="1"/>
    <n v="33255"/>
    <x v="2"/>
    <n v="0.42"/>
    <n v="0.6"/>
    <n v="8334.48"/>
    <n v="0"/>
    <n v="1558.4799999999996"/>
    <n v="0.20375883325815666"/>
    <n v="0.20375883325815666"/>
    <n v="138.90799999999999"/>
    <n v="2771.25"/>
    <n v="5.0124672981506538E-2"/>
    <s v="11-2023"/>
    <s v="09-2025"/>
    <n v="22"/>
    <x v="364"/>
    <x v="0"/>
  </r>
  <r>
    <x v="365"/>
    <s v="03-03-2023"/>
    <s v="B0366"/>
    <x v="5"/>
    <n v="37444"/>
    <n v="18"/>
    <n v="60"/>
    <x v="1"/>
    <x v="6"/>
    <x v="4"/>
    <n v="87433"/>
    <x v="0"/>
    <n v="0.27"/>
    <n v="0.78"/>
    <n v="11777.96"/>
    <n v="0"/>
    <n v="-25666.04"/>
    <n v="0.42825935287591643"/>
    <n v="0.42825935287591643"/>
    <n v="196.29933333333332"/>
    <n v="7286.083333333333"/>
    <n v="2.6941681058639186E-2"/>
    <s v="03-2023"/>
    <s v="09-2025"/>
    <n v="30"/>
    <x v="365"/>
    <x v="1"/>
  </r>
  <r>
    <x v="366"/>
    <s v="02-12-2021"/>
    <s v="B0367"/>
    <x v="3"/>
    <n v="4380"/>
    <n v="11.3"/>
    <n v="36"/>
    <x v="0"/>
    <x v="5"/>
    <x v="4"/>
    <n v="35213"/>
    <x v="1"/>
    <n v="0.5"/>
    <n v="0.92"/>
    <n v="4874.9399999999996"/>
    <n v="0"/>
    <n v="494.9399999999996"/>
    <n v="0.12438588021469343"/>
    <n v="0.12438588021469343"/>
    <n v="135.41499999999999"/>
    <n v="2934.4166666666665"/>
    <n v="4.6147161559651262E-2"/>
    <s v="12-2021"/>
    <s v="09-2025"/>
    <n v="45"/>
    <x v="366"/>
    <x v="0"/>
  </r>
  <r>
    <x v="367"/>
    <s v="15-09-2021"/>
    <s v="B0368"/>
    <x v="7"/>
    <n v="9711"/>
    <n v="10.1"/>
    <n v="36"/>
    <x v="1"/>
    <x v="1"/>
    <x v="3"/>
    <n v="132412"/>
    <x v="0"/>
    <n v="0.14000000000000001"/>
    <n v="0.95"/>
    <n v="2676.63"/>
    <n v="0"/>
    <n v="-7034.37"/>
    <n v="7.3339274386007305E-2"/>
    <n v="7.3339274386007305E-2"/>
    <n v="74.350833333333341"/>
    <n v="11034.333333333334"/>
    <n v="6.7381355164184515E-3"/>
    <s v="09-2021"/>
    <s v="09-2025"/>
    <n v="48"/>
    <x v="367"/>
    <x v="1"/>
  </r>
  <r>
    <x v="368"/>
    <s v="12-05-2022"/>
    <s v="B0369"/>
    <x v="5"/>
    <n v="9782"/>
    <n v="21.4"/>
    <n v="36"/>
    <x v="0"/>
    <x v="4"/>
    <x v="0"/>
    <n v="49404"/>
    <x v="1"/>
    <n v="0.41"/>
    <n v="0.51"/>
    <n v="11875.35"/>
    <n v="0"/>
    <n v="2093.3500000000004"/>
    <n v="0.19800016193020809"/>
    <n v="0.19800016193020809"/>
    <n v="329.87083333333334"/>
    <n v="4117"/>
    <n v="8.0124079021941547E-2"/>
    <s v="05-2022"/>
    <s v="09-2025"/>
    <n v="40"/>
    <x v="368"/>
    <x v="0"/>
  </r>
  <r>
    <x v="369"/>
    <s v="15-06-2023"/>
    <s v="B0370"/>
    <x v="8"/>
    <n v="18434"/>
    <n v="22.6"/>
    <n v="36"/>
    <x v="0"/>
    <x v="4"/>
    <x v="4"/>
    <n v="146545"/>
    <x v="2"/>
    <n v="0.37"/>
    <n v="0.61"/>
    <n v="22600.080000000002"/>
    <n v="0"/>
    <n v="4166.0800000000017"/>
    <n v="0.12579071275034973"/>
    <n v="0.12579071275034973"/>
    <n v="627.78000000000009"/>
    <n v="12212.083333333334"/>
    <n v="5.1406462178852919E-2"/>
    <s v="06-2023"/>
    <s v="09-2025"/>
    <n v="27"/>
    <x v="369"/>
    <x v="0"/>
  </r>
  <r>
    <x v="370"/>
    <s v="09-06-2021"/>
    <s v="B0371"/>
    <x v="3"/>
    <n v="21017"/>
    <n v="15.5"/>
    <n v="36"/>
    <x v="0"/>
    <x v="5"/>
    <x v="3"/>
    <n v="55380"/>
    <x v="2"/>
    <n v="0.41"/>
    <n v="0.64"/>
    <n v="24274.639999999999"/>
    <n v="0"/>
    <n v="3257.6399999999994"/>
    <n v="0.37950523654749008"/>
    <n v="0.37950523654749008"/>
    <n v="674.29555555555555"/>
    <n v="4615"/>
    <n v="0.1461095461658842"/>
    <s v="06-2021"/>
    <s v="09-2025"/>
    <n v="51"/>
    <x v="370"/>
    <x v="0"/>
  </r>
  <r>
    <x v="371"/>
    <s v="02-05-2023"/>
    <s v="B0372"/>
    <x v="5"/>
    <n v="31707"/>
    <n v="9.9"/>
    <n v="60"/>
    <x v="1"/>
    <x v="4"/>
    <x v="2"/>
    <n v="121056"/>
    <x v="0"/>
    <n v="0.22"/>
    <n v="0.68"/>
    <n v="11478.42"/>
    <n v="11714.89"/>
    <n v="-20228.580000000002"/>
    <n v="0.26192010309278352"/>
    <n v="0.26192010309278352"/>
    <n v="191.30699999999999"/>
    <n v="10088"/>
    <n v="1.8963818398096747E-2"/>
    <s v="05-2023"/>
    <s v="09-2025"/>
    <n v="28"/>
    <x v="371"/>
    <x v="1"/>
  </r>
  <r>
    <x v="372"/>
    <s v="21-11-2022"/>
    <s v="B0373"/>
    <x v="1"/>
    <n v="18343"/>
    <n v="7.3"/>
    <n v="60"/>
    <x v="0"/>
    <x v="6"/>
    <x v="0"/>
    <n v="49173"/>
    <x v="2"/>
    <n v="0.3"/>
    <n v="0.61"/>
    <n v="19682.04"/>
    <n v="0"/>
    <n v="1339.0400000000009"/>
    <n v="0.37302991479063713"/>
    <n v="0.37302991479063713"/>
    <n v="328.03399999999999"/>
    <n v="4097.75"/>
    <n v="8.0052223781343412E-2"/>
    <s v="11-2022"/>
    <s v="09-2025"/>
    <n v="34"/>
    <x v="372"/>
    <x v="0"/>
  </r>
  <r>
    <x v="373"/>
    <s v="15-01-2022"/>
    <s v="B0374"/>
    <x v="4"/>
    <n v="39827"/>
    <n v="6.7"/>
    <n v="36"/>
    <x v="1"/>
    <x v="4"/>
    <x v="4"/>
    <n v="83027"/>
    <x v="1"/>
    <n v="0.42"/>
    <n v="0.59"/>
    <n v="3496.84"/>
    <n v="0"/>
    <n v="-36330.160000000003"/>
    <n v="0.47968733062738628"/>
    <n v="0.47968733062738628"/>
    <n v="97.134444444444455"/>
    <n v="6918.916666666667"/>
    <n v="1.4038967243587427E-2"/>
    <s v="01-2022"/>
    <s v="09-2025"/>
    <n v="44"/>
    <x v="373"/>
    <x v="1"/>
  </r>
  <r>
    <x v="374"/>
    <s v="15-08-2023"/>
    <s v="B0375"/>
    <x v="8"/>
    <n v="6655"/>
    <n v="19.399999999999999"/>
    <n v="36"/>
    <x v="0"/>
    <x v="1"/>
    <x v="2"/>
    <n v="53989"/>
    <x v="2"/>
    <n v="0.19"/>
    <n v="0.93"/>
    <n v="7946.07"/>
    <n v="0"/>
    <n v="1291.0699999999997"/>
    <n v="0.1232658504510178"/>
    <n v="0.1232658504510178"/>
    <n v="220.72416666666666"/>
    <n v="4499.083333333333"/>
    <n v="4.9059808479505085E-2"/>
    <s v="08-2023"/>
    <s v="09-2025"/>
    <n v="25"/>
    <x v="374"/>
    <x v="0"/>
  </r>
  <r>
    <x v="375"/>
    <s v="22-11-2022"/>
    <s v="B0376"/>
    <x v="9"/>
    <n v="16251"/>
    <n v="13.4"/>
    <n v="36"/>
    <x v="1"/>
    <x v="0"/>
    <x v="3"/>
    <n v="138106"/>
    <x v="1"/>
    <n v="0.19"/>
    <n v="0.91"/>
    <n v="4947.74"/>
    <n v="1644.69"/>
    <n v="-11303.26"/>
    <n v="0.11767048498979045"/>
    <n v="0.11767048498979045"/>
    <n v="137.4372222222222"/>
    <n v="11508.833333333334"/>
    <n v="1.194189004581022E-2"/>
    <s v="11-2022"/>
    <s v="09-2025"/>
    <n v="34"/>
    <x v="375"/>
    <x v="1"/>
  </r>
  <r>
    <x v="376"/>
    <s v="03-12-2023"/>
    <s v="B0377"/>
    <x v="9"/>
    <n v="1526"/>
    <n v="23.1"/>
    <n v="60"/>
    <x v="1"/>
    <x v="1"/>
    <x v="4"/>
    <n v="54519"/>
    <x v="1"/>
    <n v="0.32"/>
    <n v="0.52"/>
    <n v="543.33000000000004"/>
    <n v="0"/>
    <n v="-982.67"/>
    <n v="2.7990241934004657E-2"/>
    <n v="2.7990241934004657E-2"/>
    <n v="9.0555000000000003"/>
    <n v="4543.25"/>
    <n v="1.993176690694987E-3"/>
    <s v="12-2023"/>
    <s v="09-2025"/>
    <n v="21"/>
    <x v="376"/>
    <x v="1"/>
  </r>
  <r>
    <x v="377"/>
    <s v="12-10-2021"/>
    <s v="B0378"/>
    <x v="6"/>
    <n v="4224"/>
    <n v="19.8"/>
    <n v="36"/>
    <x v="0"/>
    <x v="2"/>
    <x v="4"/>
    <n v="52439"/>
    <x v="2"/>
    <n v="0.31"/>
    <n v="0.65"/>
    <n v="5060.3500000000004"/>
    <n v="0"/>
    <n v="836.35000000000036"/>
    <n v="8.0550735139876803E-2"/>
    <n v="8.0550735139876803E-2"/>
    <n v="140.56527777777779"/>
    <n v="4369.916666666667"/>
    <n v="3.2166580852673266E-2"/>
    <s v="10-2021"/>
    <s v="09-2025"/>
    <n v="47"/>
    <x v="377"/>
    <x v="0"/>
  </r>
  <r>
    <x v="378"/>
    <s v="01-02-2022"/>
    <s v="B0379"/>
    <x v="3"/>
    <n v="12536"/>
    <n v="8.8000000000000007"/>
    <n v="36"/>
    <x v="1"/>
    <x v="5"/>
    <x v="2"/>
    <n v="148570"/>
    <x v="1"/>
    <n v="0.21"/>
    <n v="0.68"/>
    <n v="4401.21"/>
    <n v="0"/>
    <n v="-8134.79"/>
    <n v="8.4377734401292315E-2"/>
    <n v="8.4377734401292315E-2"/>
    <n v="122.25583333333333"/>
    <n v="12380.833333333334"/>
    <n v="9.874604563505418E-3"/>
    <s v="02-2022"/>
    <s v="09-2025"/>
    <n v="43"/>
    <x v="378"/>
    <x v="1"/>
  </r>
  <r>
    <x v="379"/>
    <s v="12-01-2021"/>
    <s v="B0380"/>
    <x v="4"/>
    <n v="29541"/>
    <n v="17.3"/>
    <n v="36"/>
    <x v="0"/>
    <x v="5"/>
    <x v="4"/>
    <n v="106949"/>
    <x v="1"/>
    <n v="0.22"/>
    <n v="0.61"/>
    <n v="34651.589999999997"/>
    <n v="0"/>
    <n v="5110.5899999999965"/>
    <n v="0.27621576639332768"/>
    <n v="0.27621576639332768"/>
    <n v="962.54416666666657"/>
    <n v="8912.4166666666661"/>
    <n v="0.10800035530954005"/>
    <s v="01-2021"/>
    <s v="09-2025"/>
    <n v="56"/>
    <x v="379"/>
    <x v="0"/>
  </r>
  <r>
    <x v="380"/>
    <s v="14-05-2022"/>
    <s v="B0381"/>
    <x v="2"/>
    <n v="14547"/>
    <n v="13.7"/>
    <n v="60"/>
    <x v="1"/>
    <x v="3"/>
    <x v="1"/>
    <n v="44995"/>
    <x v="0"/>
    <n v="0.21"/>
    <n v="0.78"/>
    <n v="5567.14"/>
    <n v="1935.32"/>
    <n v="-8979.86"/>
    <n v="0.32330258917657517"/>
    <n v="0.32330258917657517"/>
    <n v="92.785666666666671"/>
    <n v="3749.5833333333335"/>
    <n v="2.4745593954883877E-2"/>
    <s v="05-2022"/>
    <s v="09-2025"/>
    <n v="40"/>
    <x v="380"/>
    <x v="1"/>
  </r>
  <r>
    <x v="381"/>
    <s v="24-01-2023"/>
    <s v="B0382"/>
    <x v="5"/>
    <n v="35531"/>
    <n v="16.5"/>
    <n v="36"/>
    <x v="0"/>
    <x v="5"/>
    <x v="4"/>
    <n v="53559"/>
    <x v="0"/>
    <n v="0.41"/>
    <n v="0.79"/>
    <n v="41393.620000000003"/>
    <n v="0"/>
    <n v="5862.6200000000026"/>
    <n v="0.66339924195746747"/>
    <n v="0.66339924195746747"/>
    <n v="1149.8227777777779"/>
    <n v="4463.25"/>
    <n v="0.25762007007848048"/>
    <s v="01-2023"/>
    <s v="09-2025"/>
    <n v="32"/>
    <x v="381"/>
    <x v="0"/>
  </r>
  <r>
    <x v="382"/>
    <s v="04-02-2021"/>
    <s v="B0383"/>
    <x v="8"/>
    <n v="9712"/>
    <n v="19.8"/>
    <n v="60"/>
    <x v="0"/>
    <x v="4"/>
    <x v="0"/>
    <n v="140887"/>
    <x v="0"/>
    <n v="0.36"/>
    <n v="0.88"/>
    <n v="11634.98"/>
    <n v="0"/>
    <n v="1922.9799999999996"/>
    <n v="6.8934678146315848E-2"/>
    <n v="6.8934678146315848E-2"/>
    <n v="193.91633333333331"/>
    <n v="11740.583333333334"/>
    <n v="1.6516754562166839E-2"/>
    <s v="02-2021"/>
    <s v="09-2025"/>
    <n v="55"/>
    <x v="382"/>
    <x v="0"/>
  </r>
  <r>
    <x v="383"/>
    <s v="28-12-2022"/>
    <s v="B0384"/>
    <x v="1"/>
    <n v="39565"/>
    <n v="21.1"/>
    <n v="60"/>
    <x v="1"/>
    <x v="4"/>
    <x v="2"/>
    <n v="119049"/>
    <x v="2"/>
    <n v="0.43"/>
    <n v="0.83"/>
    <n v="16632.71"/>
    <n v="0"/>
    <n v="-22932.29"/>
    <n v="0.33234214483111996"/>
    <n v="0.33234214483111996"/>
    <n v="277.21183333333335"/>
    <n v="9920.75"/>
    <n v="2.794262866550748E-2"/>
    <s v="12-2022"/>
    <s v="09-2025"/>
    <n v="33"/>
    <x v="383"/>
    <x v="1"/>
  </r>
  <r>
    <x v="384"/>
    <s v="29-04-2023"/>
    <s v="B0385"/>
    <x v="3"/>
    <n v="10208"/>
    <n v="21.9"/>
    <n v="60"/>
    <x v="1"/>
    <x v="1"/>
    <x v="0"/>
    <n v="35021"/>
    <x v="0"/>
    <n v="0.49"/>
    <n v="0.74"/>
    <n v="703.21"/>
    <n v="0"/>
    <n v="-9504.7900000000009"/>
    <n v="0.29148225350503981"/>
    <n v="0.29148225350503981"/>
    <n v="11.720166666666668"/>
    <n v="2918.4166666666665"/>
    <n v="4.0159332971645588E-3"/>
    <s v="04-2023"/>
    <s v="09-2025"/>
    <n v="29"/>
    <x v="384"/>
    <x v="1"/>
  </r>
  <r>
    <x v="385"/>
    <s v="31-03-2021"/>
    <s v="B0386"/>
    <x v="1"/>
    <n v="6109"/>
    <n v="10.1"/>
    <n v="60"/>
    <x v="0"/>
    <x v="1"/>
    <x v="3"/>
    <n v="128000"/>
    <x v="1"/>
    <n v="0.28999999999999998"/>
    <n v="0.79"/>
    <n v="6726.01"/>
    <n v="0"/>
    <n v="617.01000000000022"/>
    <n v="4.77265625E-2"/>
    <n v="4.77265625E-2"/>
    <n v="112.10016666666667"/>
    <n v="10666.666666666666"/>
    <n v="1.0509390625E-2"/>
    <s v="03-2021"/>
    <s v="09-2025"/>
    <n v="54"/>
    <x v="385"/>
    <x v="0"/>
  </r>
  <r>
    <x v="386"/>
    <s v="15-02-2023"/>
    <s v="B0387"/>
    <x v="2"/>
    <n v="36201"/>
    <n v="5.6"/>
    <n v="60"/>
    <x v="1"/>
    <x v="4"/>
    <x v="0"/>
    <n v="51119"/>
    <x v="2"/>
    <n v="0.13"/>
    <n v="0.62"/>
    <n v="9484.2000000000007"/>
    <n v="0"/>
    <n v="-26716.799999999999"/>
    <n v="0.708171130108179"/>
    <n v="0.708171130108179"/>
    <n v="158.07000000000002"/>
    <n v="4259.916666666667"/>
    <n v="3.7106359670572589E-2"/>
    <s v="02-2023"/>
    <s v="09-2025"/>
    <n v="31"/>
    <x v="386"/>
    <x v="1"/>
  </r>
  <r>
    <x v="387"/>
    <s v="28-08-2022"/>
    <s v="B0388"/>
    <x v="6"/>
    <n v="17967"/>
    <n v="19.8"/>
    <n v="60"/>
    <x v="0"/>
    <x v="4"/>
    <x v="1"/>
    <n v="81539"/>
    <x v="2"/>
    <n v="0.12"/>
    <n v="0.77"/>
    <n v="21524.47"/>
    <n v="0"/>
    <n v="3557.4700000000012"/>
    <n v="0.22034854486809993"/>
    <n v="0.22034854486809993"/>
    <n v="358.74116666666669"/>
    <n v="6794.916666666667"/>
    <n v="5.2795521161652703E-2"/>
    <s v="08-2022"/>
    <s v="09-2025"/>
    <n v="37"/>
    <x v="387"/>
    <x v="0"/>
  </r>
  <r>
    <x v="388"/>
    <s v="28-08-2023"/>
    <s v="B0389"/>
    <x v="2"/>
    <n v="30759"/>
    <n v="7.1"/>
    <n v="36"/>
    <x v="0"/>
    <x v="3"/>
    <x v="1"/>
    <n v="124835"/>
    <x v="2"/>
    <n v="0.22"/>
    <n v="0.72"/>
    <n v="32942.89"/>
    <n v="0"/>
    <n v="2183.8899999999994"/>
    <n v="0.24639724436255858"/>
    <n v="0.24639724436255858"/>
    <n v="915.08027777777772"/>
    <n v="10402.916666666666"/>
    <n v="8.7963818907624725E-2"/>
    <s v="08-2023"/>
    <s v="09-2025"/>
    <n v="25"/>
    <x v="388"/>
    <x v="0"/>
  </r>
  <r>
    <x v="389"/>
    <s v="19-10-2023"/>
    <s v="B0390"/>
    <x v="7"/>
    <n v="21172"/>
    <n v="11.3"/>
    <n v="36"/>
    <x v="1"/>
    <x v="0"/>
    <x v="0"/>
    <n v="69350"/>
    <x v="2"/>
    <n v="0.47"/>
    <n v="0.56000000000000005"/>
    <n v="4850.0600000000004"/>
    <n v="0"/>
    <n v="-16321.939999999999"/>
    <n v="0.30529199711607785"/>
    <n v="0.30529199711607785"/>
    <n v="134.72388888888889"/>
    <n v="5779.166666666667"/>
    <n v="2.3311992309540976E-2"/>
    <s v="10-2023"/>
    <s v="09-2025"/>
    <n v="23"/>
    <x v="389"/>
    <x v="1"/>
  </r>
  <r>
    <x v="390"/>
    <s v="22-02-2022"/>
    <s v="B0391"/>
    <x v="0"/>
    <n v="37935"/>
    <n v="5.0999999999999996"/>
    <n v="36"/>
    <x v="0"/>
    <x v="4"/>
    <x v="3"/>
    <n v="76223"/>
    <x v="1"/>
    <n v="0.31"/>
    <n v="0.61"/>
    <n v="39869.68"/>
    <n v="0"/>
    <n v="1934.6800000000003"/>
    <n v="0.49768442596066803"/>
    <n v="0.49768442596066803"/>
    <n v="1107.4911111111112"/>
    <n v="6351.916666666667"/>
    <n v="0.17435542202922127"/>
    <s v="02-2022"/>
    <s v="09-2025"/>
    <n v="43"/>
    <x v="390"/>
    <x v="0"/>
  </r>
  <r>
    <x v="391"/>
    <s v="25-04-2021"/>
    <s v="B0392"/>
    <x v="8"/>
    <n v="27589"/>
    <n v="18.600000000000001"/>
    <n v="60"/>
    <x v="0"/>
    <x v="0"/>
    <x v="4"/>
    <n v="55517"/>
    <x v="1"/>
    <n v="0.21"/>
    <n v="0.63"/>
    <n v="32720.55"/>
    <n v="0"/>
    <n v="5131.5499999999993"/>
    <n v="0.49694688113550806"/>
    <n v="0.49694688113550806"/>
    <n v="545.34249999999997"/>
    <n v="4626.416666666667"/>
    <n v="0.11787578579534196"/>
    <s v="04-2021"/>
    <s v="09-2025"/>
    <n v="53"/>
    <x v="391"/>
    <x v="0"/>
  </r>
  <r>
    <x v="392"/>
    <s v="09-09-2022"/>
    <s v="B0393"/>
    <x v="0"/>
    <n v="31015"/>
    <n v="8.3000000000000007"/>
    <n v="36"/>
    <x v="1"/>
    <x v="6"/>
    <x v="1"/>
    <n v="108653"/>
    <x v="0"/>
    <n v="0.26"/>
    <n v="0.92"/>
    <n v="5879.4"/>
    <n v="0"/>
    <n v="-25135.599999999999"/>
    <n v="0.2854500105841532"/>
    <n v="0.2854500105841532"/>
    <n v="163.31666666666666"/>
    <n v="9054.4166666666661"/>
    <n v="1.8037237812117475E-2"/>
    <s v="09-2022"/>
    <s v="09-2025"/>
    <n v="36"/>
    <x v="392"/>
    <x v="1"/>
  </r>
  <r>
    <x v="393"/>
    <s v="06-04-2023"/>
    <s v="B0394"/>
    <x v="2"/>
    <n v="30009"/>
    <n v="18.100000000000001"/>
    <n v="60"/>
    <x v="0"/>
    <x v="0"/>
    <x v="0"/>
    <n v="52250"/>
    <x v="2"/>
    <n v="0.34"/>
    <n v="0.6"/>
    <n v="35440.629999999997"/>
    <n v="0"/>
    <n v="5431.6299999999974"/>
    <n v="0.57433492822966503"/>
    <n v="0.57433492822966503"/>
    <n v="590.67716666666661"/>
    <n v="4354.166666666667"/>
    <n v="0.13565791387559806"/>
    <s v="04-2023"/>
    <s v="09-2025"/>
    <n v="29"/>
    <x v="393"/>
    <x v="0"/>
  </r>
  <r>
    <x v="394"/>
    <s v="17-02-2022"/>
    <s v="B0395"/>
    <x v="6"/>
    <n v="18773"/>
    <n v="24.8"/>
    <n v="60"/>
    <x v="1"/>
    <x v="1"/>
    <x v="0"/>
    <n v="114486"/>
    <x v="0"/>
    <n v="0.36"/>
    <n v="0.63"/>
    <n v="4751.47"/>
    <n v="0"/>
    <n v="-14021.529999999999"/>
    <n v="0.16397638139161119"/>
    <n v="0.16397638139161119"/>
    <n v="79.191166666666675"/>
    <n v="9540.5"/>
    <n v="8.3005258284855801E-3"/>
    <s v="02-2022"/>
    <s v="09-2025"/>
    <n v="43"/>
    <x v="394"/>
    <x v="1"/>
  </r>
  <r>
    <x v="395"/>
    <s v="30-12-2022"/>
    <s v="B0396"/>
    <x v="6"/>
    <n v="27143"/>
    <n v="6.5"/>
    <n v="60"/>
    <x v="0"/>
    <x v="0"/>
    <x v="0"/>
    <n v="112895"/>
    <x v="1"/>
    <n v="0.16"/>
    <n v="0.67"/>
    <n v="28907.3"/>
    <n v="0"/>
    <n v="1764.2999999999993"/>
    <n v="0.24042694539173567"/>
    <n v="0.24042694539173567"/>
    <n v="481.7883333333333"/>
    <n v="9407.9166666666661"/>
    <n v="5.1210948226227911E-2"/>
    <s v="12-2022"/>
    <s v="09-2025"/>
    <n v="33"/>
    <x v="395"/>
    <x v="0"/>
  </r>
  <r>
    <x v="396"/>
    <s v="18-10-2023"/>
    <s v="B0397"/>
    <x v="9"/>
    <n v="7154"/>
    <n v="6.5"/>
    <n v="36"/>
    <x v="0"/>
    <x v="1"/>
    <x v="4"/>
    <n v="119132"/>
    <x v="2"/>
    <n v="0.49"/>
    <n v="0.8"/>
    <n v="7619.01"/>
    <n v="0"/>
    <n v="465.01000000000022"/>
    <n v="6.0051035825806669E-2"/>
    <n v="6.0051035825806669E-2"/>
    <n v="211.63916666666668"/>
    <n v="9927.6666666666661"/>
    <n v="2.1318117718161372E-2"/>
    <s v="10-2023"/>
    <s v="09-2025"/>
    <n v="23"/>
    <x v="396"/>
    <x v="0"/>
  </r>
  <r>
    <x v="397"/>
    <s v="31-01-2023"/>
    <s v="B0398"/>
    <x v="3"/>
    <n v="22804"/>
    <n v="11.8"/>
    <n v="60"/>
    <x v="0"/>
    <x v="6"/>
    <x v="2"/>
    <n v="121066"/>
    <x v="1"/>
    <n v="0.32"/>
    <n v="0.55000000000000004"/>
    <n v="25494.87"/>
    <n v="0"/>
    <n v="2690.869999999999"/>
    <n v="0.1883600680620488"/>
    <n v="0.1883600680620488"/>
    <n v="424.91449999999998"/>
    <n v="10088.833333333334"/>
    <n v="4.2117307914691156E-2"/>
    <s v="01-2023"/>
    <s v="09-2025"/>
    <n v="32"/>
    <x v="397"/>
    <x v="0"/>
  </r>
  <r>
    <x v="398"/>
    <s v="07-11-2022"/>
    <s v="B0399"/>
    <x v="9"/>
    <n v="21581"/>
    <n v="22.3"/>
    <n v="60"/>
    <x v="1"/>
    <x v="4"/>
    <x v="3"/>
    <n v="96798"/>
    <x v="0"/>
    <n v="0.15"/>
    <n v="0.93"/>
    <n v="4810.13"/>
    <n v="0"/>
    <n v="-16770.87"/>
    <n v="0.22294882125663754"/>
    <n v="0.22294882125663754"/>
    <n v="80.168833333333339"/>
    <n v="8066.5"/>
    <n v="9.9384904646790222E-3"/>
    <s v="11-2022"/>
    <s v="09-2025"/>
    <n v="34"/>
    <x v="398"/>
    <x v="1"/>
  </r>
  <r>
    <x v="399"/>
    <s v="02-04-2022"/>
    <s v="B0400"/>
    <x v="8"/>
    <n v="31087"/>
    <n v="9.3000000000000007"/>
    <n v="36"/>
    <x v="1"/>
    <x v="5"/>
    <x v="2"/>
    <n v="84199"/>
    <x v="1"/>
    <n v="0.46"/>
    <n v="0.89"/>
    <n v="7602.33"/>
    <n v="0"/>
    <n v="-23484.67"/>
    <n v="0.36920866043539707"/>
    <n v="0.36920866043539707"/>
    <n v="211.17583333333334"/>
    <n v="7016.583333333333"/>
    <n v="3.0096675732490887E-2"/>
    <s v="04-2022"/>
    <s v="09-2025"/>
    <n v="41"/>
    <x v="399"/>
    <x v="1"/>
  </r>
  <r>
    <x v="400"/>
    <s v="09-07-2023"/>
    <s v="B0401"/>
    <x v="8"/>
    <n v="33981"/>
    <n v="12.2"/>
    <n v="36"/>
    <x v="0"/>
    <x v="4"/>
    <x v="3"/>
    <n v="89546"/>
    <x v="2"/>
    <n v="0.13"/>
    <n v="0.76"/>
    <n v="38126.68"/>
    <n v="0"/>
    <n v="4145.68"/>
    <n v="0.3794809371719563"/>
    <n v="0.3794809371719563"/>
    <n v="1059.0744444444445"/>
    <n v="7462.166666666667"/>
    <n v="0.14192586305734856"/>
    <s v="07-2023"/>
    <s v="09-2025"/>
    <n v="26"/>
    <x v="400"/>
    <x v="0"/>
  </r>
  <r>
    <x v="401"/>
    <s v="11-07-2021"/>
    <s v="B0402"/>
    <x v="8"/>
    <n v="4762"/>
    <n v="6.4"/>
    <n v="60"/>
    <x v="0"/>
    <x v="4"/>
    <x v="3"/>
    <n v="135686"/>
    <x v="2"/>
    <n v="0.46"/>
    <n v="0.8"/>
    <n v="5066.7700000000004"/>
    <n v="0"/>
    <n v="304.77000000000044"/>
    <n v="3.5095735742817977E-2"/>
    <n v="3.5095735742817977E-2"/>
    <n v="84.44616666666667"/>
    <n v="11307.166666666666"/>
    <n v="7.4683755140545092E-3"/>
    <s v="07-2021"/>
    <s v="09-2025"/>
    <n v="50"/>
    <x v="401"/>
    <x v="0"/>
  </r>
  <r>
    <x v="402"/>
    <s v="09-01-2023"/>
    <s v="B0403"/>
    <x v="1"/>
    <n v="10768"/>
    <n v="20.3"/>
    <n v="60"/>
    <x v="1"/>
    <x v="6"/>
    <x v="0"/>
    <n v="118151"/>
    <x v="0"/>
    <n v="0.5"/>
    <n v="0.51"/>
    <n v="4240.21"/>
    <n v="804.81"/>
    <n v="-6527.79"/>
    <n v="9.1137612038831667E-2"/>
    <n v="9.1137612038831667E-2"/>
    <n v="70.670166666666674"/>
    <n v="9845.9166666666661"/>
    <n v="7.1776117002818442E-3"/>
    <s v="01-2023"/>
    <s v="09-2025"/>
    <n v="32"/>
    <x v="402"/>
    <x v="1"/>
  </r>
  <r>
    <x v="403"/>
    <s v="05-09-2023"/>
    <s v="B0404"/>
    <x v="9"/>
    <n v="39559"/>
    <n v="13.2"/>
    <n v="36"/>
    <x v="0"/>
    <x v="4"/>
    <x v="1"/>
    <n v="33327"/>
    <x v="2"/>
    <n v="0.38"/>
    <n v="0.65"/>
    <n v="44780.79"/>
    <n v="0"/>
    <n v="5221.7900000000009"/>
    <n v="1.1869955291505385"/>
    <n v="1.1869955291505385"/>
    <n v="1243.9108333333334"/>
    <n v="2777.25"/>
    <n v="0.44789299966993729"/>
    <s v="09-2023"/>
    <s v="09-2025"/>
    <n v="24"/>
    <x v="403"/>
    <x v="0"/>
  </r>
  <r>
    <x v="404"/>
    <s v="06-10-2023"/>
    <s v="B0405"/>
    <x v="1"/>
    <n v="9783"/>
    <n v="20.2"/>
    <n v="36"/>
    <x v="1"/>
    <x v="1"/>
    <x v="0"/>
    <n v="59768"/>
    <x v="1"/>
    <n v="0.41"/>
    <n v="0.86"/>
    <n v="1238.43"/>
    <n v="3866.9"/>
    <n v="-8544.57"/>
    <n v="0.16368290724133316"/>
    <n v="0.16368290724133316"/>
    <n v="34.400833333333338"/>
    <n v="4980.666666666667"/>
    <n v="6.9068732432070682E-3"/>
    <s v="10-2023"/>
    <s v="09-2025"/>
    <n v="23"/>
    <x v="404"/>
    <x v="1"/>
  </r>
  <r>
    <x v="405"/>
    <s v="06-04-2021"/>
    <s v="B0406"/>
    <x v="0"/>
    <n v="30781"/>
    <n v="23.1"/>
    <n v="36"/>
    <x v="0"/>
    <x v="0"/>
    <x v="4"/>
    <n v="94418"/>
    <x v="1"/>
    <n v="0.23"/>
    <n v="0.53"/>
    <n v="37891.410000000003"/>
    <n v="0"/>
    <n v="7110.4100000000035"/>
    <n v="0.32600775275900784"/>
    <n v="0.32600775275900784"/>
    <n v="1052.5391666666667"/>
    <n v="7868.166666666667"/>
    <n v="0.1337718443517126"/>
    <s v="04-2021"/>
    <s v="09-2025"/>
    <n v="53"/>
    <x v="405"/>
    <x v="0"/>
  </r>
  <r>
    <x v="406"/>
    <s v="25-10-2022"/>
    <s v="B0407"/>
    <x v="3"/>
    <n v="31811"/>
    <n v="9.6999999999999993"/>
    <n v="60"/>
    <x v="1"/>
    <x v="0"/>
    <x v="3"/>
    <n v="124386"/>
    <x v="1"/>
    <n v="0.48"/>
    <n v="0.63"/>
    <n v="14792.24"/>
    <n v="0"/>
    <n v="-17018.760000000002"/>
    <n v="0.25574421558696314"/>
    <n v="0.25574421558696314"/>
    <n v="246.53733333333332"/>
    <n v="10365.5"/>
    <n v="2.3784413036836941E-2"/>
    <s v="10-2022"/>
    <s v="09-2025"/>
    <n v="35"/>
    <x v="406"/>
    <x v="1"/>
  </r>
  <r>
    <x v="407"/>
    <s v="06-02-2021"/>
    <s v="B0408"/>
    <x v="2"/>
    <n v="36488"/>
    <n v="21.1"/>
    <n v="36"/>
    <x v="0"/>
    <x v="4"/>
    <x v="1"/>
    <n v="146947"/>
    <x v="1"/>
    <n v="0.31"/>
    <n v="0.76"/>
    <n v="44186.97"/>
    <n v="0"/>
    <n v="7698.9700000000012"/>
    <n v="0.24830721280461662"/>
    <n v="0.24830721280461662"/>
    <n v="1227.4158333333335"/>
    <n v="12245.583333333334"/>
    <n v="0.10023334943891335"/>
    <s v="02-2021"/>
    <s v="09-2025"/>
    <n v="55"/>
    <x v="407"/>
    <x v="0"/>
  </r>
  <r>
    <x v="408"/>
    <s v="06-10-2021"/>
    <s v="B0409"/>
    <x v="5"/>
    <n v="9905"/>
    <n v="6.2"/>
    <n v="36"/>
    <x v="1"/>
    <x v="5"/>
    <x v="3"/>
    <n v="72788"/>
    <x v="0"/>
    <n v="0.39"/>
    <n v="0.62"/>
    <n v="2417.52"/>
    <n v="3932.05"/>
    <n v="-7487.48"/>
    <n v="0.13608012309721382"/>
    <n v="0.13608012309721382"/>
    <n v="67.153333333333336"/>
    <n v="6065.666666666667"/>
    <n v="1.1071055668516789E-2"/>
    <s v="10-2021"/>
    <s v="09-2025"/>
    <n v="47"/>
    <x v="408"/>
    <x v="1"/>
  </r>
  <r>
    <x v="409"/>
    <s v="05-08-2021"/>
    <s v="B0410"/>
    <x v="9"/>
    <n v="10127"/>
    <n v="23"/>
    <n v="36"/>
    <x v="1"/>
    <x v="5"/>
    <x v="3"/>
    <n v="145945"/>
    <x v="1"/>
    <n v="0.47"/>
    <n v="0.92"/>
    <n v="3348.84"/>
    <n v="0"/>
    <n v="-6778.16"/>
    <n v="6.9389153448216792E-2"/>
    <n v="6.9389153448216792E-2"/>
    <n v="93.023333333333341"/>
    <n v="12162.083333333334"/>
    <n v="7.6486347596697391E-3"/>
    <s v="08-2021"/>
    <s v="09-2025"/>
    <n v="49"/>
    <x v="409"/>
    <x v="1"/>
  </r>
  <r>
    <x v="410"/>
    <s v="17-05-2023"/>
    <s v="B0411"/>
    <x v="5"/>
    <n v="23431"/>
    <n v="18"/>
    <n v="60"/>
    <x v="0"/>
    <x v="1"/>
    <x v="0"/>
    <n v="112384"/>
    <x v="0"/>
    <n v="0.49"/>
    <n v="0.56000000000000005"/>
    <n v="27648.58"/>
    <n v="0"/>
    <n v="4217.5800000000017"/>
    <n v="0.20849053246013668"/>
    <n v="0.20849053246013668"/>
    <n v="460.80966666666671"/>
    <n v="9365.3333333333339"/>
    <n v="4.9203765660592258E-2"/>
    <s v="05-2023"/>
    <s v="09-2025"/>
    <n v="28"/>
    <x v="410"/>
    <x v="0"/>
  </r>
  <r>
    <x v="411"/>
    <s v="23-05-2023"/>
    <s v="B0412"/>
    <x v="6"/>
    <n v="7368"/>
    <n v="22.5"/>
    <n v="36"/>
    <x v="0"/>
    <x v="0"/>
    <x v="1"/>
    <n v="76830"/>
    <x v="1"/>
    <n v="0.43"/>
    <n v="0.86"/>
    <n v="9025.7999999999993"/>
    <n v="0"/>
    <n v="1657.7999999999993"/>
    <n v="9.5900039047247171E-2"/>
    <n v="9.5900039047247171E-2"/>
    <n v="250.71666666666664"/>
    <n v="6402.5"/>
    <n v="3.9159182610959256E-2"/>
    <s v="05-2023"/>
    <s v="09-2025"/>
    <n v="28"/>
    <x v="411"/>
    <x v="0"/>
  </r>
  <r>
    <x v="412"/>
    <s v="03-03-2021"/>
    <s v="B0413"/>
    <x v="9"/>
    <n v="28424"/>
    <n v="5"/>
    <n v="36"/>
    <x v="1"/>
    <x v="0"/>
    <x v="1"/>
    <n v="82446"/>
    <x v="0"/>
    <n v="0.22"/>
    <n v="0.73"/>
    <n v="12039.9"/>
    <n v="0"/>
    <n v="-16384.099999999999"/>
    <n v="0.34475899376561631"/>
    <n v="0.34475899376561631"/>
    <n v="334.44166666666666"/>
    <n v="6870.5"/>
    <n v="4.867792251898212E-2"/>
    <s v="03-2021"/>
    <s v="09-2025"/>
    <n v="54"/>
    <x v="412"/>
    <x v="1"/>
  </r>
  <r>
    <x v="413"/>
    <s v="19-08-2022"/>
    <s v="B0414"/>
    <x v="0"/>
    <n v="19333"/>
    <n v="8.4"/>
    <n v="36"/>
    <x v="1"/>
    <x v="1"/>
    <x v="3"/>
    <n v="135078"/>
    <x v="1"/>
    <n v="0.49"/>
    <n v="0.84"/>
    <n v="4102.62"/>
    <n v="0"/>
    <n v="-15230.380000000001"/>
    <n v="0.14312471312871081"/>
    <n v="0.14312471312871081"/>
    <n v="113.96166666666666"/>
    <n v="11256.5"/>
    <n v="1.0124076459527087E-2"/>
    <s v="08-2022"/>
    <s v="09-2025"/>
    <n v="37"/>
    <x v="413"/>
    <x v="1"/>
  </r>
  <r>
    <x v="414"/>
    <s v="30-12-2022"/>
    <s v="B0415"/>
    <x v="9"/>
    <n v="24116"/>
    <n v="12.8"/>
    <n v="36"/>
    <x v="0"/>
    <x v="6"/>
    <x v="1"/>
    <n v="45160"/>
    <x v="1"/>
    <n v="0.35"/>
    <n v="0.64"/>
    <n v="27202.85"/>
    <n v="0"/>
    <n v="3086.8499999999985"/>
    <n v="0.53401240035429587"/>
    <n v="0.53401240035429587"/>
    <n v="755.63472222222219"/>
    <n v="3763.3333333333335"/>
    <n v="0.20078867729554176"/>
    <s v="12-2022"/>
    <s v="09-2025"/>
    <n v="33"/>
    <x v="414"/>
    <x v="0"/>
  </r>
  <r>
    <x v="415"/>
    <s v="01-02-2022"/>
    <s v="B0416"/>
    <x v="1"/>
    <n v="16525"/>
    <n v="12.6"/>
    <n v="36"/>
    <x v="0"/>
    <x v="0"/>
    <x v="1"/>
    <n v="86583"/>
    <x v="0"/>
    <n v="0.47"/>
    <n v="0.73"/>
    <n v="18607.150000000001"/>
    <n v="0"/>
    <n v="2082.1500000000015"/>
    <n v="0.19085732765092456"/>
    <n v="0.19085732765092456"/>
    <n v="516.86527777777781"/>
    <n v="7215.25"/>
    <n v="7.1635116978313679E-2"/>
    <s v="02-2022"/>
    <s v="09-2025"/>
    <n v="43"/>
    <x v="415"/>
    <x v="0"/>
  </r>
  <r>
    <x v="416"/>
    <s v="30-11-2022"/>
    <s v="B0417"/>
    <x v="3"/>
    <n v="24398"/>
    <n v="9.5"/>
    <n v="60"/>
    <x v="1"/>
    <x v="5"/>
    <x v="0"/>
    <n v="63998"/>
    <x v="2"/>
    <n v="0.37"/>
    <n v="0.89"/>
    <n v="5945.55"/>
    <n v="0"/>
    <n v="-18452.45"/>
    <n v="0.38123066345823309"/>
    <n v="0.38123066345823309"/>
    <n v="99.092500000000001"/>
    <n v="5333.166666666667"/>
    <n v="1.8580424388262132E-2"/>
    <s v="11-2022"/>
    <s v="09-2025"/>
    <n v="34"/>
    <x v="416"/>
    <x v="1"/>
  </r>
  <r>
    <x v="417"/>
    <s v="09-11-2023"/>
    <s v="B0418"/>
    <x v="2"/>
    <n v="33857"/>
    <n v="12.6"/>
    <n v="60"/>
    <x v="0"/>
    <x v="4"/>
    <x v="2"/>
    <n v="57230"/>
    <x v="2"/>
    <n v="0.22"/>
    <n v="0.71"/>
    <n v="38122.980000000003"/>
    <n v="0"/>
    <n v="4265.9800000000032"/>
    <n v="0.59159531714135938"/>
    <n v="0.59159531714135938"/>
    <n v="635.38300000000004"/>
    <n v="4769.166666666667"/>
    <n v="0.13322725843089289"/>
    <s v="11-2023"/>
    <s v="09-2025"/>
    <n v="22"/>
    <x v="417"/>
    <x v="0"/>
  </r>
  <r>
    <x v="418"/>
    <s v="26-06-2021"/>
    <s v="B0419"/>
    <x v="4"/>
    <n v="11361"/>
    <n v="7.6"/>
    <n v="60"/>
    <x v="1"/>
    <x v="6"/>
    <x v="4"/>
    <n v="39076"/>
    <x v="2"/>
    <n v="0.25"/>
    <n v="0.66"/>
    <n v="2661.69"/>
    <n v="0"/>
    <n v="-8699.31"/>
    <n v="0.29074111986897327"/>
    <n v="0.29074111986897327"/>
    <n v="44.361499999999999"/>
    <n v="3256.3333333333335"/>
    <n v="1.3623144641211997E-2"/>
    <s v="06-2021"/>
    <s v="09-2025"/>
    <n v="51"/>
    <x v="418"/>
    <x v="1"/>
  </r>
  <r>
    <x v="419"/>
    <s v="31-01-2022"/>
    <s v="B0420"/>
    <x v="2"/>
    <n v="17369"/>
    <n v="13.3"/>
    <n v="36"/>
    <x v="0"/>
    <x v="6"/>
    <x v="2"/>
    <n v="99341"/>
    <x v="0"/>
    <n v="0.32"/>
    <n v="0.74"/>
    <n v="19679.080000000002"/>
    <n v="0"/>
    <n v="2310.0800000000017"/>
    <n v="0.17484221016498727"/>
    <n v="0.17484221016498727"/>
    <n v="546.64111111111117"/>
    <n v="8278.4166666666661"/>
    <n v="6.6032084771980692E-2"/>
    <s v="01-2022"/>
    <s v="09-2025"/>
    <n v="44"/>
    <x v="419"/>
    <x v="0"/>
  </r>
  <r>
    <x v="420"/>
    <s v="21-03-2022"/>
    <s v="B0421"/>
    <x v="2"/>
    <n v="4041"/>
    <n v="21"/>
    <n v="60"/>
    <x v="1"/>
    <x v="6"/>
    <x v="1"/>
    <n v="61085"/>
    <x v="2"/>
    <n v="0.42"/>
    <n v="0.82"/>
    <n v="858.39"/>
    <n v="1009"/>
    <n v="-3182.61"/>
    <n v="6.6153720225914703E-2"/>
    <n v="6.6153720225914703E-2"/>
    <n v="14.3065"/>
    <n v="5090.416666666667"/>
    <n v="2.8104772038962098E-3"/>
    <s v="03-2022"/>
    <s v="09-2025"/>
    <n v="42"/>
    <x v="420"/>
    <x v="1"/>
  </r>
  <r>
    <x v="421"/>
    <s v="17-03-2021"/>
    <s v="B0422"/>
    <x v="6"/>
    <n v="1105"/>
    <n v="14.6"/>
    <n v="60"/>
    <x v="1"/>
    <x v="1"/>
    <x v="3"/>
    <n v="85571"/>
    <x v="2"/>
    <n v="0.23"/>
    <n v="0.7"/>
    <n v="417.31"/>
    <n v="388.04"/>
    <n v="-687.69"/>
    <n v="1.2913253321802947E-2"/>
    <n v="1.2913253321802947E-2"/>
    <n v="6.9551666666666669"/>
    <n v="7130.916666666667"/>
    <n v="9.7535379976861319E-4"/>
    <s v="03-2021"/>
    <s v="09-2025"/>
    <n v="54"/>
    <x v="421"/>
    <x v="1"/>
  </r>
  <r>
    <x v="422"/>
    <s v="22-09-2021"/>
    <s v="B0423"/>
    <x v="0"/>
    <n v="10078"/>
    <n v="5.4"/>
    <n v="60"/>
    <x v="1"/>
    <x v="4"/>
    <x v="4"/>
    <n v="44715"/>
    <x v="0"/>
    <n v="0.33"/>
    <n v="0.92"/>
    <n v="0"/>
    <n v="0"/>
    <n v="-10078"/>
    <n v="0.22538298110253829"/>
    <n v="0.22538298110253829"/>
    <n v="0"/>
    <n v="3726.25"/>
    <n v="0"/>
    <s v="09-2021"/>
    <s v="09-2025"/>
    <n v="48"/>
    <x v="422"/>
    <x v="1"/>
  </r>
  <r>
    <x v="423"/>
    <s v="31-03-2022"/>
    <s v="B0424"/>
    <x v="5"/>
    <n v="26003"/>
    <n v="13.4"/>
    <n v="36"/>
    <x v="0"/>
    <x v="6"/>
    <x v="4"/>
    <n v="35750"/>
    <x v="2"/>
    <n v="0.24"/>
    <n v="0.63"/>
    <n v="29487.4"/>
    <n v="0"/>
    <n v="3484.4000000000015"/>
    <n v="0.72735664335664341"/>
    <n v="0.72735664335664341"/>
    <n v="819.09444444444443"/>
    <n v="2979.1666666666665"/>
    <n v="0.27494079254079257"/>
    <s v="03-2022"/>
    <s v="09-2025"/>
    <n v="42"/>
    <x v="423"/>
    <x v="0"/>
  </r>
  <r>
    <x v="424"/>
    <s v="19-12-2022"/>
    <s v="B0425"/>
    <x v="0"/>
    <n v="7090"/>
    <n v="5.5"/>
    <n v="36"/>
    <x v="1"/>
    <x v="5"/>
    <x v="3"/>
    <n v="143931"/>
    <x v="2"/>
    <n v="0.43"/>
    <n v="0.71"/>
    <n v="2472.13"/>
    <n v="1824.75"/>
    <n v="-4617.87"/>
    <n v="4.9259714724416558E-2"/>
    <n v="4.9259714724416558E-2"/>
    <n v="68.670277777777784"/>
    <n v="11994.25"/>
    <n v="5.7252665050151353E-3"/>
    <s v="12-2022"/>
    <s v="09-2025"/>
    <n v="33"/>
    <x v="424"/>
    <x v="1"/>
  </r>
  <r>
    <x v="425"/>
    <s v="05-01-2023"/>
    <s v="B0426"/>
    <x v="4"/>
    <n v="39850"/>
    <n v="24.3"/>
    <n v="60"/>
    <x v="0"/>
    <x v="0"/>
    <x v="4"/>
    <n v="108768"/>
    <x v="2"/>
    <n v="0.28999999999999998"/>
    <n v="0.84"/>
    <n v="49533.55"/>
    <n v="0"/>
    <n v="9683.5500000000029"/>
    <n v="0.36637614004118857"/>
    <n v="0.36637614004118857"/>
    <n v="825.55916666666667"/>
    <n v="9064"/>
    <n v="9.1081108414239484E-2"/>
    <s v="01-2023"/>
    <s v="09-2025"/>
    <n v="32"/>
    <x v="425"/>
    <x v="0"/>
  </r>
  <r>
    <x v="426"/>
    <s v="01-05-2023"/>
    <s v="B0427"/>
    <x v="6"/>
    <n v="2925"/>
    <n v="7.5"/>
    <n v="60"/>
    <x v="1"/>
    <x v="5"/>
    <x v="3"/>
    <n v="148544"/>
    <x v="0"/>
    <n v="0.13"/>
    <n v="0.81"/>
    <n v="289.72000000000003"/>
    <n v="0"/>
    <n v="-2635.2799999999997"/>
    <n v="1.9691135286514432E-2"/>
    <n v="1.9691135286514432E-2"/>
    <n v="4.8286666666666669"/>
    <n v="12378.666666666666"/>
    <n v="3.9007970702283502E-4"/>
    <s v="05-2023"/>
    <s v="09-2025"/>
    <n v="28"/>
    <x v="426"/>
    <x v="1"/>
  </r>
  <r>
    <x v="427"/>
    <s v="24-05-2021"/>
    <s v="B0428"/>
    <x v="3"/>
    <n v="19440"/>
    <n v="19.2"/>
    <n v="36"/>
    <x v="0"/>
    <x v="2"/>
    <x v="4"/>
    <n v="65903"/>
    <x v="0"/>
    <n v="0.17"/>
    <n v="0.89"/>
    <n v="23172.48"/>
    <n v="0"/>
    <n v="3732.4799999999996"/>
    <n v="0.29497898426475272"/>
    <n v="0.29497898426475272"/>
    <n v="643.67999999999995"/>
    <n v="5491.916666666667"/>
    <n v="0.11720498308119508"/>
    <s v="05-2021"/>
    <s v="09-2025"/>
    <n v="52"/>
    <x v="427"/>
    <x v="0"/>
  </r>
  <r>
    <x v="428"/>
    <s v="04-06-2023"/>
    <s v="B0429"/>
    <x v="2"/>
    <n v="27015"/>
    <n v="24.5"/>
    <n v="36"/>
    <x v="0"/>
    <x v="2"/>
    <x v="2"/>
    <n v="102489"/>
    <x v="2"/>
    <n v="0.12"/>
    <n v="0.95"/>
    <n v="33633.68"/>
    <n v="0"/>
    <n v="6618.68"/>
    <n v="0.26358926323800602"/>
    <n v="0.26358926323800602"/>
    <n v="934.26888888888891"/>
    <n v="8540.75"/>
    <n v="0.10938956050568029"/>
    <s v="06-2023"/>
    <s v="09-2025"/>
    <n v="27"/>
    <x v="428"/>
    <x v="0"/>
  </r>
  <r>
    <x v="429"/>
    <s v="29-12-2023"/>
    <s v="B0430"/>
    <x v="1"/>
    <n v="34320"/>
    <n v="21.5"/>
    <n v="60"/>
    <x v="1"/>
    <x v="0"/>
    <x v="4"/>
    <n v="62093"/>
    <x v="2"/>
    <n v="0.3"/>
    <n v="0.69"/>
    <n v="4545.24"/>
    <n v="12356.63"/>
    <n v="-29774.760000000002"/>
    <n v="0.55271930813457237"/>
    <n v="0.55271930813457237"/>
    <n v="75.753999999999991"/>
    <n v="5174.416666666667"/>
    <n v="1.4640104359589646E-2"/>
    <s v="12-2023"/>
    <s v="09-2025"/>
    <n v="21"/>
    <x v="429"/>
    <x v="1"/>
  </r>
  <r>
    <x v="430"/>
    <s v="31-01-2022"/>
    <s v="B0431"/>
    <x v="6"/>
    <n v="26291"/>
    <n v="19"/>
    <n v="36"/>
    <x v="0"/>
    <x v="1"/>
    <x v="0"/>
    <n v="121036"/>
    <x v="0"/>
    <n v="0.14000000000000001"/>
    <n v="0.55000000000000004"/>
    <n v="31286.29"/>
    <n v="0"/>
    <n v="4995.2900000000009"/>
    <n v="0.21721636537889555"/>
    <n v="0.21721636537889555"/>
    <n v="869.06361111111119"/>
    <n v="10086.333333333334"/>
    <n v="8.6162491600295238E-2"/>
    <s v="01-2022"/>
    <s v="09-2025"/>
    <n v="44"/>
    <x v="430"/>
    <x v="0"/>
  </r>
  <r>
    <x v="431"/>
    <s v="15-11-2023"/>
    <s v="B0432"/>
    <x v="8"/>
    <n v="37679"/>
    <n v="21.8"/>
    <n v="60"/>
    <x v="1"/>
    <x v="6"/>
    <x v="3"/>
    <n v="117954"/>
    <x v="2"/>
    <n v="0.15"/>
    <n v="0.51"/>
    <n v="9138.7099999999991"/>
    <n v="0"/>
    <n v="-28540.29"/>
    <n v="0.31943808603353852"/>
    <n v="0.31943808603353852"/>
    <n v="152.31183333333331"/>
    <n v="9829.5"/>
    <n v="1.5495379554741676E-2"/>
    <s v="11-2023"/>
    <s v="09-2025"/>
    <n v="22"/>
    <x v="431"/>
    <x v="1"/>
  </r>
  <r>
    <x v="432"/>
    <s v="06-08-2023"/>
    <s v="B0433"/>
    <x v="9"/>
    <n v="27289"/>
    <n v="24.6"/>
    <n v="36"/>
    <x v="1"/>
    <x v="4"/>
    <x v="4"/>
    <n v="149277"/>
    <x v="0"/>
    <n v="0.48"/>
    <n v="0.83"/>
    <n v="2575.9699999999998"/>
    <n v="0"/>
    <n v="-24713.03"/>
    <n v="0.18280780026393886"/>
    <n v="0.18280780026393886"/>
    <n v="71.55472222222221"/>
    <n v="12439.75"/>
    <n v="5.7521029138224008E-3"/>
    <s v="08-2023"/>
    <s v="09-2025"/>
    <n v="25"/>
    <x v="432"/>
    <x v="1"/>
  </r>
  <r>
    <x v="433"/>
    <s v="10-06-2023"/>
    <s v="B0434"/>
    <x v="0"/>
    <n v="4389"/>
    <n v="17.399999999999999"/>
    <n v="60"/>
    <x v="1"/>
    <x v="5"/>
    <x v="3"/>
    <n v="64314"/>
    <x v="2"/>
    <n v="0.45"/>
    <n v="0.89"/>
    <n v="1442.19"/>
    <n v="0"/>
    <n v="-2946.81"/>
    <n v="6.8243306278570767E-2"/>
    <n v="6.8243306278570767E-2"/>
    <n v="24.0365"/>
    <n v="5359.5"/>
    <n v="4.4848400037316915E-3"/>
    <s v="06-2023"/>
    <s v="09-2025"/>
    <n v="27"/>
    <x v="433"/>
    <x v="1"/>
  </r>
  <r>
    <x v="434"/>
    <s v="23-07-2022"/>
    <s v="B0435"/>
    <x v="6"/>
    <n v="26683"/>
    <n v="16.2"/>
    <n v="60"/>
    <x v="0"/>
    <x v="1"/>
    <x v="0"/>
    <n v="78225"/>
    <x v="0"/>
    <n v="0.28000000000000003"/>
    <n v="0.6"/>
    <n v="31005.65"/>
    <n v="0"/>
    <n v="4322.6500000000015"/>
    <n v="0.3411057845957175"/>
    <n v="0.3411057845957175"/>
    <n v="516.76083333333338"/>
    <n v="6518.75"/>
    <n v="7.9272994566954302E-2"/>
    <s v="07-2022"/>
    <s v="09-2025"/>
    <n v="38"/>
    <x v="434"/>
    <x v="0"/>
  </r>
  <r>
    <x v="435"/>
    <s v="29-11-2023"/>
    <s v="B0436"/>
    <x v="8"/>
    <n v="14629"/>
    <n v="17.600000000000001"/>
    <n v="36"/>
    <x v="0"/>
    <x v="4"/>
    <x v="4"/>
    <n v="117985"/>
    <x v="1"/>
    <n v="0.49"/>
    <n v="0.56999999999999995"/>
    <n v="17203.7"/>
    <n v="0"/>
    <n v="2574.7000000000007"/>
    <n v="0.12399033775479934"/>
    <n v="0.12399033775479934"/>
    <n v="477.88055555555559"/>
    <n v="9832.0833333333339"/>
    <n v="4.8604201099009758E-2"/>
    <s v="11-2023"/>
    <s v="09-2025"/>
    <n v="22"/>
    <x v="435"/>
    <x v="0"/>
  </r>
  <r>
    <x v="436"/>
    <s v="19-04-2021"/>
    <s v="B0437"/>
    <x v="5"/>
    <n v="25826"/>
    <n v="15.7"/>
    <n v="60"/>
    <x v="1"/>
    <x v="0"/>
    <x v="4"/>
    <n v="113014"/>
    <x v="1"/>
    <n v="0.1"/>
    <n v="0.53"/>
    <n v="2961.24"/>
    <n v="0"/>
    <n v="-22864.760000000002"/>
    <n v="0.2285203603093422"/>
    <n v="0.2285203603093422"/>
    <n v="49.353999999999999"/>
    <n v="9417.8333333333339"/>
    <n v="5.2404834799228408E-3"/>
    <s v="04-2021"/>
    <s v="09-2025"/>
    <n v="53"/>
    <x v="436"/>
    <x v="1"/>
  </r>
  <r>
    <x v="437"/>
    <s v="02-12-2023"/>
    <s v="B0438"/>
    <x v="4"/>
    <n v="36198"/>
    <n v="17.7"/>
    <n v="60"/>
    <x v="0"/>
    <x v="1"/>
    <x v="0"/>
    <n v="65179"/>
    <x v="0"/>
    <n v="0.35"/>
    <n v="0.87"/>
    <n v="42605.05"/>
    <n v="0"/>
    <n v="6407.0500000000029"/>
    <n v="0.55536292364105"/>
    <n v="0.55536292364105"/>
    <n v="710.08416666666676"/>
    <n v="5431.583333333333"/>
    <n v="0.1307324444989951"/>
    <s v="12-2023"/>
    <s v="09-2025"/>
    <n v="21"/>
    <x v="437"/>
    <x v="0"/>
  </r>
  <r>
    <x v="438"/>
    <s v="24-07-2023"/>
    <s v="B0439"/>
    <x v="4"/>
    <n v="27630"/>
    <n v="14"/>
    <n v="60"/>
    <x v="0"/>
    <x v="2"/>
    <x v="0"/>
    <n v="147305"/>
    <x v="1"/>
    <n v="0.35"/>
    <n v="0.64"/>
    <n v="31498.2"/>
    <n v="0"/>
    <n v="3868.2000000000007"/>
    <n v="0.1875700078069312"/>
    <n v="0.1875700078069312"/>
    <n v="524.97"/>
    <n v="12275.416666666666"/>
    <n v="4.2765961779980315E-2"/>
    <s v="07-2023"/>
    <s v="09-2025"/>
    <n v="26"/>
    <x v="438"/>
    <x v="0"/>
  </r>
  <r>
    <x v="439"/>
    <s v="02-02-2022"/>
    <s v="B0440"/>
    <x v="2"/>
    <n v="34226"/>
    <n v="9.4"/>
    <n v="36"/>
    <x v="0"/>
    <x v="1"/>
    <x v="0"/>
    <n v="142417"/>
    <x v="2"/>
    <n v="0.28000000000000003"/>
    <n v="0.68"/>
    <n v="37443.24"/>
    <n v="0"/>
    <n v="3217.239999999998"/>
    <n v="0.24032243341735887"/>
    <n v="0.24032243341735887"/>
    <n v="1040.0899999999999"/>
    <n v="11868.083333333334"/>
    <n v="8.7637571357351993E-2"/>
    <s v="02-2022"/>
    <s v="09-2025"/>
    <n v="43"/>
    <x v="439"/>
    <x v="0"/>
  </r>
  <r>
    <x v="440"/>
    <s v="26-09-2022"/>
    <s v="B0441"/>
    <x v="2"/>
    <n v="33975"/>
    <n v="7.4"/>
    <n v="36"/>
    <x v="0"/>
    <x v="1"/>
    <x v="3"/>
    <n v="55338"/>
    <x v="0"/>
    <n v="0.26"/>
    <n v="0.73"/>
    <n v="36489.15"/>
    <n v="0"/>
    <n v="2514.1500000000015"/>
    <n v="0.61395424482272576"/>
    <n v="0.61395424482272576"/>
    <n v="1013.5875000000001"/>
    <n v="4611.5"/>
    <n v="0.21979561964653585"/>
    <s v="09-2022"/>
    <s v="09-2025"/>
    <n v="36"/>
    <x v="440"/>
    <x v="0"/>
  </r>
  <r>
    <x v="441"/>
    <s v="03-01-2023"/>
    <s v="B0442"/>
    <x v="6"/>
    <n v="1899"/>
    <n v="6.4"/>
    <n v="36"/>
    <x v="1"/>
    <x v="4"/>
    <x v="0"/>
    <n v="122435"/>
    <x v="0"/>
    <n v="0.28000000000000003"/>
    <n v="0.88"/>
    <n v="487.5"/>
    <n v="737.8"/>
    <n v="-1411.5"/>
    <n v="1.55102707559113E-2"/>
    <n v="1.55102707559113E-2"/>
    <n v="13.541666666666666"/>
    <n v="10202.916666666666"/>
    <n v="1.3272348593131049E-3"/>
    <s v="01-2023"/>
    <s v="09-2025"/>
    <n v="32"/>
    <x v="441"/>
    <x v="1"/>
  </r>
  <r>
    <x v="442"/>
    <s v="23-08-2021"/>
    <s v="B0443"/>
    <x v="6"/>
    <n v="12653"/>
    <n v="10.3"/>
    <n v="60"/>
    <x v="0"/>
    <x v="0"/>
    <x v="3"/>
    <n v="99681"/>
    <x v="2"/>
    <n v="0.27"/>
    <n v="0.79"/>
    <n v="13956.26"/>
    <n v="0"/>
    <n v="1303.2600000000002"/>
    <n v="0.12693492240246387"/>
    <n v="0.12693492240246387"/>
    <n v="232.60433333333333"/>
    <n v="8306.75"/>
    <n v="2.8001845888383944E-2"/>
    <s v="08-2021"/>
    <s v="09-2025"/>
    <n v="49"/>
    <x v="442"/>
    <x v="0"/>
  </r>
  <r>
    <x v="443"/>
    <s v="20-10-2022"/>
    <s v="B0444"/>
    <x v="3"/>
    <n v="28961"/>
    <n v="5.9"/>
    <n v="36"/>
    <x v="1"/>
    <x v="1"/>
    <x v="2"/>
    <n v="62101"/>
    <x v="2"/>
    <n v="0.39"/>
    <n v="0.78"/>
    <n v="1542.14"/>
    <n v="0"/>
    <n v="-27418.86"/>
    <n v="0.46635319882127502"/>
    <n v="0.46635319882127502"/>
    <n v="42.837222222222223"/>
    <n v="5175.083333333333"/>
    <n v="8.2775908063745622E-3"/>
    <s v="10-2022"/>
    <s v="09-2025"/>
    <n v="35"/>
    <x v="443"/>
    <x v="1"/>
  </r>
  <r>
    <x v="444"/>
    <s v="21-01-2023"/>
    <s v="B0445"/>
    <x v="9"/>
    <n v="17405"/>
    <n v="16.3"/>
    <n v="60"/>
    <x v="0"/>
    <x v="4"/>
    <x v="4"/>
    <n v="32775"/>
    <x v="0"/>
    <n v="0.15"/>
    <n v="0.57999999999999996"/>
    <n v="20242.02"/>
    <n v="0"/>
    <n v="2837.0200000000004"/>
    <n v="0.53104500381388253"/>
    <n v="0.53104500381388253"/>
    <n v="337.36700000000002"/>
    <n v="2731.25"/>
    <n v="0.12352109839816934"/>
    <s v="01-2023"/>
    <s v="09-2025"/>
    <n v="32"/>
    <x v="444"/>
    <x v="0"/>
  </r>
  <r>
    <x v="445"/>
    <s v="11-08-2022"/>
    <s v="B0446"/>
    <x v="7"/>
    <n v="9601"/>
    <n v="10.7"/>
    <n v="60"/>
    <x v="0"/>
    <x v="6"/>
    <x v="4"/>
    <n v="141497"/>
    <x v="2"/>
    <n v="0.18"/>
    <n v="0.73"/>
    <n v="10628.31"/>
    <n v="0"/>
    <n v="1027.3099999999995"/>
    <n v="6.7853028686120559E-2"/>
    <n v="6.7853028686120559E-2"/>
    <n v="177.13849999999999"/>
    <n v="11791.416666666666"/>
    <n v="1.5022664791479678E-2"/>
    <s v="08-2022"/>
    <s v="09-2025"/>
    <n v="37"/>
    <x v="445"/>
    <x v="0"/>
  </r>
  <r>
    <x v="446"/>
    <s v="30-10-2023"/>
    <s v="B0447"/>
    <x v="5"/>
    <n v="34662"/>
    <n v="21.5"/>
    <n v="36"/>
    <x v="0"/>
    <x v="0"/>
    <x v="1"/>
    <n v="127183"/>
    <x v="0"/>
    <n v="0.17"/>
    <n v="0.82"/>
    <n v="42114.33"/>
    <n v="0"/>
    <n v="7452.3300000000017"/>
    <n v="0.27253642389313038"/>
    <n v="0.27253642389313038"/>
    <n v="1169.8425"/>
    <n v="10598.583333333334"/>
    <n v="0.11037725167671779"/>
    <s v="10-2023"/>
    <s v="09-2025"/>
    <n v="23"/>
    <x v="446"/>
    <x v="0"/>
  </r>
  <r>
    <x v="447"/>
    <s v="12-08-2023"/>
    <s v="B0448"/>
    <x v="2"/>
    <n v="34282"/>
    <n v="6.5"/>
    <n v="36"/>
    <x v="0"/>
    <x v="4"/>
    <x v="2"/>
    <n v="75619"/>
    <x v="2"/>
    <n v="0.2"/>
    <n v="0.94"/>
    <n v="36510.33"/>
    <n v="0"/>
    <n v="2228.3300000000017"/>
    <n v="0.45335167087636707"/>
    <n v="0.45335167087636707"/>
    <n v="1014.1758333333333"/>
    <n v="6301.583333333333"/>
    <n v="0.16093984316111032"/>
    <s v="08-2023"/>
    <s v="09-2025"/>
    <n v="25"/>
    <x v="447"/>
    <x v="0"/>
  </r>
  <r>
    <x v="448"/>
    <s v="07-05-2022"/>
    <s v="B0449"/>
    <x v="7"/>
    <n v="22288"/>
    <n v="9.5"/>
    <n v="60"/>
    <x v="0"/>
    <x v="4"/>
    <x v="0"/>
    <n v="75838"/>
    <x v="0"/>
    <n v="0.31"/>
    <n v="0.59"/>
    <n v="24405.360000000001"/>
    <n v="0"/>
    <n v="2117.3600000000006"/>
    <n v="0.29388960679342807"/>
    <n v="0.29388960679342807"/>
    <n v="406.75600000000003"/>
    <n v="6319.833333333333"/>
    <n v="6.4361823887760766E-2"/>
    <s v="05-2022"/>
    <s v="09-2025"/>
    <n v="40"/>
    <x v="448"/>
    <x v="0"/>
  </r>
  <r>
    <x v="449"/>
    <s v="02-07-2023"/>
    <s v="B0450"/>
    <x v="7"/>
    <n v="30545"/>
    <n v="19.600000000000001"/>
    <n v="60"/>
    <x v="1"/>
    <x v="2"/>
    <x v="0"/>
    <n v="49539"/>
    <x v="2"/>
    <n v="0.14000000000000001"/>
    <n v="0.5"/>
    <n v="5878.95"/>
    <n v="0"/>
    <n v="-24666.05"/>
    <n v="0.61658491289690953"/>
    <n v="0.61658491289690953"/>
    <n v="97.982500000000002"/>
    <n v="4128.25"/>
    <n v="2.3734633319203051E-2"/>
    <s v="07-2023"/>
    <s v="09-2025"/>
    <n v="26"/>
    <x v="449"/>
    <x v="1"/>
  </r>
  <r>
    <x v="450"/>
    <s v="19-06-2021"/>
    <s v="B0451"/>
    <x v="9"/>
    <n v="37877"/>
    <n v="17"/>
    <n v="36"/>
    <x v="0"/>
    <x v="0"/>
    <x v="2"/>
    <n v="132274"/>
    <x v="2"/>
    <n v="0.45"/>
    <n v="0.53"/>
    <n v="44316.09"/>
    <n v="0"/>
    <n v="6439.0899999999965"/>
    <n v="0.28635257117800927"/>
    <n v="0.28635257117800927"/>
    <n v="1231.0024999999998"/>
    <n v="11022.833333333334"/>
    <n v="0.11167750275942361"/>
    <s v="06-2021"/>
    <s v="09-2025"/>
    <n v="51"/>
    <x v="450"/>
    <x v="0"/>
  </r>
  <r>
    <x v="451"/>
    <s v="04-08-2023"/>
    <s v="B0452"/>
    <x v="1"/>
    <n v="16313"/>
    <n v="6.3"/>
    <n v="36"/>
    <x v="0"/>
    <x v="0"/>
    <x v="0"/>
    <n v="87124"/>
    <x v="1"/>
    <n v="0.22"/>
    <n v="0.67"/>
    <n v="17340.72"/>
    <n v="0"/>
    <n v="1027.7200000000012"/>
    <n v="0.18723887792112393"/>
    <n v="0.18723887792112393"/>
    <n v="481.68666666666672"/>
    <n v="7260.333333333333"/>
    <n v="6.6344979569349441E-2"/>
    <s v="08-2023"/>
    <s v="09-2025"/>
    <n v="25"/>
    <x v="451"/>
    <x v="0"/>
  </r>
  <r>
    <x v="452"/>
    <s v="06-03-2023"/>
    <s v="B0453"/>
    <x v="1"/>
    <n v="16349"/>
    <n v="22.5"/>
    <n v="36"/>
    <x v="0"/>
    <x v="0"/>
    <x v="1"/>
    <n v="95149"/>
    <x v="1"/>
    <n v="0.17"/>
    <n v="0.87"/>
    <n v="20027.53"/>
    <n v="0"/>
    <n v="3678.5299999999988"/>
    <n v="0.1718252425143722"/>
    <n v="0.1718252425143722"/>
    <n v="556.32027777777773"/>
    <n v="7929.083333333333"/>
    <n v="7.0161991543088553E-2"/>
    <s v="03-2023"/>
    <s v="09-2025"/>
    <n v="30"/>
    <x v="452"/>
    <x v="0"/>
  </r>
  <r>
    <x v="453"/>
    <s v="26-09-2022"/>
    <s v="B0454"/>
    <x v="2"/>
    <n v="8179"/>
    <n v="22.5"/>
    <n v="60"/>
    <x v="0"/>
    <x v="6"/>
    <x v="3"/>
    <n v="56616"/>
    <x v="1"/>
    <n v="0.37"/>
    <n v="0.5"/>
    <n v="10019.280000000001"/>
    <n v="0"/>
    <n v="1840.2800000000007"/>
    <n v="0.14446446234280061"/>
    <n v="0.14446446234280061"/>
    <n v="166.988"/>
    <n v="4718"/>
    <n v="3.539381093683764E-2"/>
    <s v="09-2022"/>
    <s v="09-2025"/>
    <n v="36"/>
    <x v="453"/>
    <x v="0"/>
  </r>
  <r>
    <x v="454"/>
    <s v="29-01-2021"/>
    <s v="B0455"/>
    <x v="8"/>
    <n v="11326"/>
    <n v="11.6"/>
    <n v="60"/>
    <x v="1"/>
    <x v="0"/>
    <x v="4"/>
    <n v="109655"/>
    <x v="2"/>
    <n v="0.12"/>
    <n v="0.71"/>
    <n v="3433.56"/>
    <n v="1960.48"/>
    <n v="-7892.4400000000005"/>
    <n v="0.10328758378550909"/>
    <n v="0.10328758378550909"/>
    <n v="57.225999999999999"/>
    <n v="9137.9166666666661"/>
    <n v="6.2624777711914647E-3"/>
    <s v="01-2021"/>
    <s v="09-2025"/>
    <n v="56"/>
    <x v="454"/>
    <x v="1"/>
  </r>
  <r>
    <x v="455"/>
    <s v="05-12-2021"/>
    <s v="B0456"/>
    <x v="9"/>
    <n v="2560"/>
    <n v="11.8"/>
    <n v="60"/>
    <x v="0"/>
    <x v="0"/>
    <x v="2"/>
    <n v="120695"/>
    <x v="0"/>
    <n v="0.35"/>
    <n v="0.65"/>
    <n v="2862.08"/>
    <n v="0"/>
    <n v="302.07999999999993"/>
    <n v="2.1210489249761797E-2"/>
    <n v="2.1210489249761797E-2"/>
    <n v="47.701333333333331"/>
    <n v="10057.916666666666"/>
    <n v="4.7426653962467378E-3"/>
    <s v="12-2021"/>
    <s v="09-2025"/>
    <n v="45"/>
    <x v="455"/>
    <x v="0"/>
  </r>
  <r>
    <x v="456"/>
    <s v="15-05-2022"/>
    <s v="B0457"/>
    <x v="9"/>
    <n v="14612"/>
    <n v="24.8"/>
    <n v="60"/>
    <x v="0"/>
    <x v="0"/>
    <x v="4"/>
    <n v="84567"/>
    <x v="2"/>
    <n v="0.38"/>
    <n v="0.52"/>
    <n v="18235.78"/>
    <n v="0"/>
    <n v="3623.7799999999988"/>
    <n v="0.17278607494649212"/>
    <n v="0.17278607494649212"/>
    <n v="303.92966666666666"/>
    <n v="7047.25"/>
    <n v="4.3127413766599267E-2"/>
    <s v="05-2022"/>
    <s v="09-2025"/>
    <n v="40"/>
    <x v="456"/>
    <x v="0"/>
  </r>
  <r>
    <x v="457"/>
    <s v="26-05-2022"/>
    <s v="B0458"/>
    <x v="0"/>
    <n v="18650"/>
    <n v="17.5"/>
    <n v="60"/>
    <x v="0"/>
    <x v="1"/>
    <x v="3"/>
    <n v="67099"/>
    <x v="1"/>
    <n v="0.19"/>
    <n v="0.7"/>
    <n v="21913.75"/>
    <n v="0"/>
    <n v="3263.75"/>
    <n v="0.27794751039508786"/>
    <n v="0.27794751039508786"/>
    <n v="365.22916666666669"/>
    <n v="5591.583333333333"/>
    <n v="6.5317664942845646E-2"/>
    <s v="05-2022"/>
    <s v="09-2025"/>
    <n v="40"/>
    <x v="457"/>
    <x v="0"/>
  </r>
  <r>
    <x v="458"/>
    <s v="05-08-2021"/>
    <s v="B0459"/>
    <x v="7"/>
    <n v="27745"/>
    <n v="15.6"/>
    <n v="36"/>
    <x v="2"/>
    <x v="0"/>
    <x v="2"/>
    <n v="105831"/>
    <x v="2"/>
    <n v="0.12"/>
    <n v="0.61"/>
    <n v="0"/>
    <n v="0"/>
    <n v="-27745"/>
    <n v="0.26216326029235293"/>
    <n v="0.26216326029235293"/>
    <n v="0"/>
    <n v="8819.25"/>
    <n v="0"/>
    <s v="08-2021"/>
    <s v="09-2025"/>
    <n v="49"/>
    <x v="458"/>
    <x v="1"/>
  </r>
  <r>
    <x v="459"/>
    <s v="30-12-2023"/>
    <s v="B0460"/>
    <x v="0"/>
    <n v="32890"/>
    <n v="21.8"/>
    <n v="36"/>
    <x v="0"/>
    <x v="4"/>
    <x v="3"/>
    <n v="130246"/>
    <x v="1"/>
    <n v="0.25"/>
    <n v="0.66"/>
    <n v="40060.019999999997"/>
    <n v="0"/>
    <n v="7170.0199999999968"/>
    <n v="0.2525221503923345"/>
    <n v="0.2525221503923345"/>
    <n v="1112.7783333333332"/>
    <n v="10853.833333333334"/>
    <n v="0.10252399305928779"/>
    <s v="12-2023"/>
    <s v="09-2025"/>
    <n v="21"/>
    <x v="459"/>
    <x v="0"/>
  </r>
  <r>
    <x v="460"/>
    <s v="21-03-2022"/>
    <s v="B0461"/>
    <x v="7"/>
    <n v="21022"/>
    <n v="10.7"/>
    <n v="60"/>
    <x v="1"/>
    <x v="4"/>
    <x v="0"/>
    <n v="91799"/>
    <x v="1"/>
    <n v="0.14000000000000001"/>
    <n v="0.82"/>
    <n v="5630.06"/>
    <n v="0"/>
    <n v="-15391.939999999999"/>
    <n v="0.22900031590758069"/>
    <n v="0.22900031590758069"/>
    <n v="93.834333333333333"/>
    <n v="7649.916666666667"/>
    <n v="1.2266059543132278E-2"/>
    <s v="03-2022"/>
    <s v="09-2025"/>
    <n v="42"/>
    <x v="460"/>
    <x v="1"/>
  </r>
  <r>
    <x v="461"/>
    <s v="26-05-2023"/>
    <s v="B0462"/>
    <x v="1"/>
    <n v="5780"/>
    <n v="13.6"/>
    <n v="60"/>
    <x v="0"/>
    <x v="5"/>
    <x v="0"/>
    <n v="120221"/>
    <x v="0"/>
    <n v="0.15"/>
    <n v="0.73"/>
    <n v="6566.08"/>
    <n v="0"/>
    <n v="786.07999999999993"/>
    <n v="4.8078122790527443E-2"/>
    <n v="4.8078122790527443E-2"/>
    <n v="109.43466666666667"/>
    <n v="10018.416666666666"/>
    <n v="1.0923349498007837E-2"/>
    <s v="05-2023"/>
    <s v="09-2025"/>
    <n v="28"/>
    <x v="461"/>
    <x v="0"/>
  </r>
  <r>
    <x v="462"/>
    <s v="16-06-2021"/>
    <s v="B0463"/>
    <x v="2"/>
    <n v="19311"/>
    <n v="10.4"/>
    <n v="36"/>
    <x v="1"/>
    <x v="1"/>
    <x v="0"/>
    <n v="144879"/>
    <x v="0"/>
    <n v="0.2"/>
    <n v="0.56000000000000005"/>
    <n v="7598.51"/>
    <n v="3245.92"/>
    <n v="-11712.49"/>
    <n v="0.13329053900151161"/>
    <n v="0.13329053900151161"/>
    <n v="211.06972222222223"/>
    <n v="12073.25"/>
    <n v="1.7482427865092021E-2"/>
    <s v="06-2021"/>
    <s v="09-2025"/>
    <n v="51"/>
    <x v="462"/>
    <x v="1"/>
  </r>
  <r>
    <x v="463"/>
    <s v="01-04-2021"/>
    <s v="B0464"/>
    <x v="5"/>
    <n v="29380"/>
    <n v="20.8"/>
    <n v="36"/>
    <x v="1"/>
    <x v="5"/>
    <x v="3"/>
    <n v="55479"/>
    <x v="1"/>
    <n v="0.22"/>
    <n v="0.93"/>
    <n v="10642.35"/>
    <n v="10361.469999999999"/>
    <n v="-18737.650000000001"/>
    <n v="0.52956974711151972"/>
    <n v="0.52956974711151972"/>
    <n v="295.62083333333334"/>
    <n v="4623.25"/>
    <n v="6.3942212368643989E-2"/>
    <s v="04-2021"/>
    <s v="09-2025"/>
    <n v="53"/>
    <x v="463"/>
    <x v="1"/>
  </r>
  <r>
    <x v="464"/>
    <s v="15-12-2022"/>
    <s v="B0465"/>
    <x v="1"/>
    <n v="3356"/>
    <n v="16.5"/>
    <n v="36"/>
    <x v="1"/>
    <x v="2"/>
    <x v="3"/>
    <n v="76172"/>
    <x v="1"/>
    <n v="0.31"/>
    <n v="0.79"/>
    <n v="710.07"/>
    <n v="0"/>
    <n v="-2645.93"/>
    <n v="4.4058184109646591E-2"/>
    <n v="4.4058184109646591E-2"/>
    <n v="19.724166666666669"/>
    <n v="6347.666666666667"/>
    <n v="3.1073097726198604E-3"/>
    <s v="12-2022"/>
    <s v="09-2025"/>
    <n v="33"/>
    <x v="464"/>
    <x v="1"/>
  </r>
  <r>
    <x v="465"/>
    <s v="08-02-2021"/>
    <s v="B0466"/>
    <x v="9"/>
    <n v="5790"/>
    <n v="18.2"/>
    <n v="36"/>
    <x v="0"/>
    <x v="2"/>
    <x v="3"/>
    <n v="129165"/>
    <x v="2"/>
    <n v="0.37"/>
    <n v="0.84"/>
    <n v="6843.78"/>
    <n v="0"/>
    <n v="1053.7799999999997"/>
    <n v="4.4826384856578798E-2"/>
    <n v="4.4826384856578798E-2"/>
    <n v="190.10499999999999"/>
    <n v="10763.75"/>
    <n v="1.7661595633492046E-2"/>
    <s v="02-2021"/>
    <s v="09-2025"/>
    <n v="55"/>
    <x v="465"/>
    <x v="0"/>
  </r>
  <r>
    <x v="466"/>
    <s v="22-06-2021"/>
    <s v="B0467"/>
    <x v="5"/>
    <n v="27911"/>
    <n v="10"/>
    <n v="60"/>
    <x v="0"/>
    <x v="4"/>
    <x v="4"/>
    <n v="85863"/>
    <x v="1"/>
    <n v="0.34"/>
    <n v="0.54"/>
    <n v="30702.1"/>
    <n v="0"/>
    <n v="2791.0999999999985"/>
    <n v="0.32506434669182305"/>
    <n v="0.32506434669182305"/>
    <n v="511.70166666666665"/>
    <n v="7155.25"/>
    <n v="7.1514156272201063E-2"/>
    <s v="06-2021"/>
    <s v="09-2025"/>
    <n v="51"/>
    <x v="466"/>
    <x v="0"/>
  </r>
  <r>
    <x v="467"/>
    <s v="15-10-2022"/>
    <s v="B0468"/>
    <x v="6"/>
    <n v="25363"/>
    <n v="9.4"/>
    <n v="36"/>
    <x v="0"/>
    <x v="1"/>
    <x v="3"/>
    <n v="72043"/>
    <x v="2"/>
    <n v="0.16"/>
    <n v="0.52"/>
    <n v="27747.119999999999"/>
    <n v="0"/>
    <n v="2384.119999999999"/>
    <n v="0.35205363463487083"/>
    <n v="0.35205363463487083"/>
    <n v="770.75333333333333"/>
    <n v="6003.583333333333"/>
    <n v="0.12838221617645018"/>
    <s v="10-2022"/>
    <s v="09-2025"/>
    <n v="35"/>
    <x v="467"/>
    <x v="0"/>
  </r>
  <r>
    <x v="468"/>
    <s v="24-01-2023"/>
    <s v="B0469"/>
    <x v="5"/>
    <n v="21049"/>
    <n v="14.8"/>
    <n v="60"/>
    <x v="0"/>
    <x v="1"/>
    <x v="0"/>
    <n v="112569"/>
    <x v="1"/>
    <n v="0.17"/>
    <n v="0.51"/>
    <n v="24164.25"/>
    <n v="0"/>
    <n v="3115.25"/>
    <n v="0.18698753653314856"/>
    <n v="0.18698753653314856"/>
    <n v="402.73750000000001"/>
    <n v="9380.75"/>
    <n v="4.293233483463476E-2"/>
    <s v="01-2023"/>
    <s v="09-2025"/>
    <n v="32"/>
    <x v="468"/>
    <x v="0"/>
  </r>
  <r>
    <x v="469"/>
    <s v="18-12-2023"/>
    <s v="B0470"/>
    <x v="5"/>
    <n v="11181"/>
    <n v="19.8"/>
    <n v="36"/>
    <x v="0"/>
    <x v="2"/>
    <x v="1"/>
    <n v="132438"/>
    <x v="0"/>
    <n v="0.45"/>
    <n v="0.57999999999999996"/>
    <n v="13394.84"/>
    <n v="0"/>
    <n v="2213.84"/>
    <n v="8.4424409912562864E-2"/>
    <n v="8.4424409912562864E-2"/>
    <n v="372.07888888888891"/>
    <n v="11036.5"/>
    <n v="3.3713486058885418E-2"/>
    <s v="12-2023"/>
    <s v="09-2025"/>
    <n v="21"/>
    <x v="469"/>
    <x v="0"/>
  </r>
  <r>
    <x v="470"/>
    <s v="21-04-2022"/>
    <s v="B0471"/>
    <x v="1"/>
    <n v="17082"/>
    <n v="15.5"/>
    <n v="36"/>
    <x v="0"/>
    <x v="4"/>
    <x v="3"/>
    <n v="140107"/>
    <x v="0"/>
    <n v="0.32"/>
    <n v="0.69"/>
    <n v="19729.71"/>
    <n v="0"/>
    <n v="2647.7099999999991"/>
    <n v="0.12192110315687296"/>
    <n v="0.12192110315687296"/>
    <n v="548.04750000000001"/>
    <n v="11675.583333333334"/>
    <n v="4.6939624715396089E-2"/>
    <s v="04-2022"/>
    <s v="09-2025"/>
    <n v="41"/>
    <x v="470"/>
    <x v="0"/>
  </r>
  <r>
    <x v="471"/>
    <s v="01-04-2022"/>
    <s v="B0472"/>
    <x v="9"/>
    <n v="1661"/>
    <n v="5.7"/>
    <n v="36"/>
    <x v="1"/>
    <x v="5"/>
    <x v="1"/>
    <n v="45408"/>
    <x v="1"/>
    <n v="0.45"/>
    <n v="0.92"/>
    <n v="117.05"/>
    <n v="0"/>
    <n v="-1543.95"/>
    <n v="3.6579457364341088E-2"/>
    <n v="3.6579457364341088E-2"/>
    <n v="3.2513888888888887"/>
    <n v="3784"/>
    <n v="8.5924653511862804E-4"/>
    <s v="04-2022"/>
    <s v="09-2025"/>
    <n v="41"/>
    <x v="471"/>
    <x v="1"/>
  </r>
  <r>
    <x v="472"/>
    <s v="09-04-2023"/>
    <s v="B0473"/>
    <x v="5"/>
    <n v="38412"/>
    <n v="22.4"/>
    <n v="60"/>
    <x v="0"/>
    <x v="4"/>
    <x v="0"/>
    <n v="87980"/>
    <x v="2"/>
    <n v="0.25"/>
    <n v="0.71"/>
    <n v="47016.29"/>
    <n v="0"/>
    <n v="8604.2900000000009"/>
    <n v="0.4365992270970675"/>
    <n v="0.4365992270970675"/>
    <n v="783.60483333333332"/>
    <n v="7331.666666666667"/>
    <n v="0.10687949533984996"/>
    <s v="04-2023"/>
    <s v="09-2025"/>
    <n v="29"/>
    <x v="472"/>
    <x v="0"/>
  </r>
  <r>
    <x v="473"/>
    <s v="14-06-2023"/>
    <s v="B0474"/>
    <x v="1"/>
    <n v="3920"/>
    <n v="6.3"/>
    <n v="60"/>
    <x v="0"/>
    <x v="6"/>
    <x v="3"/>
    <n v="112956"/>
    <x v="2"/>
    <n v="0.35"/>
    <n v="0.63"/>
    <n v="4166.96"/>
    <n v="0"/>
    <n v="246.96000000000004"/>
    <n v="3.4703778462410143E-2"/>
    <n v="3.4703778462410143E-2"/>
    <n v="69.449333333333328"/>
    <n v="9413"/>
    <n v="7.3780233011083961E-3"/>
    <s v="06-2023"/>
    <s v="09-2025"/>
    <n v="27"/>
    <x v="473"/>
    <x v="0"/>
  </r>
  <r>
    <x v="474"/>
    <s v="22-10-2023"/>
    <s v="B0475"/>
    <x v="1"/>
    <n v="26658"/>
    <n v="24.1"/>
    <n v="36"/>
    <x v="0"/>
    <x v="0"/>
    <x v="4"/>
    <n v="46351"/>
    <x v="2"/>
    <n v="0.31"/>
    <n v="0.75"/>
    <n v="33082.58"/>
    <n v="0"/>
    <n v="6424.5800000000017"/>
    <n v="0.57513322258419453"/>
    <n v="0.57513322258419453"/>
    <n v="918.96055555555563"/>
    <n v="3862.5833333333335"/>
    <n v="0.23791345745866685"/>
    <s v="10-2023"/>
    <s v="09-2025"/>
    <n v="23"/>
    <x v="474"/>
    <x v="0"/>
  </r>
  <r>
    <x v="475"/>
    <s v="22-01-2022"/>
    <s v="B0476"/>
    <x v="5"/>
    <n v="15025"/>
    <n v="5.5"/>
    <n v="60"/>
    <x v="1"/>
    <x v="0"/>
    <x v="4"/>
    <n v="34131"/>
    <x v="1"/>
    <n v="0.23"/>
    <n v="0.55000000000000004"/>
    <n v="0"/>
    <n v="0"/>
    <n v="-15025"/>
    <n v="0.44021563974099792"/>
    <n v="0.44021563974099792"/>
    <n v="0"/>
    <n v="2844.25"/>
    <n v="0"/>
    <s v="01-2022"/>
    <s v="09-2025"/>
    <n v="44"/>
    <x v="475"/>
    <x v="1"/>
  </r>
  <r>
    <x v="476"/>
    <s v="14-12-2021"/>
    <s v="B0477"/>
    <x v="7"/>
    <n v="9946"/>
    <n v="18.899999999999999"/>
    <n v="60"/>
    <x v="0"/>
    <x v="4"/>
    <x v="1"/>
    <n v="146836"/>
    <x v="1"/>
    <n v="0.28999999999999998"/>
    <n v="0.77"/>
    <n v="11825.79"/>
    <n v="0"/>
    <n v="1879.7900000000009"/>
    <n v="6.7735432727668965E-2"/>
    <n v="6.7735432727668965E-2"/>
    <n v="197.09650000000002"/>
    <n v="12236.333333333334"/>
    <n v="1.6107480454384485E-2"/>
    <s v="12-2021"/>
    <s v="09-2025"/>
    <n v="45"/>
    <x v="476"/>
    <x v="0"/>
  </r>
  <r>
    <x v="477"/>
    <s v="09-07-2021"/>
    <s v="B0478"/>
    <x v="9"/>
    <n v="29706"/>
    <n v="6.6"/>
    <n v="36"/>
    <x v="1"/>
    <x v="0"/>
    <x v="4"/>
    <n v="74825"/>
    <x v="0"/>
    <n v="0.3"/>
    <n v="0.76"/>
    <n v="12789.38"/>
    <n v="0"/>
    <n v="-16916.620000000003"/>
    <n v="0.39700634814567326"/>
    <n v="0.39700634814567326"/>
    <n v="355.26055555555553"/>
    <n v="6235.416666666667"/>
    <n v="5.6974629691502389E-2"/>
    <s v="07-2021"/>
    <s v="09-2025"/>
    <n v="50"/>
    <x v="477"/>
    <x v="1"/>
  </r>
  <r>
    <x v="478"/>
    <s v="20-05-2022"/>
    <s v="B0479"/>
    <x v="4"/>
    <n v="17309"/>
    <n v="23.2"/>
    <n v="36"/>
    <x v="0"/>
    <x v="5"/>
    <x v="4"/>
    <n v="41349"/>
    <x v="0"/>
    <n v="0.18"/>
    <n v="0.86"/>
    <n v="21324.69"/>
    <n v="0"/>
    <n v="4015.6899999999987"/>
    <n v="0.41860746330020071"/>
    <n v="0.41860746330020071"/>
    <n v="592.35249999999996"/>
    <n v="3445.75"/>
    <n v="0.17190814771820356"/>
    <s v="05-2022"/>
    <s v="09-2025"/>
    <n v="40"/>
    <x v="478"/>
    <x v="0"/>
  </r>
  <r>
    <x v="479"/>
    <s v="04-04-2023"/>
    <s v="B0480"/>
    <x v="5"/>
    <n v="34120"/>
    <n v="14.3"/>
    <n v="60"/>
    <x v="0"/>
    <x v="0"/>
    <x v="4"/>
    <n v="90931"/>
    <x v="1"/>
    <n v="0.23"/>
    <n v="0.94"/>
    <n v="38999.160000000003"/>
    <n v="0"/>
    <n v="4879.1600000000035"/>
    <n v="0.37522956967370863"/>
    <n v="0.37522956967370863"/>
    <n v="649.9860000000001"/>
    <n v="7577.583333333333"/>
    <n v="8.5777479627409808E-2"/>
    <s v="04-2023"/>
    <s v="09-2025"/>
    <n v="29"/>
    <x v="479"/>
    <x v="0"/>
  </r>
  <r>
    <x v="480"/>
    <s v="18-07-2023"/>
    <s v="B0481"/>
    <x v="0"/>
    <n v="31027"/>
    <n v="7.8"/>
    <n v="60"/>
    <x v="0"/>
    <x v="4"/>
    <x v="0"/>
    <n v="74254"/>
    <x v="0"/>
    <n v="0.42"/>
    <n v="0.61"/>
    <n v="33447.11"/>
    <n v="0"/>
    <n v="2420.1100000000006"/>
    <n v="0.41784954345893827"/>
    <n v="0.41784954345893827"/>
    <n v="557.4518333333333"/>
    <n v="6187.833333333333"/>
    <n v="9.0088372343577444E-2"/>
    <s v="07-2023"/>
    <s v="09-2025"/>
    <n v="26"/>
    <x v="480"/>
    <x v="0"/>
  </r>
  <r>
    <x v="481"/>
    <s v="23-07-2023"/>
    <s v="B0482"/>
    <x v="0"/>
    <n v="8005"/>
    <n v="11.8"/>
    <n v="60"/>
    <x v="0"/>
    <x v="2"/>
    <x v="4"/>
    <n v="68225"/>
    <x v="2"/>
    <n v="0.47"/>
    <n v="0.73"/>
    <n v="8949.59"/>
    <n v="0"/>
    <n v="944.59000000000015"/>
    <n v="0.11733235617442286"/>
    <n v="0.11733235617442286"/>
    <n v="149.15983333333332"/>
    <n v="5685.416666666667"/>
    <n v="2.6235514840600951E-2"/>
    <s v="07-2023"/>
    <s v="09-2025"/>
    <n v="26"/>
    <x v="481"/>
    <x v="0"/>
  </r>
  <r>
    <x v="482"/>
    <s v="14-05-2021"/>
    <s v="B0483"/>
    <x v="6"/>
    <n v="1956"/>
    <n v="8.3000000000000007"/>
    <n v="36"/>
    <x v="1"/>
    <x v="4"/>
    <x v="2"/>
    <n v="134383"/>
    <x v="2"/>
    <n v="0.24"/>
    <n v="0.91"/>
    <n v="899.87"/>
    <n v="0"/>
    <n v="-1056.1300000000001"/>
    <n v="1.4555412514975852E-2"/>
    <n v="1.4555412514975852E-2"/>
    <n v="24.996388888888887"/>
    <n v="11198.583333333334"/>
    <n v="2.2321027709358075E-3"/>
    <s v="05-2021"/>
    <s v="09-2025"/>
    <n v="52"/>
    <x v="482"/>
    <x v="1"/>
  </r>
  <r>
    <x v="483"/>
    <s v="27-02-2021"/>
    <s v="B0484"/>
    <x v="9"/>
    <n v="35839"/>
    <n v="8.4"/>
    <n v="36"/>
    <x v="1"/>
    <x v="1"/>
    <x v="3"/>
    <n v="42453"/>
    <x v="1"/>
    <n v="0.22"/>
    <n v="0.85"/>
    <n v="15026.66"/>
    <n v="0"/>
    <n v="-20812.34"/>
    <n v="0.84420417873884057"/>
    <n v="0.84420417873884057"/>
    <n v="417.40722222222223"/>
    <n v="3537.75"/>
    <n v="0.11798663620160335"/>
    <s v="02-2021"/>
    <s v="09-2025"/>
    <n v="55"/>
    <x v="483"/>
    <x v="1"/>
  </r>
  <r>
    <x v="484"/>
    <s v="16-11-2022"/>
    <s v="B0485"/>
    <x v="1"/>
    <n v="9595"/>
    <n v="24"/>
    <n v="60"/>
    <x v="0"/>
    <x v="0"/>
    <x v="4"/>
    <n v="48814"/>
    <x v="2"/>
    <n v="0.18"/>
    <n v="0.72"/>
    <n v="11897.8"/>
    <n v="0"/>
    <n v="2302.7999999999993"/>
    <n v="0.19656246158888843"/>
    <n v="0.19656246158888843"/>
    <n v="198.29666666666665"/>
    <n v="4067.8333333333335"/>
    <n v="4.8747490474044329E-2"/>
    <s v="11-2022"/>
    <s v="09-2025"/>
    <n v="34"/>
    <x v="484"/>
    <x v="0"/>
  </r>
  <r>
    <x v="485"/>
    <s v="03-11-2022"/>
    <s v="B0486"/>
    <x v="3"/>
    <n v="13803"/>
    <n v="13.9"/>
    <n v="36"/>
    <x v="2"/>
    <x v="0"/>
    <x v="4"/>
    <n v="48263"/>
    <x v="1"/>
    <n v="0.37"/>
    <n v="0.93"/>
    <n v="0"/>
    <n v="0"/>
    <n v="-13803"/>
    <n v="0.28599548308227835"/>
    <n v="0.28599548308227835"/>
    <n v="0"/>
    <n v="4021.9166666666665"/>
    <n v="0"/>
    <s v="11-2022"/>
    <s v="09-2025"/>
    <n v="34"/>
    <x v="485"/>
    <x v="1"/>
  </r>
  <r>
    <x v="486"/>
    <s v="22-06-2021"/>
    <s v="B0487"/>
    <x v="2"/>
    <n v="26963"/>
    <n v="20.8"/>
    <n v="36"/>
    <x v="0"/>
    <x v="6"/>
    <x v="4"/>
    <n v="107694"/>
    <x v="2"/>
    <n v="0.23"/>
    <n v="0.53"/>
    <n v="32571.3"/>
    <n v="0"/>
    <n v="5608.2999999999993"/>
    <n v="0.25036677995060075"/>
    <n v="0.25036677995060075"/>
    <n v="904.75833333333333"/>
    <n v="8974.5"/>
    <n v="0.10081434434601742"/>
    <s v="06-2021"/>
    <s v="09-2025"/>
    <n v="51"/>
    <x v="486"/>
    <x v="0"/>
  </r>
  <r>
    <x v="487"/>
    <s v="26-03-2023"/>
    <s v="B0488"/>
    <x v="8"/>
    <n v="37221"/>
    <n v="17.8"/>
    <n v="60"/>
    <x v="1"/>
    <x v="1"/>
    <x v="2"/>
    <n v="45735"/>
    <x v="1"/>
    <n v="0.5"/>
    <n v="0.92"/>
    <n v="0"/>
    <n v="0"/>
    <n v="-37221"/>
    <n v="0.81384060347654974"/>
    <n v="0.81384060347654974"/>
    <n v="0"/>
    <n v="3811.25"/>
    <n v="0"/>
    <s v="03-2023"/>
    <s v="09-2025"/>
    <n v="30"/>
    <x v="487"/>
    <x v="1"/>
  </r>
  <r>
    <x v="488"/>
    <s v="21-03-2021"/>
    <s v="B0489"/>
    <x v="3"/>
    <n v="34723"/>
    <n v="18.5"/>
    <n v="60"/>
    <x v="1"/>
    <x v="4"/>
    <x v="4"/>
    <n v="45830"/>
    <x v="2"/>
    <n v="0.23"/>
    <n v="0.52"/>
    <n v="0"/>
    <n v="0"/>
    <n v="-34723"/>
    <n v="0.7576478289330133"/>
    <n v="0.7576478289330133"/>
    <n v="0"/>
    <n v="3819.1666666666665"/>
    <n v="0"/>
    <s v="03-2021"/>
    <s v="09-2025"/>
    <n v="54"/>
    <x v="488"/>
    <x v="1"/>
  </r>
  <r>
    <x v="489"/>
    <s v="05-06-2023"/>
    <s v="B0490"/>
    <x v="9"/>
    <n v="16282"/>
    <n v="7.6"/>
    <n v="36"/>
    <x v="0"/>
    <x v="2"/>
    <x v="4"/>
    <n v="77893"/>
    <x v="2"/>
    <n v="0.26"/>
    <n v="0.75"/>
    <n v="17519.43"/>
    <n v="0"/>
    <n v="1237.4300000000003"/>
    <n v="0.20903033648723249"/>
    <n v="0.20903033648723249"/>
    <n v="486.65083333333337"/>
    <n v="6491.083333333333"/>
    <n v="7.4972205461337996E-2"/>
    <s v="06-2023"/>
    <s v="09-2025"/>
    <n v="27"/>
    <x v="489"/>
    <x v="0"/>
  </r>
  <r>
    <x v="490"/>
    <s v="22-07-2021"/>
    <s v="B0491"/>
    <x v="9"/>
    <n v="5703"/>
    <n v="9.6999999999999993"/>
    <n v="36"/>
    <x v="0"/>
    <x v="2"/>
    <x v="3"/>
    <n v="74673"/>
    <x v="0"/>
    <n v="0.34"/>
    <n v="0.9"/>
    <n v="6256.19"/>
    <n v="0"/>
    <n v="553.1899999999996"/>
    <n v="7.6372986219918851E-2"/>
    <n v="7.6372986219918851E-2"/>
    <n v="173.78305555555553"/>
    <n v="6222.75"/>
    <n v="2.7927050830509909E-2"/>
    <s v="07-2021"/>
    <s v="09-2025"/>
    <n v="50"/>
    <x v="490"/>
    <x v="0"/>
  </r>
  <r>
    <x v="491"/>
    <s v="03-02-2023"/>
    <s v="B0492"/>
    <x v="5"/>
    <n v="7563"/>
    <n v="20.7"/>
    <n v="60"/>
    <x v="0"/>
    <x v="3"/>
    <x v="2"/>
    <n v="119462"/>
    <x v="0"/>
    <n v="0.42"/>
    <n v="0.62"/>
    <n v="9128.5400000000009"/>
    <n v="0"/>
    <n v="1565.5400000000009"/>
    <n v="6.3308834608494749E-2"/>
    <n v="6.3308834608494749E-2"/>
    <n v="152.14233333333334"/>
    <n v="9955.1666666666661"/>
    <n v="1.5282751000318095E-2"/>
    <s v="02-2023"/>
    <s v="09-2025"/>
    <n v="31"/>
    <x v="491"/>
    <x v="0"/>
  </r>
  <r>
    <x v="492"/>
    <s v="16-02-2021"/>
    <s v="B0493"/>
    <x v="5"/>
    <n v="26849"/>
    <n v="24.4"/>
    <n v="36"/>
    <x v="1"/>
    <x v="4"/>
    <x v="2"/>
    <n v="75066"/>
    <x v="0"/>
    <n v="0.28999999999999998"/>
    <n v="0.71"/>
    <n v="2888.35"/>
    <n v="0"/>
    <n v="-23960.65"/>
    <n v="0.35767191538113124"/>
    <n v="0.35767191538113124"/>
    <n v="80.231944444444437"/>
    <n v="6255.5"/>
    <n v="1.2825824385651736E-2"/>
    <s v="02-2021"/>
    <s v="09-2025"/>
    <n v="55"/>
    <x v="492"/>
    <x v="1"/>
  </r>
  <r>
    <x v="493"/>
    <s v="18-10-2022"/>
    <s v="B0494"/>
    <x v="3"/>
    <n v="32860"/>
    <n v="10.3"/>
    <n v="36"/>
    <x v="0"/>
    <x v="0"/>
    <x v="4"/>
    <n v="130315"/>
    <x v="0"/>
    <n v="0.27"/>
    <n v="0.65"/>
    <n v="36244.58"/>
    <n v="0"/>
    <n v="3384.5800000000017"/>
    <n v="0.25215823197636494"/>
    <n v="0.25215823197636494"/>
    <n v="1006.7938888888889"/>
    <n v="10859.583333333334"/>
    <n v="9.2710176623310173E-2"/>
    <s v="10-2022"/>
    <s v="09-2025"/>
    <n v="35"/>
    <x v="493"/>
    <x v="0"/>
  </r>
  <r>
    <x v="494"/>
    <s v="16-04-2022"/>
    <s v="B0495"/>
    <x v="1"/>
    <n v="32585"/>
    <n v="10.4"/>
    <n v="60"/>
    <x v="2"/>
    <x v="5"/>
    <x v="2"/>
    <n v="33373"/>
    <x v="0"/>
    <n v="0.5"/>
    <n v="0.93"/>
    <n v="0"/>
    <n v="0"/>
    <n v="-32585"/>
    <n v="0.97638809816318584"/>
    <n v="0.97638809816318584"/>
    <n v="0"/>
    <n v="2781.0833333333335"/>
    <n v="0"/>
    <s v="04-2022"/>
    <s v="09-2025"/>
    <n v="41"/>
    <x v="494"/>
    <x v="1"/>
  </r>
  <r>
    <x v="495"/>
    <s v="29-08-2023"/>
    <s v="B0496"/>
    <x v="6"/>
    <n v="23015"/>
    <n v="14.5"/>
    <n v="60"/>
    <x v="1"/>
    <x v="1"/>
    <x v="1"/>
    <n v="40335"/>
    <x v="0"/>
    <n v="0.1"/>
    <n v="0.87"/>
    <n v="11485.91"/>
    <n v="0"/>
    <n v="-11529.09"/>
    <n v="0.57059625635304323"/>
    <n v="0.57059625635304323"/>
    <n v="191.43183333333334"/>
    <n v="3361.25"/>
    <n v="5.6952572207760011E-2"/>
    <s v="08-2023"/>
    <s v="09-2025"/>
    <n v="25"/>
    <x v="495"/>
    <x v="1"/>
  </r>
  <r>
    <x v="496"/>
    <s v="02-11-2023"/>
    <s v="B0497"/>
    <x v="5"/>
    <n v="13003"/>
    <n v="24.7"/>
    <n v="36"/>
    <x v="0"/>
    <x v="0"/>
    <x v="2"/>
    <n v="53741"/>
    <x v="1"/>
    <n v="0.46"/>
    <n v="0.82"/>
    <n v="16214.74"/>
    <n v="0"/>
    <n v="3211.74"/>
    <n v="0.24195679276530024"/>
    <n v="0.24195679276530024"/>
    <n v="450.40944444444443"/>
    <n v="4478.416666666667"/>
    <n v="0.10057336732352083"/>
    <s v="11-2023"/>
    <s v="09-2025"/>
    <n v="22"/>
    <x v="496"/>
    <x v="0"/>
  </r>
  <r>
    <x v="497"/>
    <s v="06-01-2023"/>
    <s v="B0498"/>
    <x v="8"/>
    <n v="27958"/>
    <n v="10.4"/>
    <n v="36"/>
    <x v="0"/>
    <x v="6"/>
    <x v="2"/>
    <n v="40692"/>
    <x v="1"/>
    <n v="0.16"/>
    <n v="0.76"/>
    <n v="30865.63"/>
    <n v="0"/>
    <n v="2907.630000000001"/>
    <n v="0.68706379632360171"/>
    <n v="0.68706379632360171"/>
    <n v="857.37861111111113"/>
    <n v="3391"/>
    <n v="0.25283946066384877"/>
    <s v="01-2023"/>
    <s v="09-2025"/>
    <n v="32"/>
    <x v="497"/>
    <x v="0"/>
  </r>
  <r>
    <x v="498"/>
    <s v="23-02-2023"/>
    <s v="B0499"/>
    <x v="8"/>
    <n v="27017"/>
    <n v="13.1"/>
    <n v="36"/>
    <x v="1"/>
    <x v="0"/>
    <x v="2"/>
    <n v="77295"/>
    <x v="0"/>
    <n v="0.41"/>
    <n v="0.87"/>
    <n v="4494.63"/>
    <n v="0"/>
    <n v="-22522.37"/>
    <n v="0.34953101753024129"/>
    <n v="0.34953101753024129"/>
    <n v="124.85083333333334"/>
    <n v="6441.25"/>
    <n v="1.9383013131509155E-2"/>
    <s v="02-2023"/>
    <s v="09-2025"/>
    <n v="31"/>
    <x v="498"/>
    <x v="1"/>
  </r>
  <r>
    <x v="499"/>
    <s v="26-08-2023"/>
    <s v="B0500"/>
    <x v="6"/>
    <n v="12171"/>
    <n v="22.8"/>
    <n v="60"/>
    <x v="0"/>
    <x v="5"/>
    <x v="0"/>
    <n v="75541"/>
    <x v="1"/>
    <n v="0.35"/>
    <n v="0.68"/>
    <n v="14945.99"/>
    <n v="0"/>
    <n v="2774.99"/>
    <n v="0.16111780357686553"/>
    <n v="0.16111780357686553"/>
    <n v="249.09983333333332"/>
    <n v="6295.083333333333"/>
    <n v="3.9570537853615917E-2"/>
    <s v="08-2023"/>
    <s v="09-2025"/>
    <n v="25"/>
    <x v="499"/>
    <x v="0"/>
  </r>
  <r>
    <x v="500"/>
    <s v="24-12-2021"/>
    <s v="B0501"/>
    <x v="7"/>
    <n v="13201"/>
    <n v="5.0999999999999996"/>
    <n v="36"/>
    <x v="1"/>
    <x v="4"/>
    <x v="0"/>
    <n v="64057"/>
    <x v="0"/>
    <n v="0.24"/>
    <n v="0.7"/>
    <n v="4962.1499999999996"/>
    <n v="0"/>
    <n v="-8238.85"/>
    <n v="0.20608208314469925"/>
    <n v="0.20608208314469925"/>
    <n v="137.83749999999998"/>
    <n v="5338.083333333333"/>
    <n v="2.5821533946329047E-2"/>
    <s v="12-2021"/>
    <s v="09-2025"/>
    <n v="45"/>
    <x v="500"/>
    <x v="1"/>
  </r>
  <r>
    <x v="501"/>
    <s v="30-08-2023"/>
    <s v="B0502"/>
    <x v="7"/>
    <n v="30426"/>
    <n v="5.8"/>
    <n v="36"/>
    <x v="0"/>
    <x v="1"/>
    <x v="0"/>
    <n v="96983"/>
    <x v="1"/>
    <n v="0.45"/>
    <n v="0.83"/>
    <n v="32190.71"/>
    <n v="0"/>
    <n v="1764.7099999999991"/>
    <n v="0.31372508583978637"/>
    <n v="0.31372508583978637"/>
    <n v="894.18638888888881"/>
    <n v="8081.916666666667"/>
    <n v="0.11064038714688827"/>
    <s v="08-2023"/>
    <s v="09-2025"/>
    <n v="25"/>
    <x v="501"/>
    <x v="0"/>
  </r>
  <r>
    <x v="502"/>
    <s v="30-10-2022"/>
    <s v="B0503"/>
    <x v="9"/>
    <n v="18778"/>
    <n v="17.100000000000001"/>
    <n v="60"/>
    <x v="0"/>
    <x v="4"/>
    <x v="2"/>
    <n v="49583"/>
    <x v="2"/>
    <n v="0.11"/>
    <n v="0.66"/>
    <n v="21989.040000000001"/>
    <n v="0"/>
    <n v="3211.0400000000009"/>
    <n v="0.37871851239336063"/>
    <n v="0.37871851239336063"/>
    <n v="366.48400000000004"/>
    <n v="4131.916666666667"/>
    <n v="8.8695883669806186E-2"/>
    <s v="10-2022"/>
    <s v="09-2025"/>
    <n v="35"/>
    <x v="502"/>
    <x v="0"/>
  </r>
  <r>
    <x v="503"/>
    <s v="08-01-2022"/>
    <s v="B0504"/>
    <x v="5"/>
    <n v="22116"/>
    <n v="23.1"/>
    <n v="60"/>
    <x v="0"/>
    <x v="6"/>
    <x v="1"/>
    <n v="52765"/>
    <x v="1"/>
    <n v="0.19"/>
    <n v="0.53"/>
    <n v="27224.799999999999"/>
    <n v="0"/>
    <n v="5108.7999999999993"/>
    <n v="0.41914147635743393"/>
    <n v="0.41914147635743393"/>
    <n v="453.74666666666667"/>
    <n v="4397.083333333333"/>
    <n v="0.10319264664076566"/>
    <s v="01-2022"/>
    <s v="09-2025"/>
    <n v="44"/>
    <x v="503"/>
    <x v="0"/>
  </r>
  <r>
    <x v="504"/>
    <s v="29-10-2023"/>
    <s v="B0505"/>
    <x v="0"/>
    <n v="34297"/>
    <n v="9.8000000000000007"/>
    <n v="36"/>
    <x v="1"/>
    <x v="5"/>
    <x v="2"/>
    <n v="89287"/>
    <x v="1"/>
    <n v="0.33"/>
    <n v="0.53"/>
    <n v="15729.14"/>
    <n v="0"/>
    <n v="-18567.86"/>
    <n v="0.3841208686594913"/>
    <n v="0.3841208686594913"/>
    <n v="436.92055555555555"/>
    <n v="7440.583333333333"/>
    <n v="5.8721277080276711E-2"/>
    <s v="10-2023"/>
    <s v="09-2025"/>
    <n v="23"/>
    <x v="504"/>
    <x v="1"/>
  </r>
  <r>
    <x v="505"/>
    <s v="07-11-2022"/>
    <s v="B0506"/>
    <x v="3"/>
    <n v="20342"/>
    <n v="14.4"/>
    <n v="60"/>
    <x v="0"/>
    <x v="6"/>
    <x v="4"/>
    <n v="53906"/>
    <x v="1"/>
    <n v="0.24"/>
    <n v="0.55000000000000004"/>
    <n v="23271.25"/>
    <n v="0"/>
    <n v="2929.25"/>
    <n v="0.37736059065781175"/>
    <n v="0.37736059065781175"/>
    <n v="387.85416666666669"/>
    <n v="4492.166666666667"/>
    <n v="8.6340110562831598E-2"/>
    <s v="11-2022"/>
    <s v="09-2025"/>
    <n v="34"/>
    <x v="505"/>
    <x v="0"/>
  </r>
  <r>
    <x v="506"/>
    <s v="31-03-2021"/>
    <s v="B0507"/>
    <x v="4"/>
    <n v="28490"/>
    <n v="14"/>
    <n v="60"/>
    <x v="1"/>
    <x v="3"/>
    <x v="1"/>
    <n v="115103"/>
    <x v="2"/>
    <n v="0.34"/>
    <n v="0.89"/>
    <n v="4446.13"/>
    <n v="0"/>
    <n v="-24043.87"/>
    <n v="0.24751744090075845"/>
    <n v="0.24751744090075845"/>
    <n v="74.102166666666662"/>
    <n v="9591.9166666666661"/>
    <n v="7.7254806564555226E-3"/>
    <s v="03-2021"/>
    <s v="09-2025"/>
    <n v="54"/>
    <x v="506"/>
    <x v="1"/>
  </r>
  <r>
    <x v="507"/>
    <s v="29-11-2022"/>
    <s v="B0508"/>
    <x v="6"/>
    <n v="20975"/>
    <n v="14.5"/>
    <n v="36"/>
    <x v="0"/>
    <x v="1"/>
    <x v="0"/>
    <n v="109675"/>
    <x v="0"/>
    <n v="0.11"/>
    <n v="0.71"/>
    <n v="24016.38"/>
    <n v="0"/>
    <n v="3041.380000000001"/>
    <n v="0.19124686573968544"/>
    <n v="0.19124686573968544"/>
    <n v="667.12166666666667"/>
    <n v="9139.5833333333339"/>
    <n v="7.2992568953726911E-2"/>
    <s v="11-2022"/>
    <s v="09-2025"/>
    <n v="34"/>
    <x v="507"/>
    <x v="0"/>
  </r>
  <r>
    <x v="508"/>
    <s v="24-06-2022"/>
    <s v="B0509"/>
    <x v="9"/>
    <n v="27723"/>
    <n v="17.5"/>
    <n v="60"/>
    <x v="1"/>
    <x v="3"/>
    <x v="3"/>
    <n v="76525"/>
    <x v="1"/>
    <n v="0.15"/>
    <n v="0.82"/>
    <n v="12716.99"/>
    <n v="0"/>
    <n v="-15006.01"/>
    <n v="0.36227376674289447"/>
    <n v="0.36227376674289447"/>
    <n v="211.94983333333332"/>
    <n v="6377.083333333333"/>
    <n v="3.3236171185886967E-2"/>
    <s v="06-2022"/>
    <s v="09-2025"/>
    <n v="39"/>
    <x v="508"/>
    <x v="1"/>
  </r>
  <r>
    <x v="509"/>
    <s v="02-01-2023"/>
    <s v="B0510"/>
    <x v="0"/>
    <n v="24279"/>
    <n v="14.4"/>
    <n v="60"/>
    <x v="1"/>
    <x v="0"/>
    <x v="1"/>
    <n v="68230"/>
    <x v="1"/>
    <n v="0.15"/>
    <n v="0.68"/>
    <n v="4595.21"/>
    <n v="0"/>
    <n v="-19683.79"/>
    <n v="0.35584053935219112"/>
    <n v="0.35584053935219112"/>
    <n v="76.586833333333331"/>
    <n v="5685.833333333333"/>
    <n v="1.3469764033416386E-2"/>
    <s v="01-2023"/>
    <s v="09-2025"/>
    <n v="32"/>
    <x v="509"/>
    <x v="1"/>
  </r>
  <r>
    <x v="510"/>
    <s v="19-05-2023"/>
    <s v="B0511"/>
    <x v="5"/>
    <n v="13765"/>
    <n v="13.9"/>
    <n v="36"/>
    <x v="0"/>
    <x v="4"/>
    <x v="0"/>
    <n v="147904"/>
    <x v="2"/>
    <n v="0.18"/>
    <n v="0.62"/>
    <n v="15678.34"/>
    <n v="0"/>
    <n v="1913.3400000000001"/>
    <n v="9.3067124621376021E-2"/>
    <n v="9.3067124621376021E-2"/>
    <n v="435.50944444444445"/>
    <n v="12325.333333333334"/>
    <n v="3.53344962498197E-2"/>
    <s v="05-2023"/>
    <s v="09-2025"/>
    <n v="28"/>
    <x v="510"/>
    <x v="0"/>
  </r>
  <r>
    <x v="511"/>
    <s v="10-02-2021"/>
    <s v="B0512"/>
    <x v="0"/>
    <n v="12561"/>
    <n v="14.5"/>
    <n v="60"/>
    <x v="1"/>
    <x v="0"/>
    <x v="1"/>
    <n v="49520"/>
    <x v="0"/>
    <n v="0.28000000000000003"/>
    <n v="0.66"/>
    <n v="6147.18"/>
    <n v="0"/>
    <n v="-6413.82"/>
    <n v="0.25365508885298871"/>
    <n v="0.25365508885298871"/>
    <n v="102.453"/>
    <n v="4126.666666666667"/>
    <n v="2.4827059773828757E-2"/>
    <s v="02-2021"/>
    <s v="09-2025"/>
    <n v="55"/>
    <x v="511"/>
    <x v="1"/>
  </r>
  <r>
    <x v="512"/>
    <s v="10-01-2023"/>
    <s v="B0513"/>
    <x v="0"/>
    <n v="1525"/>
    <n v="16.8"/>
    <n v="36"/>
    <x v="0"/>
    <x v="4"/>
    <x v="1"/>
    <n v="115238"/>
    <x v="1"/>
    <n v="0.4"/>
    <n v="0.86"/>
    <n v="1781.2"/>
    <n v="0"/>
    <n v="256.20000000000005"/>
    <n v="1.3233482011142158E-2"/>
    <n v="1.3233482011142158E-2"/>
    <n v="49.477777777777781"/>
    <n v="9603.1666666666661"/>
    <n v="5.1522356630046805E-3"/>
    <s v="01-2023"/>
    <s v="09-2025"/>
    <n v="32"/>
    <x v="512"/>
    <x v="0"/>
  </r>
  <r>
    <x v="513"/>
    <s v="17-05-2022"/>
    <s v="B0514"/>
    <x v="6"/>
    <n v="23861"/>
    <n v="15.7"/>
    <n v="36"/>
    <x v="0"/>
    <x v="6"/>
    <x v="2"/>
    <n v="81934"/>
    <x v="2"/>
    <n v="0.46"/>
    <n v="0.78"/>
    <n v="27607.18"/>
    <n v="0"/>
    <n v="3746.1800000000003"/>
    <n v="0.29122220323675152"/>
    <n v="0.29122220323675152"/>
    <n v="766.86611111111108"/>
    <n v="6827.833333333333"/>
    <n v="0.11231470858658595"/>
    <s v="05-2022"/>
    <s v="09-2025"/>
    <n v="40"/>
    <x v="513"/>
    <x v="0"/>
  </r>
  <r>
    <x v="514"/>
    <s v="17-08-2023"/>
    <s v="B0515"/>
    <x v="9"/>
    <n v="34142"/>
    <n v="22.1"/>
    <n v="60"/>
    <x v="0"/>
    <x v="0"/>
    <x v="4"/>
    <n v="55566"/>
    <x v="0"/>
    <n v="0.43"/>
    <n v="0.92"/>
    <n v="41687.379999999997"/>
    <n v="0"/>
    <n v="7545.3799999999974"/>
    <n v="0.61444048518878447"/>
    <n v="0.61444048518878447"/>
    <n v="694.78966666666668"/>
    <n v="4630.5"/>
    <n v="0.15004635928445453"/>
    <s v="08-2023"/>
    <s v="09-2025"/>
    <n v="25"/>
    <x v="514"/>
    <x v="0"/>
  </r>
  <r>
    <x v="515"/>
    <s v="18-07-2023"/>
    <s v="B0516"/>
    <x v="1"/>
    <n v="27916"/>
    <n v="6"/>
    <n v="60"/>
    <x v="1"/>
    <x v="5"/>
    <x v="3"/>
    <n v="103193"/>
    <x v="0"/>
    <n v="0.18"/>
    <n v="0.81"/>
    <n v="4929.04"/>
    <n v="0"/>
    <n v="-22986.959999999999"/>
    <n v="0.27052222534474235"/>
    <n v="0.27052222534474235"/>
    <n v="82.150666666666666"/>
    <n v="8599.4166666666661"/>
    <n v="9.5530510790460595E-3"/>
    <s v="07-2023"/>
    <s v="09-2025"/>
    <n v="26"/>
    <x v="515"/>
    <x v="1"/>
  </r>
  <r>
    <x v="516"/>
    <s v="06-04-2022"/>
    <s v="B0517"/>
    <x v="8"/>
    <n v="5648"/>
    <n v="21.7"/>
    <n v="60"/>
    <x v="1"/>
    <x v="5"/>
    <x v="0"/>
    <n v="133224"/>
    <x v="1"/>
    <n v="0.28000000000000003"/>
    <n v="0.76"/>
    <n v="2180.3000000000002"/>
    <n v="1908.91"/>
    <n v="-3467.7"/>
    <n v="4.2394763706239118E-2"/>
    <n v="4.2394763706239118E-2"/>
    <n v="36.338333333333338"/>
    <n v="11102"/>
    <n v="3.2731339698552817E-3"/>
    <s v="04-2022"/>
    <s v="09-2025"/>
    <n v="41"/>
    <x v="516"/>
    <x v="1"/>
  </r>
  <r>
    <x v="517"/>
    <s v="02-01-2023"/>
    <s v="B0518"/>
    <x v="3"/>
    <n v="36133"/>
    <n v="21.9"/>
    <n v="36"/>
    <x v="1"/>
    <x v="5"/>
    <x v="1"/>
    <n v="60134"/>
    <x v="1"/>
    <n v="0.18"/>
    <n v="0.77"/>
    <n v="2677.28"/>
    <n v="0"/>
    <n v="-33455.72"/>
    <n v="0.60087471314065255"/>
    <n v="0.60087471314065255"/>
    <n v="74.36888888888889"/>
    <n v="5011.166666666667"/>
    <n v="1.4840633695857029E-2"/>
    <s v="01-2023"/>
    <s v="09-2025"/>
    <n v="32"/>
    <x v="517"/>
    <x v="1"/>
  </r>
  <r>
    <x v="518"/>
    <s v="22-01-2023"/>
    <s v="B0519"/>
    <x v="9"/>
    <n v="31523"/>
    <n v="10.7"/>
    <n v="60"/>
    <x v="0"/>
    <x v="5"/>
    <x v="3"/>
    <n v="40345"/>
    <x v="1"/>
    <n v="0.21"/>
    <n v="0.92"/>
    <n v="34895.96"/>
    <n v="0"/>
    <n v="3372.9599999999991"/>
    <n v="0.78133597719667869"/>
    <n v="0.78133597719667869"/>
    <n v="581.59933333333333"/>
    <n v="3362.0833333333335"/>
    <n v="0.17298778039410087"/>
    <s v="01-2023"/>
    <s v="09-2025"/>
    <n v="32"/>
    <x v="518"/>
    <x v="0"/>
  </r>
  <r>
    <x v="519"/>
    <s v="14-07-2023"/>
    <s v="B0520"/>
    <x v="4"/>
    <n v="30052"/>
    <n v="14.3"/>
    <n v="36"/>
    <x v="1"/>
    <x v="6"/>
    <x v="1"/>
    <n v="71185"/>
    <x v="1"/>
    <n v="0.3"/>
    <n v="0.85"/>
    <n v="11094.37"/>
    <n v="0"/>
    <n v="-18957.629999999997"/>
    <n v="0.42216759148697058"/>
    <n v="0.42216759148697058"/>
    <n v="308.17694444444447"/>
    <n v="5932.083333333333"/>
    <n v="5.1950879164618019E-2"/>
    <s v="07-2023"/>
    <s v="09-2025"/>
    <n v="26"/>
    <x v="519"/>
    <x v="1"/>
  </r>
  <r>
    <x v="520"/>
    <s v="28-06-2023"/>
    <s v="B0521"/>
    <x v="0"/>
    <n v="35414"/>
    <n v="13.8"/>
    <n v="60"/>
    <x v="0"/>
    <x v="0"/>
    <x v="4"/>
    <n v="145464"/>
    <x v="2"/>
    <n v="0.13"/>
    <n v="0.51"/>
    <n v="40301.129999999997"/>
    <n v="0"/>
    <n v="4887.1299999999974"/>
    <n v="0.24345542539734918"/>
    <n v="0.24345542539734918"/>
    <n v="671.68549999999993"/>
    <n v="12122"/>
    <n v="5.5410452070615401E-2"/>
    <s v="06-2023"/>
    <s v="09-2025"/>
    <n v="27"/>
    <x v="520"/>
    <x v="0"/>
  </r>
  <r>
    <x v="521"/>
    <s v="25-01-2022"/>
    <s v="B0522"/>
    <x v="1"/>
    <n v="33781"/>
    <n v="9.4"/>
    <n v="60"/>
    <x v="1"/>
    <x v="4"/>
    <x v="3"/>
    <n v="122949"/>
    <x v="2"/>
    <n v="0.19"/>
    <n v="0.74"/>
    <n v="8770.67"/>
    <n v="14712.11"/>
    <n v="-25010.33"/>
    <n v="0.27475619972508925"/>
    <n v="0.27475619972508925"/>
    <n v="146.17783333333333"/>
    <n v="10245.75"/>
    <n v="1.4267167687415106E-2"/>
    <s v="01-2022"/>
    <s v="09-2025"/>
    <n v="44"/>
    <x v="521"/>
    <x v="1"/>
  </r>
  <r>
    <x v="522"/>
    <s v="02-06-2023"/>
    <s v="B0523"/>
    <x v="6"/>
    <n v="5599"/>
    <n v="12.9"/>
    <n v="60"/>
    <x v="0"/>
    <x v="5"/>
    <x v="0"/>
    <n v="100744"/>
    <x v="1"/>
    <n v="0.47"/>
    <n v="0.81"/>
    <n v="6321.27"/>
    <n v="0"/>
    <n v="722.27000000000044"/>
    <n v="5.5576510759946005E-2"/>
    <n v="5.5576510759946005E-2"/>
    <n v="105.3545"/>
    <n v="8395.3333333333339"/>
    <n v="1.2549174144365917E-2"/>
    <s v="06-2023"/>
    <s v="09-2025"/>
    <n v="27"/>
    <x v="522"/>
    <x v="0"/>
  </r>
  <r>
    <x v="523"/>
    <s v="13-09-2021"/>
    <s v="B0524"/>
    <x v="2"/>
    <n v="36046"/>
    <n v="5.9"/>
    <n v="36"/>
    <x v="2"/>
    <x v="1"/>
    <x v="1"/>
    <n v="63455"/>
    <x v="0"/>
    <n v="0.28999999999999998"/>
    <n v="0.84"/>
    <n v="0"/>
    <n v="0"/>
    <n v="-36046"/>
    <n v="0.56805610274998031"/>
    <n v="0.56805610274998031"/>
    <n v="0"/>
    <n v="5287.916666666667"/>
    <n v="0"/>
    <s v="09-2021"/>
    <s v="09-2025"/>
    <n v="48"/>
    <x v="523"/>
    <x v="1"/>
  </r>
  <r>
    <x v="524"/>
    <s v="10-12-2022"/>
    <s v="B0525"/>
    <x v="3"/>
    <n v="36923"/>
    <n v="10.6"/>
    <n v="60"/>
    <x v="1"/>
    <x v="4"/>
    <x v="4"/>
    <n v="145217"/>
    <x v="1"/>
    <n v="0.28000000000000003"/>
    <n v="0.6"/>
    <n v="9786.24"/>
    <n v="0"/>
    <n v="-27136.760000000002"/>
    <n v="0.25426086477478532"/>
    <n v="0.25426086477478532"/>
    <n v="163.10399999999998"/>
    <n v="12101.416666666666"/>
    <n v="1.347809140803074E-2"/>
    <s v="12-2022"/>
    <s v="09-2025"/>
    <n v="33"/>
    <x v="524"/>
    <x v="1"/>
  </r>
  <r>
    <x v="525"/>
    <s v="26-03-2022"/>
    <s v="B0526"/>
    <x v="3"/>
    <n v="4814"/>
    <n v="21.3"/>
    <n v="60"/>
    <x v="1"/>
    <x v="6"/>
    <x v="3"/>
    <n v="58018"/>
    <x v="0"/>
    <n v="0.11"/>
    <n v="0.89"/>
    <n v="724.86"/>
    <n v="0"/>
    <n v="-4089.14"/>
    <n v="8.2974249370884892E-2"/>
    <n v="8.2974249370884892E-2"/>
    <n v="12.081"/>
    <n v="4834.833333333333"/>
    <n v="2.4987417697955806E-3"/>
    <s v="03-2022"/>
    <s v="09-2025"/>
    <n v="42"/>
    <x v="525"/>
    <x v="1"/>
  </r>
  <r>
    <x v="526"/>
    <s v="10-01-2021"/>
    <s v="B0527"/>
    <x v="8"/>
    <n v="36984"/>
    <n v="10.7"/>
    <n v="36"/>
    <x v="1"/>
    <x v="4"/>
    <x v="1"/>
    <n v="84219"/>
    <x v="0"/>
    <n v="0.2"/>
    <n v="0.93"/>
    <n v="13592.29"/>
    <n v="0"/>
    <n v="-23391.71"/>
    <n v="0.43914081145584727"/>
    <n v="0.43914081145584727"/>
    <n v="377.56361111111113"/>
    <n v="7018.25"/>
    <n v="5.3797401219835589E-2"/>
    <s v="01-2021"/>
    <s v="09-2025"/>
    <n v="56"/>
    <x v="526"/>
    <x v="1"/>
  </r>
  <r>
    <x v="527"/>
    <s v="04-04-2023"/>
    <s v="B0528"/>
    <x v="2"/>
    <n v="27616"/>
    <n v="21.4"/>
    <n v="36"/>
    <x v="0"/>
    <x v="4"/>
    <x v="1"/>
    <n v="75991"/>
    <x v="0"/>
    <n v="0.45"/>
    <n v="0.61"/>
    <n v="33525.82"/>
    <n v="0"/>
    <n v="5909.82"/>
    <n v="0.3634114566198629"/>
    <n v="0.3634114566198629"/>
    <n v="931.27277777777772"/>
    <n v="6332.583333333333"/>
    <n v="0.14706048523290038"/>
    <s v="04-2023"/>
    <s v="09-2025"/>
    <n v="29"/>
    <x v="527"/>
    <x v="0"/>
  </r>
  <r>
    <x v="528"/>
    <s v="09-03-2023"/>
    <s v="B0529"/>
    <x v="5"/>
    <n v="3113"/>
    <n v="15.6"/>
    <n v="60"/>
    <x v="1"/>
    <x v="0"/>
    <x v="0"/>
    <n v="103616"/>
    <x v="2"/>
    <n v="0.17"/>
    <n v="0.9"/>
    <n v="422.95"/>
    <n v="0"/>
    <n v="-2690.05"/>
    <n v="3.0043622606547252E-2"/>
    <n v="3.0043622606547252E-2"/>
    <n v="7.0491666666666664"/>
    <n v="8634.6666666666661"/>
    <n v="8.1637970969734408E-4"/>
    <s v="03-2023"/>
    <s v="09-2025"/>
    <n v="30"/>
    <x v="528"/>
    <x v="1"/>
  </r>
  <r>
    <x v="529"/>
    <s v="27-05-2023"/>
    <s v="B0530"/>
    <x v="2"/>
    <n v="14760"/>
    <n v="22.6"/>
    <n v="60"/>
    <x v="0"/>
    <x v="5"/>
    <x v="4"/>
    <n v="117438"/>
    <x v="0"/>
    <n v="0.27"/>
    <n v="0.54"/>
    <n v="18095.759999999998"/>
    <n v="0"/>
    <n v="3335.7599999999984"/>
    <n v="0.12568333929392531"/>
    <n v="0.12568333929392531"/>
    <n v="301.59599999999995"/>
    <n v="9786.5"/>
    <n v="3.0817554794870479E-2"/>
    <s v="05-2023"/>
    <s v="09-2025"/>
    <n v="28"/>
    <x v="529"/>
    <x v="0"/>
  </r>
  <r>
    <x v="530"/>
    <s v="26-10-2023"/>
    <s v="B0531"/>
    <x v="0"/>
    <n v="22927"/>
    <n v="16.5"/>
    <n v="60"/>
    <x v="1"/>
    <x v="1"/>
    <x v="2"/>
    <n v="146841"/>
    <x v="0"/>
    <n v="0.11"/>
    <n v="0.53"/>
    <n v="6850.1"/>
    <n v="0"/>
    <n v="-16076.9"/>
    <n v="0.15613486696494849"/>
    <n v="0.15613486696494849"/>
    <n v="114.16833333333334"/>
    <n v="12236.75"/>
    <n v="9.3299555301312315E-3"/>
    <s v="10-2023"/>
    <s v="09-2025"/>
    <n v="23"/>
    <x v="530"/>
    <x v="1"/>
  </r>
  <r>
    <x v="531"/>
    <s v="13-10-2023"/>
    <s v="B0532"/>
    <x v="0"/>
    <n v="21939"/>
    <n v="5.6"/>
    <n v="36"/>
    <x v="1"/>
    <x v="0"/>
    <x v="1"/>
    <n v="39486"/>
    <x v="2"/>
    <n v="0.28999999999999998"/>
    <n v="0.56000000000000005"/>
    <n v="3597.13"/>
    <n v="0"/>
    <n v="-18341.87"/>
    <n v="0.55561464822975237"/>
    <n v="0.55561464822975237"/>
    <n v="99.920277777777784"/>
    <n v="3290.5"/>
    <n v="3.0366290161913931E-2"/>
    <s v="10-2023"/>
    <s v="09-2025"/>
    <n v="23"/>
    <x v="531"/>
    <x v="1"/>
  </r>
  <r>
    <x v="532"/>
    <s v="09-01-2022"/>
    <s v="B0533"/>
    <x v="0"/>
    <n v="33419"/>
    <n v="18.5"/>
    <n v="36"/>
    <x v="1"/>
    <x v="4"/>
    <x v="3"/>
    <n v="68862"/>
    <x v="0"/>
    <n v="0.11"/>
    <n v="0.53"/>
    <n v="12922.67"/>
    <n v="11291.82"/>
    <n v="-20496.330000000002"/>
    <n v="0.48530394121576487"/>
    <n v="0.48530394121576487"/>
    <n v="358.96305555555557"/>
    <n v="5738.5"/>
    <n v="6.2553464416756216E-2"/>
    <s v="01-2022"/>
    <s v="09-2025"/>
    <n v="44"/>
    <x v="532"/>
    <x v="1"/>
  </r>
  <r>
    <x v="533"/>
    <s v="25-12-2023"/>
    <s v="B0534"/>
    <x v="0"/>
    <n v="13588"/>
    <n v="5.9"/>
    <n v="36"/>
    <x v="0"/>
    <x v="6"/>
    <x v="0"/>
    <n v="88870"/>
    <x v="0"/>
    <n v="0.43"/>
    <n v="0.88"/>
    <n v="14389.69"/>
    <n v="0"/>
    <n v="801.69000000000051"/>
    <n v="0.15289749071677733"/>
    <n v="0.15289749071677733"/>
    <n v="399.71361111111111"/>
    <n v="7405.833333333333"/>
    <n v="5.3972806721428304E-2"/>
    <s v="12-2023"/>
    <s v="09-2025"/>
    <n v="21"/>
    <x v="533"/>
    <x v="0"/>
  </r>
  <r>
    <x v="534"/>
    <s v="26-05-2021"/>
    <s v="B0535"/>
    <x v="9"/>
    <n v="37142"/>
    <n v="14"/>
    <n v="36"/>
    <x v="0"/>
    <x v="4"/>
    <x v="0"/>
    <n v="116694"/>
    <x v="1"/>
    <n v="0.43"/>
    <n v="0.53"/>
    <n v="42341.88"/>
    <n v="0"/>
    <n v="5199.8799999999974"/>
    <n v="0.31828543027062234"/>
    <n v="0.31828543027062234"/>
    <n v="1176.1633333333332"/>
    <n v="9724.5"/>
    <n v="0.12094846350283646"/>
    <s v="05-2021"/>
    <s v="09-2025"/>
    <n v="52"/>
    <x v="534"/>
    <x v="0"/>
  </r>
  <r>
    <x v="535"/>
    <s v="12-08-2021"/>
    <s v="B0536"/>
    <x v="3"/>
    <n v="34397"/>
    <n v="23.6"/>
    <n v="60"/>
    <x v="0"/>
    <x v="0"/>
    <x v="1"/>
    <n v="135996"/>
    <x v="0"/>
    <n v="0.42"/>
    <n v="0.62"/>
    <n v="42514.69"/>
    <n v="0"/>
    <n v="8117.6900000000023"/>
    <n v="0.25292655666343128"/>
    <n v="0.25292655666343128"/>
    <n v="708.57816666666668"/>
    <n v="11333"/>
    <n v="6.2523441865937238E-2"/>
    <s v="08-2021"/>
    <s v="09-2025"/>
    <n v="49"/>
    <x v="535"/>
    <x v="0"/>
  </r>
  <r>
    <x v="536"/>
    <s v="26-06-2021"/>
    <s v="B0537"/>
    <x v="2"/>
    <n v="17653"/>
    <n v="8.3000000000000007"/>
    <n v="36"/>
    <x v="1"/>
    <x v="1"/>
    <x v="1"/>
    <n v="73856"/>
    <x v="0"/>
    <n v="0.21"/>
    <n v="0.55000000000000004"/>
    <n v="1110.0899999999999"/>
    <n v="0"/>
    <n v="-16542.91"/>
    <n v="0.23901917244367418"/>
    <n v="0.23901917244367418"/>
    <n v="30.83583333333333"/>
    <n v="6154.666666666667"/>
    <n v="5.010154896013864E-3"/>
    <s v="06-2021"/>
    <s v="09-2025"/>
    <n v="51"/>
    <x v="536"/>
    <x v="1"/>
  </r>
  <r>
    <x v="537"/>
    <s v="03-05-2023"/>
    <s v="B0538"/>
    <x v="3"/>
    <n v="11831"/>
    <n v="12.8"/>
    <n v="36"/>
    <x v="0"/>
    <x v="0"/>
    <x v="1"/>
    <n v="131407"/>
    <x v="0"/>
    <n v="0.43"/>
    <n v="0.63"/>
    <n v="13345.37"/>
    <n v="0"/>
    <n v="1514.3700000000008"/>
    <n v="9.0033255458232819E-2"/>
    <n v="9.0033255458232819E-2"/>
    <n v="370.70472222222224"/>
    <n v="10950.583333333334"/>
    <n v="3.3852509125591991E-2"/>
    <s v="05-2023"/>
    <s v="09-2025"/>
    <n v="28"/>
    <x v="537"/>
    <x v="0"/>
  </r>
  <r>
    <x v="538"/>
    <s v="04-03-2021"/>
    <s v="B0539"/>
    <x v="4"/>
    <n v="6724"/>
    <n v="19.600000000000001"/>
    <n v="36"/>
    <x v="0"/>
    <x v="2"/>
    <x v="2"/>
    <n v="130744"/>
    <x v="0"/>
    <n v="0.32"/>
    <n v="0.54"/>
    <n v="8041.9"/>
    <n v="0"/>
    <n v="1317.8999999999996"/>
    <n v="5.1428746252218077E-2"/>
    <n v="5.1428746252218077E-2"/>
    <n v="223.38611111111109"/>
    <n v="10895.333333333334"/>
    <n v="2.0502916641171549E-2"/>
    <s v="03-2021"/>
    <s v="09-2025"/>
    <n v="54"/>
    <x v="538"/>
    <x v="0"/>
  </r>
  <r>
    <x v="539"/>
    <s v="07-04-2023"/>
    <s v="B0540"/>
    <x v="2"/>
    <n v="12083"/>
    <n v="22.6"/>
    <n v="60"/>
    <x v="1"/>
    <x v="0"/>
    <x v="1"/>
    <n v="116055"/>
    <x v="0"/>
    <n v="0.25"/>
    <n v="0.8"/>
    <n v="1690.14"/>
    <n v="0"/>
    <n v="-10392.86"/>
    <n v="0.10411442850372668"/>
    <n v="0.10411442850372668"/>
    <n v="28.169"/>
    <n v="9671.25"/>
    <n v="2.9126534832622465E-3"/>
    <s v="04-2023"/>
    <s v="09-2025"/>
    <n v="29"/>
    <x v="539"/>
    <x v="1"/>
  </r>
  <r>
    <x v="540"/>
    <s v="06-03-2023"/>
    <s v="B0541"/>
    <x v="9"/>
    <n v="20816"/>
    <n v="18.399999999999999"/>
    <n v="60"/>
    <x v="1"/>
    <x v="1"/>
    <x v="4"/>
    <n v="61379"/>
    <x v="2"/>
    <n v="0.35"/>
    <n v="0.56000000000000005"/>
    <n v="3310.57"/>
    <n v="0"/>
    <n v="-17505.43"/>
    <n v="0.33913879339839359"/>
    <n v="0.33913879339839359"/>
    <n v="55.176166666666667"/>
    <n v="5114.916666666667"/>
    <n v="1.0787305104351651E-2"/>
    <s v="03-2023"/>
    <s v="09-2025"/>
    <n v="30"/>
    <x v="540"/>
    <x v="1"/>
  </r>
  <r>
    <x v="541"/>
    <s v="20-11-2022"/>
    <s v="B0542"/>
    <x v="4"/>
    <n v="7276"/>
    <n v="10.199999999999999"/>
    <n v="36"/>
    <x v="0"/>
    <x v="5"/>
    <x v="3"/>
    <n v="94729"/>
    <x v="0"/>
    <n v="0.1"/>
    <n v="0.88"/>
    <n v="8018.15"/>
    <n v="0"/>
    <n v="742.14999999999964"/>
    <n v="7.6808580265810888E-2"/>
    <n v="7.6808580265810888E-2"/>
    <n v="222.72638888888889"/>
    <n v="7894.083333333333"/>
    <n v="2.8214344780021605E-2"/>
    <s v="11-2022"/>
    <s v="09-2025"/>
    <n v="34"/>
    <x v="541"/>
    <x v="0"/>
  </r>
  <r>
    <x v="542"/>
    <s v="15-04-2021"/>
    <s v="B0543"/>
    <x v="3"/>
    <n v="39663"/>
    <n v="18.5"/>
    <n v="36"/>
    <x v="0"/>
    <x v="6"/>
    <x v="1"/>
    <n v="58378"/>
    <x v="0"/>
    <n v="0.16"/>
    <n v="0.87"/>
    <n v="47000.66"/>
    <n v="0"/>
    <n v="7337.6600000000035"/>
    <n v="0.67941690362807905"/>
    <n v="0.67941690362807905"/>
    <n v="1305.5738888888891"/>
    <n v="4864.833333333333"/>
    <n v="0.26836970548265904"/>
    <s v="04-2021"/>
    <s v="09-2025"/>
    <n v="53"/>
    <x v="542"/>
    <x v="0"/>
  </r>
  <r>
    <x v="543"/>
    <s v="26-05-2022"/>
    <s v="B0544"/>
    <x v="4"/>
    <n v="14994"/>
    <n v="10.9"/>
    <n v="60"/>
    <x v="1"/>
    <x v="0"/>
    <x v="2"/>
    <n v="135428"/>
    <x v="2"/>
    <n v="0.4"/>
    <n v="0.51"/>
    <n v="3543.54"/>
    <n v="0"/>
    <n v="-11450.46"/>
    <n v="0.11071565702808872"/>
    <n v="0.11071565702808872"/>
    <n v="59.058999999999997"/>
    <n v="11285.666666666666"/>
    <n v="5.2330980299494937E-3"/>
    <s v="05-2022"/>
    <s v="09-2025"/>
    <n v="40"/>
    <x v="543"/>
    <x v="1"/>
  </r>
  <r>
    <x v="544"/>
    <s v="20-01-2022"/>
    <s v="B0545"/>
    <x v="8"/>
    <n v="24499"/>
    <n v="19.399999999999999"/>
    <n v="60"/>
    <x v="0"/>
    <x v="1"/>
    <x v="3"/>
    <n v="84353"/>
    <x v="2"/>
    <n v="0.2"/>
    <n v="0.9"/>
    <n v="29251.81"/>
    <n v="0"/>
    <n v="4752.8100000000013"/>
    <n v="0.29043424655910283"/>
    <n v="0.29043424655910283"/>
    <n v="487.53016666666667"/>
    <n v="7029.416666666667"/>
    <n v="6.9355707562268082E-2"/>
    <s v="01-2022"/>
    <s v="09-2025"/>
    <n v="44"/>
    <x v="544"/>
    <x v="0"/>
  </r>
  <r>
    <x v="545"/>
    <s v="09-02-2022"/>
    <s v="B0546"/>
    <x v="4"/>
    <n v="24040"/>
    <n v="24.1"/>
    <n v="60"/>
    <x v="1"/>
    <x v="5"/>
    <x v="0"/>
    <n v="79996"/>
    <x v="0"/>
    <n v="0.34"/>
    <n v="0.51"/>
    <n v="3719.68"/>
    <n v="0"/>
    <n v="-20320.32"/>
    <n v="0.30051502575128758"/>
    <n v="0.30051502575128758"/>
    <n v="61.994666666666667"/>
    <n v="6666.333333333333"/>
    <n v="9.2996649832491635E-3"/>
    <s v="02-2022"/>
    <s v="09-2025"/>
    <n v="43"/>
    <x v="545"/>
    <x v="1"/>
  </r>
  <r>
    <x v="546"/>
    <s v="03-04-2023"/>
    <s v="B0547"/>
    <x v="2"/>
    <n v="17959"/>
    <n v="19.399999999999999"/>
    <n v="60"/>
    <x v="0"/>
    <x v="5"/>
    <x v="1"/>
    <n v="44031"/>
    <x v="0"/>
    <n v="0.25"/>
    <n v="0.61"/>
    <n v="21443.05"/>
    <n v="0"/>
    <n v="3484.0499999999993"/>
    <n v="0.40787172673798006"/>
    <n v="0.40787172673798006"/>
    <n v="357.38416666666666"/>
    <n v="3669.25"/>
    <n v="9.7399786514046918E-2"/>
    <s v="04-2023"/>
    <s v="09-2025"/>
    <n v="29"/>
    <x v="546"/>
    <x v="0"/>
  </r>
  <r>
    <x v="547"/>
    <s v="02-06-2022"/>
    <s v="B0548"/>
    <x v="0"/>
    <n v="7099"/>
    <n v="22.3"/>
    <n v="60"/>
    <x v="1"/>
    <x v="5"/>
    <x v="3"/>
    <n v="110072"/>
    <x v="0"/>
    <n v="0.44"/>
    <n v="0.51"/>
    <n v="1756.33"/>
    <n v="874.52"/>
    <n v="-5342.67"/>
    <n v="6.4494149284104949E-2"/>
    <n v="6.4494149284104949E-2"/>
    <n v="29.272166666666667"/>
    <n v="9172.6666666666661"/>
    <n v="3.1912384620975363E-3"/>
    <s v="06-2022"/>
    <s v="09-2025"/>
    <n v="39"/>
    <x v="547"/>
    <x v="1"/>
  </r>
  <r>
    <x v="548"/>
    <s v="21-04-2022"/>
    <s v="B0549"/>
    <x v="0"/>
    <n v="20576"/>
    <n v="5"/>
    <n v="60"/>
    <x v="0"/>
    <x v="1"/>
    <x v="0"/>
    <n v="95982"/>
    <x v="1"/>
    <n v="0.48"/>
    <n v="0.65"/>
    <n v="21604.799999999999"/>
    <n v="0"/>
    <n v="1028.7999999999993"/>
    <n v="0.2143735283699027"/>
    <n v="0.2143735283699027"/>
    <n v="360.08"/>
    <n v="7998.5"/>
    <n v="4.501844095767956E-2"/>
    <s v="04-2022"/>
    <s v="09-2025"/>
    <n v="41"/>
    <x v="548"/>
    <x v="0"/>
  </r>
  <r>
    <x v="549"/>
    <s v="10-12-2022"/>
    <s v="B0550"/>
    <x v="5"/>
    <n v="36946"/>
    <n v="19.399999999999999"/>
    <n v="60"/>
    <x v="0"/>
    <x v="2"/>
    <x v="2"/>
    <n v="66683"/>
    <x v="1"/>
    <n v="0.45"/>
    <n v="0.73"/>
    <n v="44113.52"/>
    <n v="0"/>
    <n v="7167.5199999999968"/>
    <n v="0.55405425670710673"/>
    <n v="0.55405425670710673"/>
    <n v="735.22533333333331"/>
    <n v="5556.916666666667"/>
    <n v="0.13230814450459635"/>
    <s v="12-2022"/>
    <s v="09-2025"/>
    <n v="33"/>
    <x v="549"/>
    <x v="0"/>
  </r>
  <r>
    <x v="550"/>
    <s v="10-02-2023"/>
    <s v="B0551"/>
    <x v="3"/>
    <n v="7116"/>
    <n v="21.6"/>
    <n v="60"/>
    <x v="1"/>
    <x v="0"/>
    <x v="4"/>
    <n v="144091"/>
    <x v="0"/>
    <n v="0.21"/>
    <n v="0.86"/>
    <n v="3149.61"/>
    <n v="0"/>
    <n v="-3966.39"/>
    <n v="4.9385457800972997E-2"/>
    <n v="4.9385457800972997E-2"/>
    <n v="52.493500000000004"/>
    <n v="12007.583333333334"/>
    <n v="4.3716956645453225E-3"/>
    <s v="02-2023"/>
    <s v="09-2025"/>
    <n v="31"/>
    <x v="550"/>
    <x v="1"/>
  </r>
  <r>
    <x v="551"/>
    <s v="13-11-2023"/>
    <s v="B0552"/>
    <x v="8"/>
    <n v="16563"/>
    <n v="5.8"/>
    <n v="36"/>
    <x v="1"/>
    <x v="0"/>
    <x v="1"/>
    <n v="147797"/>
    <x v="2"/>
    <n v="0.18"/>
    <n v="0.65"/>
    <n v="6135.41"/>
    <n v="0"/>
    <n v="-10427.59"/>
    <n v="0.11206587413817601"/>
    <n v="0.11206587413817601"/>
    <n v="170.42805555555555"/>
    <n v="12316.416666666666"/>
    <n v="1.3837470765080934E-2"/>
    <s v="11-2023"/>
    <s v="09-2025"/>
    <n v="22"/>
    <x v="551"/>
    <x v="1"/>
  </r>
  <r>
    <x v="552"/>
    <s v="24-09-2023"/>
    <s v="B0553"/>
    <x v="2"/>
    <n v="27788"/>
    <n v="22.4"/>
    <n v="36"/>
    <x v="0"/>
    <x v="6"/>
    <x v="4"/>
    <n v="47618"/>
    <x v="0"/>
    <n v="0.28999999999999998"/>
    <n v="0.82"/>
    <n v="34012.51"/>
    <n v="0"/>
    <n v="6224.510000000002"/>
    <n v="0.58356083833844341"/>
    <n v="0.58356083833844341"/>
    <n v="944.79194444444454"/>
    <n v="3968.1666666666665"/>
    <n v="0.23809280804177696"/>
    <s v="09-2023"/>
    <s v="09-2025"/>
    <n v="24"/>
    <x v="552"/>
    <x v="0"/>
  </r>
  <r>
    <x v="553"/>
    <s v="08-11-2022"/>
    <s v="B0554"/>
    <x v="2"/>
    <n v="27928"/>
    <n v="10.1"/>
    <n v="36"/>
    <x v="1"/>
    <x v="0"/>
    <x v="2"/>
    <n v="36587"/>
    <x v="2"/>
    <n v="0.1"/>
    <n v="0.57999999999999996"/>
    <n v="8685.1299999999992"/>
    <n v="0"/>
    <n v="-19242.870000000003"/>
    <n v="0.76333123787137502"/>
    <n v="0.76333123787137502"/>
    <n v="241.2536111111111"/>
    <n v="3048.9166666666665"/>
    <n v="7.9127650076074377E-2"/>
    <s v="11-2022"/>
    <s v="09-2025"/>
    <n v="34"/>
    <x v="553"/>
    <x v="1"/>
  </r>
  <r>
    <x v="554"/>
    <s v="15-12-2022"/>
    <s v="B0555"/>
    <x v="6"/>
    <n v="37336"/>
    <n v="18.3"/>
    <n v="36"/>
    <x v="0"/>
    <x v="3"/>
    <x v="3"/>
    <n v="92790"/>
    <x v="2"/>
    <n v="0.11"/>
    <n v="0.84"/>
    <n v="44168.49"/>
    <n v="0"/>
    <n v="6832.489999999998"/>
    <n v="0.40237094514495098"/>
    <n v="0.40237094514495098"/>
    <n v="1226.9024999999999"/>
    <n v="7732.5"/>
    <n v="0.15866828322017457"/>
    <s v="12-2022"/>
    <s v="09-2025"/>
    <n v="33"/>
    <x v="554"/>
    <x v="0"/>
  </r>
  <r>
    <x v="555"/>
    <s v="24-03-2021"/>
    <s v="B0556"/>
    <x v="7"/>
    <n v="10847"/>
    <n v="21"/>
    <n v="36"/>
    <x v="1"/>
    <x v="5"/>
    <x v="3"/>
    <n v="61480"/>
    <x v="2"/>
    <n v="0.32"/>
    <n v="0.61"/>
    <n v="1374.33"/>
    <n v="4848.7"/>
    <n v="-9472.67"/>
    <n v="0.17643135979180222"/>
    <n v="0.17643135979180222"/>
    <n v="38.17583333333333"/>
    <n v="5123.333333333333"/>
    <n v="7.4513662979830836E-3"/>
    <s v="03-2021"/>
    <s v="09-2025"/>
    <n v="54"/>
    <x v="555"/>
    <x v="1"/>
  </r>
  <r>
    <x v="556"/>
    <s v="02-04-2022"/>
    <s v="B0557"/>
    <x v="3"/>
    <n v="27155"/>
    <n v="18.3"/>
    <n v="36"/>
    <x v="1"/>
    <x v="1"/>
    <x v="2"/>
    <n v="128530"/>
    <x v="0"/>
    <n v="0.31"/>
    <n v="0.56000000000000005"/>
    <n v="9838.16"/>
    <n v="0"/>
    <n v="-17316.84"/>
    <n v="0.21127363261495372"/>
    <n v="0.21127363261495372"/>
    <n v="273.28222222222223"/>
    <n v="10710.833333333334"/>
    <n v="2.5514562099639513E-2"/>
    <s v="04-2022"/>
    <s v="09-2025"/>
    <n v="41"/>
    <x v="556"/>
    <x v="1"/>
  </r>
  <r>
    <x v="557"/>
    <s v="01-01-2021"/>
    <s v="B0558"/>
    <x v="2"/>
    <n v="15135"/>
    <n v="6.8"/>
    <n v="60"/>
    <x v="0"/>
    <x v="0"/>
    <x v="2"/>
    <n v="50527"/>
    <x v="0"/>
    <n v="0.5"/>
    <n v="0.57999999999999996"/>
    <n v="16164.18"/>
    <n v="0"/>
    <n v="1029.1800000000003"/>
    <n v="0.29954281869099691"/>
    <n v="0.29954281869099691"/>
    <n v="269.40300000000002"/>
    <n v="4210.583333333333"/>
    <n v="6.3982346072396945E-2"/>
    <s v="01-2021"/>
    <s v="09-2025"/>
    <n v="56"/>
    <x v="557"/>
    <x v="0"/>
  </r>
  <r>
    <x v="558"/>
    <s v="20-02-2021"/>
    <s v="B0559"/>
    <x v="1"/>
    <n v="18774"/>
    <n v="16.899999999999999"/>
    <n v="60"/>
    <x v="1"/>
    <x v="0"/>
    <x v="1"/>
    <n v="53569"/>
    <x v="2"/>
    <n v="0.18"/>
    <n v="0.57999999999999996"/>
    <n v="2344.62"/>
    <n v="0"/>
    <n v="-16429.38"/>
    <n v="0.3504638876962422"/>
    <n v="0.3504638876962422"/>
    <n v="39.076999999999998"/>
    <n v="4464.083333333333"/>
    <n v="8.7536448318990458E-3"/>
    <s v="02-2021"/>
    <s v="09-2025"/>
    <n v="55"/>
    <x v="558"/>
    <x v="1"/>
  </r>
  <r>
    <x v="559"/>
    <s v="16-11-2022"/>
    <s v="B0560"/>
    <x v="2"/>
    <n v="2742"/>
    <n v="16"/>
    <n v="36"/>
    <x v="0"/>
    <x v="1"/>
    <x v="0"/>
    <n v="41151"/>
    <x v="1"/>
    <n v="0.2"/>
    <n v="0.73"/>
    <n v="3180.72"/>
    <n v="0"/>
    <n v="438.7199999999998"/>
    <n v="6.6632645622220599E-2"/>
    <n v="6.6632645622220599E-2"/>
    <n v="88.353333333333325"/>
    <n v="3429.25"/>
    <n v="2.5764622973925295E-2"/>
    <s v="11-2022"/>
    <s v="09-2025"/>
    <n v="34"/>
    <x v="559"/>
    <x v="0"/>
  </r>
  <r>
    <x v="560"/>
    <s v="18-12-2022"/>
    <s v="B0561"/>
    <x v="6"/>
    <n v="19309"/>
    <n v="23"/>
    <n v="36"/>
    <x v="0"/>
    <x v="2"/>
    <x v="4"/>
    <n v="101094"/>
    <x v="1"/>
    <n v="0.15"/>
    <n v="0.88"/>
    <n v="23750.07"/>
    <n v="0"/>
    <n v="4441.07"/>
    <n v="0.19100045502205867"/>
    <n v="0.19100045502205867"/>
    <n v="659.72416666666663"/>
    <n v="8424.5"/>
    <n v="7.8310186559044051E-2"/>
    <s v="12-2022"/>
    <s v="09-2025"/>
    <n v="33"/>
    <x v="560"/>
    <x v="0"/>
  </r>
  <r>
    <x v="561"/>
    <s v="25-03-2022"/>
    <s v="B0562"/>
    <x v="4"/>
    <n v="1619"/>
    <n v="13.1"/>
    <n v="60"/>
    <x v="2"/>
    <x v="3"/>
    <x v="4"/>
    <n v="89174"/>
    <x v="1"/>
    <n v="0.47"/>
    <n v="0.54"/>
    <n v="0"/>
    <n v="0"/>
    <n v="-1619"/>
    <n v="1.8155516181846725E-2"/>
    <n v="1.8155516181846725E-2"/>
    <n v="0"/>
    <n v="7431.166666666667"/>
    <n v="0"/>
    <s v="03-2022"/>
    <s v="09-2025"/>
    <n v="42"/>
    <x v="561"/>
    <x v="1"/>
  </r>
  <r>
    <x v="562"/>
    <s v="31-05-2023"/>
    <s v="B0563"/>
    <x v="9"/>
    <n v="18658"/>
    <n v="11.4"/>
    <n v="60"/>
    <x v="1"/>
    <x v="0"/>
    <x v="3"/>
    <n v="74739"/>
    <x v="2"/>
    <n v="0.41"/>
    <n v="0.82"/>
    <n v="7535.32"/>
    <n v="0"/>
    <n v="-11122.68"/>
    <n v="0.24964208779887342"/>
    <n v="0.24964208779887342"/>
    <n v="125.58866666666667"/>
    <n v="6228.25"/>
    <n v="2.0164358634715478E-2"/>
    <s v="05-2023"/>
    <s v="09-2025"/>
    <n v="28"/>
    <x v="562"/>
    <x v="1"/>
  </r>
  <r>
    <x v="563"/>
    <s v="03-05-2022"/>
    <s v="B0564"/>
    <x v="9"/>
    <n v="35707"/>
    <n v="20"/>
    <n v="60"/>
    <x v="0"/>
    <x v="0"/>
    <x v="3"/>
    <n v="62954"/>
    <x v="0"/>
    <n v="0.43"/>
    <n v="0.79"/>
    <n v="42848.4"/>
    <n v="0"/>
    <n v="7141.4000000000015"/>
    <n v="0.56719191790831402"/>
    <n v="0.56719191790831402"/>
    <n v="714.14"/>
    <n v="5246.166666666667"/>
    <n v="0.13612606029799534"/>
    <s v="05-2022"/>
    <s v="09-2025"/>
    <n v="40"/>
    <x v="563"/>
    <x v="0"/>
  </r>
  <r>
    <x v="564"/>
    <s v="03-02-2021"/>
    <s v="B0565"/>
    <x v="1"/>
    <n v="21337"/>
    <n v="13.3"/>
    <n v="36"/>
    <x v="0"/>
    <x v="0"/>
    <x v="1"/>
    <n v="142984"/>
    <x v="2"/>
    <n v="0.46"/>
    <n v="0.89"/>
    <n v="24174.82"/>
    <n v="0"/>
    <n v="2837.8199999999997"/>
    <n v="0.14922648687965087"/>
    <n v="0.14922648687965087"/>
    <n v="671.52277777777772"/>
    <n v="11915.333333333334"/>
    <n v="5.6357867546951636E-2"/>
    <s v="02-2021"/>
    <s v="09-2025"/>
    <n v="55"/>
    <x v="564"/>
    <x v="0"/>
  </r>
  <r>
    <x v="565"/>
    <s v="05-04-2021"/>
    <s v="B0566"/>
    <x v="1"/>
    <n v="17001"/>
    <n v="17.899999999999999"/>
    <n v="60"/>
    <x v="0"/>
    <x v="6"/>
    <x v="2"/>
    <n v="142863"/>
    <x v="1"/>
    <n v="0.31"/>
    <n v="0.61"/>
    <n v="20044.18"/>
    <n v="0"/>
    <n v="3043.1800000000003"/>
    <n v="0.11900212091304256"/>
    <n v="0.11900212091304256"/>
    <n v="334.06966666666665"/>
    <n v="11905.25"/>
    <n v="2.8060701511238038E-2"/>
    <s v="04-2021"/>
    <s v="09-2025"/>
    <n v="53"/>
    <x v="565"/>
    <x v="0"/>
  </r>
  <r>
    <x v="566"/>
    <s v="03-06-2021"/>
    <s v="B0567"/>
    <x v="5"/>
    <n v="1968"/>
    <n v="17.899999999999999"/>
    <n v="36"/>
    <x v="2"/>
    <x v="4"/>
    <x v="4"/>
    <n v="139373"/>
    <x v="0"/>
    <n v="0.28000000000000003"/>
    <n v="0.7"/>
    <n v="0"/>
    <n v="0"/>
    <n v="-1968"/>
    <n v="1.4120381996512955E-2"/>
    <n v="1.4120381996512955E-2"/>
    <n v="0"/>
    <n v="11614.416666666666"/>
    <n v="0"/>
    <s v="06-2021"/>
    <s v="09-2025"/>
    <n v="51"/>
    <x v="566"/>
    <x v="1"/>
  </r>
  <r>
    <x v="567"/>
    <s v="07-09-2021"/>
    <s v="B0568"/>
    <x v="9"/>
    <n v="26892"/>
    <n v="22.8"/>
    <n v="36"/>
    <x v="0"/>
    <x v="0"/>
    <x v="1"/>
    <n v="65303"/>
    <x v="2"/>
    <n v="0.23"/>
    <n v="0.92"/>
    <n v="33023.379999999997"/>
    <n v="0"/>
    <n v="6131.3799999999974"/>
    <n v="0.41180343935194402"/>
    <n v="0.41180343935194402"/>
    <n v="917.31611111111101"/>
    <n v="5441.916666666667"/>
    <n v="0.16856489492570528"/>
    <s v="09-2021"/>
    <s v="09-2025"/>
    <n v="48"/>
    <x v="567"/>
    <x v="0"/>
  </r>
  <r>
    <x v="568"/>
    <s v="05-11-2022"/>
    <s v="B0569"/>
    <x v="4"/>
    <n v="26619"/>
    <n v="17"/>
    <n v="60"/>
    <x v="0"/>
    <x v="0"/>
    <x v="3"/>
    <n v="64700"/>
    <x v="2"/>
    <n v="0.34"/>
    <n v="0.8"/>
    <n v="31144.23"/>
    <n v="0"/>
    <n v="4525.2299999999996"/>
    <n v="0.41142194744976818"/>
    <n v="0.41142194744976818"/>
    <n v="519.07050000000004"/>
    <n v="5391.666666666667"/>
    <n v="9.6272735703245751E-2"/>
    <s v="11-2022"/>
    <s v="09-2025"/>
    <n v="34"/>
    <x v="568"/>
    <x v="0"/>
  </r>
  <r>
    <x v="569"/>
    <s v="14-03-2022"/>
    <s v="B0570"/>
    <x v="9"/>
    <n v="1281"/>
    <n v="15"/>
    <n v="60"/>
    <x v="0"/>
    <x v="4"/>
    <x v="3"/>
    <n v="123036"/>
    <x v="1"/>
    <n v="0.28000000000000003"/>
    <n v="0.67"/>
    <n v="1473.15"/>
    <n v="0"/>
    <n v="192.15000000000009"/>
    <n v="1.04115868526285E-2"/>
    <n v="1.04115868526285E-2"/>
    <n v="24.552500000000002"/>
    <n v="10253"/>
    <n v="2.3946649761045552E-3"/>
    <s v="03-2022"/>
    <s v="09-2025"/>
    <n v="42"/>
    <x v="569"/>
    <x v="0"/>
  </r>
  <r>
    <x v="570"/>
    <s v="28-04-2021"/>
    <s v="B0571"/>
    <x v="7"/>
    <n v="28420"/>
    <n v="7.8"/>
    <n v="36"/>
    <x v="0"/>
    <x v="3"/>
    <x v="4"/>
    <n v="97568"/>
    <x v="2"/>
    <n v="0.28000000000000003"/>
    <n v="0.56000000000000005"/>
    <n v="30636.76"/>
    <n v="0"/>
    <n v="2216.7599999999984"/>
    <n v="0.29128402755001642"/>
    <n v="0.29128402755001642"/>
    <n v="851.02111111111105"/>
    <n v="8130.666666666667"/>
    <n v="0.10466806056630588"/>
    <s v="04-2021"/>
    <s v="09-2025"/>
    <n v="53"/>
    <x v="570"/>
    <x v="0"/>
  </r>
  <r>
    <x v="571"/>
    <s v="10-02-2023"/>
    <s v="B0572"/>
    <x v="3"/>
    <n v="16360"/>
    <n v="7.3"/>
    <n v="60"/>
    <x v="0"/>
    <x v="5"/>
    <x v="3"/>
    <n v="96788"/>
    <x v="0"/>
    <n v="0.47"/>
    <n v="0.62"/>
    <n v="17554.28"/>
    <n v="0"/>
    <n v="1194.2799999999988"/>
    <n v="0.16902921849816094"/>
    <n v="0.16902921849816094"/>
    <n v="292.57133333333331"/>
    <n v="8065.666666666667"/>
    <n v="3.627367028970533E-2"/>
    <s v="02-2023"/>
    <s v="09-2025"/>
    <n v="31"/>
    <x v="571"/>
    <x v="0"/>
  </r>
  <r>
    <x v="572"/>
    <s v="25-09-2021"/>
    <s v="B0573"/>
    <x v="9"/>
    <n v="2058"/>
    <n v="8.1"/>
    <n v="60"/>
    <x v="0"/>
    <x v="0"/>
    <x v="3"/>
    <n v="101045"/>
    <x v="1"/>
    <n v="0.49"/>
    <n v="0.76"/>
    <n v="2224.6999999999998"/>
    <n v="0"/>
    <n v="166.69999999999982"/>
    <n v="2.0367163145133357E-2"/>
    <n v="2.0367163145133357E-2"/>
    <n v="37.078333333333333"/>
    <n v="8420.4166666666661"/>
    <n v="4.4033846306101247E-3"/>
    <s v="09-2021"/>
    <s v="09-2025"/>
    <n v="48"/>
    <x v="572"/>
    <x v="0"/>
  </r>
  <r>
    <x v="573"/>
    <s v="14-12-2023"/>
    <s v="B0574"/>
    <x v="0"/>
    <n v="21677"/>
    <n v="8.4"/>
    <n v="36"/>
    <x v="0"/>
    <x v="4"/>
    <x v="0"/>
    <n v="67842"/>
    <x v="1"/>
    <n v="0.42"/>
    <n v="0.82"/>
    <n v="23497.87"/>
    <n v="0"/>
    <n v="1820.869999999999"/>
    <n v="0.31952183013472479"/>
    <n v="0.31952183013472479"/>
    <n v="652.71861111111104"/>
    <n v="5653.5"/>
    <n v="0.11545389778210154"/>
    <s v="12-2023"/>
    <s v="09-2025"/>
    <n v="21"/>
    <x v="573"/>
    <x v="0"/>
  </r>
  <r>
    <x v="574"/>
    <s v="24-08-2021"/>
    <s v="B0575"/>
    <x v="5"/>
    <n v="11724"/>
    <n v="17.8"/>
    <n v="60"/>
    <x v="0"/>
    <x v="4"/>
    <x v="2"/>
    <n v="43900"/>
    <x v="0"/>
    <n v="0.4"/>
    <n v="0.56000000000000005"/>
    <n v="13810.87"/>
    <n v="0"/>
    <n v="2086.8700000000008"/>
    <n v="0.26706150341685647"/>
    <n v="0.26706150341685647"/>
    <n v="230.18116666666668"/>
    <n v="3658.3333333333335"/>
    <n v="6.2919681093394075E-2"/>
    <s v="08-2021"/>
    <s v="09-2025"/>
    <n v="49"/>
    <x v="574"/>
    <x v="0"/>
  </r>
  <r>
    <x v="575"/>
    <s v="24-01-2022"/>
    <s v="B0576"/>
    <x v="6"/>
    <n v="29404"/>
    <n v="19.8"/>
    <n v="36"/>
    <x v="1"/>
    <x v="0"/>
    <x v="3"/>
    <n v="110059"/>
    <x v="1"/>
    <n v="0.37"/>
    <n v="0.77"/>
    <n v="5146.2"/>
    <n v="7396.67"/>
    <n v="-24257.8"/>
    <n v="0.26716579289290288"/>
    <n v="0.26716579289290288"/>
    <n v="142.94999999999999"/>
    <n v="9171.5833333333339"/>
    <n v="1.558618559136463E-2"/>
    <s v="01-2022"/>
    <s v="09-2025"/>
    <n v="44"/>
    <x v="575"/>
    <x v="1"/>
  </r>
  <r>
    <x v="576"/>
    <s v="17-09-2023"/>
    <s v="B0577"/>
    <x v="1"/>
    <n v="38946"/>
    <n v="15.6"/>
    <n v="36"/>
    <x v="0"/>
    <x v="0"/>
    <x v="0"/>
    <n v="31881"/>
    <x v="2"/>
    <n v="0.17"/>
    <n v="0.75"/>
    <n v="45021.58"/>
    <n v="0"/>
    <n v="6075.5800000000017"/>
    <n v="1.2216053448762585"/>
    <n v="1.2216053448762585"/>
    <n v="1250.5994444444445"/>
    <n v="2656.75"/>
    <n v="0.47072530138117796"/>
    <s v="09-2023"/>
    <s v="09-2025"/>
    <n v="24"/>
    <x v="576"/>
    <x v="0"/>
  </r>
  <r>
    <x v="577"/>
    <s v="02-02-2023"/>
    <s v="B0578"/>
    <x v="7"/>
    <n v="30856"/>
    <n v="21.6"/>
    <n v="60"/>
    <x v="1"/>
    <x v="1"/>
    <x v="1"/>
    <n v="63037"/>
    <x v="2"/>
    <n v="0.12"/>
    <n v="0.73"/>
    <n v="7333.61"/>
    <n v="0"/>
    <n v="-23522.39"/>
    <n v="0.48949029934800198"/>
    <n v="0.48949029934800198"/>
    <n v="122.22683333333333"/>
    <n v="5253.083333333333"/>
    <n v="2.3267636467471486E-2"/>
    <s v="02-2023"/>
    <s v="09-2025"/>
    <n v="31"/>
    <x v="577"/>
    <x v="1"/>
  </r>
  <r>
    <x v="578"/>
    <s v="05-02-2022"/>
    <s v="B0579"/>
    <x v="1"/>
    <n v="10200"/>
    <n v="24.8"/>
    <n v="36"/>
    <x v="1"/>
    <x v="0"/>
    <x v="3"/>
    <n v="31630"/>
    <x v="1"/>
    <n v="0.38"/>
    <n v="0.81"/>
    <n v="2118.66"/>
    <n v="0"/>
    <n v="-8081.34"/>
    <n v="0.32247865950047422"/>
    <n v="0.32247865950047422"/>
    <n v="58.851666666666659"/>
    <n v="2635.8333333333335"/>
    <n v="2.2327537148276948E-2"/>
    <s v="02-2022"/>
    <s v="09-2025"/>
    <n v="43"/>
    <x v="578"/>
    <x v="1"/>
  </r>
  <r>
    <x v="579"/>
    <s v="16-09-2022"/>
    <s v="B0580"/>
    <x v="5"/>
    <n v="34997"/>
    <n v="21.4"/>
    <n v="36"/>
    <x v="1"/>
    <x v="0"/>
    <x v="1"/>
    <n v="50789"/>
    <x v="0"/>
    <n v="0.39"/>
    <n v="0.88"/>
    <n v="15275.01"/>
    <n v="0"/>
    <n v="-19721.989999999998"/>
    <n v="0.68906653015416719"/>
    <n v="0.68906653015416719"/>
    <n v="424.30583333333334"/>
    <n v="4232.416666666667"/>
    <n v="0.10025143239677882"/>
    <s v="09-2022"/>
    <s v="09-2025"/>
    <n v="36"/>
    <x v="579"/>
    <x v="1"/>
  </r>
  <r>
    <x v="580"/>
    <s v="06-02-2023"/>
    <s v="B0581"/>
    <x v="2"/>
    <n v="26611"/>
    <n v="18.899999999999999"/>
    <n v="60"/>
    <x v="1"/>
    <x v="4"/>
    <x v="3"/>
    <n v="118059"/>
    <x v="2"/>
    <n v="0.12"/>
    <n v="0.65"/>
    <n v="3671.34"/>
    <n v="13658.29"/>
    <n v="-22939.66"/>
    <n v="0.22540424702902787"/>
    <n v="0.22540424702902787"/>
    <n v="61.189"/>
    <n v="9838.25"/>
    <n v="6.2195004192818846E-3"/>
    <s v="02-2023"/>
    <s v="09-2025"/>
    <n v="31"/>
    <x v="580"/>
    <x v="1"/>
  </r>
  <r>
    <x v="581"/>
    <s v="08-07-2023"/>
    <s v="B0582"/>
    <x v="7"/>
    <n v="36057"/>
    <n v="15.6"/>
    <n v="60"/>
    <x v="0"/>
    <x v="1"/>
    <x v="4"/>
    <n v="113494"/>
    <x v="0"/>
    <n v="0.47"/>
    <n v="0.9"/>
    <n v="41681.89"/>
    <n v="0"/>
    <n v="5624.8899999999994"/>
    <n v="0.31769961407651504"/>
    <n v="0.31769961407651504"/>
    <n v="694.69816666666668"/>
    <n v="9457.8333333333339"/>
    <n v="7.3452147250074887E-2"/>
    <s v="07-2023"/>
    <s v="09-2025"/>
    <n v="26"/>
    <x v="581"/>
    <x v="0"/>
  </r>
  <r>
    <x v="582"/>
    <s v="03-05-2023"/>
    <s v="B0583"/>
    <x v="8"/>
    <n v="2239"/>
    <n v="14"/>
    <n v="60"/>
    <x v="0"/>
    <x v="5"/>
    <x v="0"/>
    <n v="76151"/>
    <x v="2"/>
    <n v="0.14000000000000001"/>
    <n v="0.56999999999999995"/>
    <n v="2552.46"/>
    <n v="0"/>
    <n v="313.46000000000004"/>
    <n v="2.9402108967708895E-2"/>
    <n v="2.9402108967708895E-2"/>
    <n v="42.541000000000004"/>
    <n v="6345.916666666667"/>
    <n v="6.7036808446376281E-3"/>
    <s v="05-2023"/>
    <s v="09-2025"/>
    <n v="28"/>
    <x v="582"/>
    <x v="0"/>
  </r>
  <r>
    <x v="583"/>
    <s v="01-08-2022"/>
    <s v="B0584"/>
    <x v="7"/>
    <n v="39138"/>
    <n v="6.7"/>
    <n v="36"/>
    <x v="0"/>
    <x v="1"/>
    <x v="0"/>
    <n v="78920"/>
    <x v="2"/>
    <n v="0.21"/>
    <n v="0.57999999999999996"/>
    <n v="41760.25"/>
    <n v="0"/>
    <n v="2622.25"/>
    <n v="0.49591991890522047"/>
    <n v="0.49591991890522047"/>
    <n v="1160.0069444444443"/>
    <n v="6576.666666666667"/>
    <n v="0.17638220138536911"/>
    <s v="08-2022"/>
    <s v="09-2025"/>
    <n v="37"/>
    <x v="583"/>
    <x v="0"/>
  </r>
  <r>
    <x v="584"/>
    <s v="16-03-2021"/>
    <s v="B0585"/>
    <x v="5"/>
    <n v="1125"/>
    <n v="13"/>
    <n v="36"/>
    <x v="0"/>
    <x v="5"/>
    <x v="4"/>
    <n v="139388"/>
    <x v="1"/>
    <n v="0.37"/>
    <n v="0.62"/>
    <n v="1271.25"/>
    <n v="0"/>
    <n v="146.25"/>
    <n v="8.0709960685281367E-3"/>
    <n v="8.0709960685281367E-3"/>
    <n v="35.3125"/>
    <n v="11615.666666666666"/>
    <n v="3.040075185812265E-3"/>
    <s v="03-2021"/>
    <s v="09-2025"/>
    <n v="54"/>
    <x v="584"/>
    <x v="0"/>
  </r>
  <r>
    <x v="585"/>
    <s v="11-03-2022"/>
    <s v="B0586"/>
    <x v="6"/>
    <n v="24857"/>
    <n v="23.2"/>
    <n v="60"/>
    <x v="1"/>
    <x v="1"/>
    <x v="2"/>
    <n v="97231"/>
    <x v="1"/>
    <n v="0.17"/>
    <n v="0.55000000000000004"/>
    <n v="7569.96"/>
    <n v="0"/>
    <n v="-17287.04"/>
    <n v="0.25564891855478189"/>
    <n v="0.25564891855478189"/>
    <n v="126.166"/>
    <n v="8102.583333333333"/>
    <n v="1.5571083296479517E-2"/>
    <s v="03-2022"/>
    <s v="09-2025"/>
    <n v="42"/>
    <x v="585"/>
    <x v="1"/>
  </r>
  <r>
    <x v="586"/>
    <s v="13-04-2021"/>
    <s v="B0587"/>
    <x v="7"/>
    <n v="16398"/>
    <n v="21.2"/>
    <n v="36"/>
    <x v="1"/>
    <x v="0"/>
    <x v="0"/>
    <n v="147946"/>
    <x v="0"/>
    <n v="0.12"/>
    <n v="0.6"/>
    <n v="1868.19"/>
    <n v="0"/>
    <n v="-14529.81"/>
    <n v="0.11083773809362876"/>
    <n v="0.11083773809362876"/>
    <n v="51.894166666666671"/>
    <n v="12328.833333333334"/>
    <n v="4.2091709137117598E-3"/>
    <s v="04-2021"/>
    <s v="09-2025"/>
    <n v="53"/>
    <x v="586"/>
    <x v="1"/>
  </r>
  <r>
    <x v="587"/>
    <s v="03-02-2023"/>
    <s v="B0588"/>
    <x v="5"/>
    <n v="7638"/>
    <n v="9.3000000000000007"/>
    <n v="60"/>
    <x v="1"/>
    <x v="2"/>
    <x v="1"/>
    <n v="110357"/>
    <x v="1"/>
    <n v="0.23"/>
    <n v="0.55000000000000004"/>
    <n v="2378.77"/>
    <n v="1767.84"/>
    <n v="-5259.23"/>
    <n v="6.9211740079922437E-2"/>
    <n v="6.9211740079922437E-2"/>
    <n v="39.646166666666666"/>
    <n v="9196.4166666666661"/>
    <n v="4.3110450628415058E-3"/>
    <s v="02-2023"/>
    <s v="09-2025"/>
    <n v="31"/>
    <x v="587"/>
    <x v="1"/>
  </r>
  <r>
    <x v="588"/>
    <s v="08-01-2023"/>
    <s v="B0589"/>
    <x v="4"/>
    <n v="7570"/>
    <n v="14.3"/>
    <n v="60"/>
    <x v="0"/>
    <x v="0"/>
    <x v="0"/>
    <n v="33262"/>
    <x v="2"/>
    <n v="0.41"/>
    <n v="0.87"/>
    <n v="8652.51"/>
    <n v="0"/>
    <n v="1082.5100000000002"/>
    <n v="0.22758703625759125"/>
    <n v="0.22758703625759125"/>
    <n v="144.20850000000002"/>
    <n v="2771.8333333333335"/>
    <n v="5.2026396488485359E-2"/>
    <s v="01-2023"/>
    <s v="09-2025"/>
    <n v="32"/>
    <x v="588"/>
    <x v="0"/>
  </r>
  <r>
    <x v="589"/>
    <s v="17-03-2023"/>
    <s v="B0590"/>
    <x v="3"/>
    <n v="4249"/>
    <n v="21.3"/>
    <n v="36"/>
    <x v="1"/>
    <x v="4"/>
    <x v="2"/>
    <n v="96981"/>
    <x v="2"/>
    <n v="0.27"/>
    <n v="0.56000000000000005"/>
    <n v="1578.6"/>
    <n v="1006.52"/>
    <n v="-2670.4"/>
    <n v="4.3812705581505657E-2"/>
    <n v="4.3812705581505657E-2"/>
    <n v="43.849999999999994"/>
    <n v="8081.75"/>
    <n v="5.4258050545983229E-3"/>
    <s v="03-2023"/>
    <s v="09-2025"/>
    <n v="30"/>
    <x v="589"/>
    <x v="1"/>
  </r>
  <r>
    <x v="590"/>
    <s v="08-04-2021"/>
    <s v="B0591"/>
    <x v="9"/>
    <n v="10110"/>
    <n v="6.3"/>
    <n v="60"/>
    <x v="0"/>
    <x v="1"/>
    <x v="1"/>
    <n v="111972"/>
    <x v="0"/>
    <n v="0.36"/>
    <n v="0.84"/>
    <n v="10746.93"/>
    <n v="0"/>
    <n v="636.93000000000029"/>
    <n v="9.0290429750294721E-2"/>
    <n v="9.0290429750294721E-2"/>
    <n v="179.1155"/>
    <n v="9331"/>
    <n v="1.9195745364912656E-2"/>
    <s v="04-2021"/>
    <s v="09-2025"/>
    <n v="53"/>
    <x v="590"/>
    <x v="0"/>
  </r>
  <r>
    <x v="591"/>
    <s v="09-03-2023"/>
    <s v="B0592"/>
    <x v="4"/>
    <n v="14605"/>
    <n v="12.7"/>
    <n v="36"/>
    <x v="0"/>
    <x v="4"/>
    <x v="1"/>
    <n v="105485"/>
    <x v="0"/>
    <n v="0.33"/>
    <n v="0.52"/>
    <n v="16459.84"/>
    <n v="0"/>
    <n v="1854.8400000000001"/>
    <n v="0.13845570460255013"/>
    <n v="0.13845570460255013"/>
    <n v="457.21777777777777"/>
    <n v="8790.4166666666661"/>
    <n v="5.2013208829059424E-2"/>
    <s v="03-2023"/>
    <s v="09-2025"/>
    <n v="30"/>
    <x v="591"/>
    <x v="0"/>
  </r>
  <r>
    <x v="592"/>
    <s v="09-05-2023"/>
    <s v="B0593"/>
    <x v="5"/>
    <n v="13115"/>
    <n v="22"/>
    <n v="36"/>
    <x v="0"/>
    <x v="2"/>
    <x v="4"/>
    <n v="84722"/>
    <x v="2"/>
    <n v="0.11"/>
    <n v="0.93"/>
    <n v="16000.3"/>
    <n v="0"/>
    <n v="2885.2999999999993"/>
    <n v="0.1548004060338519"/>
    <n v="0.1548004060338519"/>
    <n v="444.45277777777778"/>
    <n v="7060.166666666667"/>
    <n v="6.2952165120433098E-2"/>
    <s v="05-2023"/>
    <s v="09-2025"/>
    <n v="28"/>
    <x v="592"/>
    <x v="0"/>
  </r>
  <r>
    <x v="593"/>
    <s v="11-03-2022"/>
    <s v="B0594"/>
    <x v="0"/>
    <n v="23911"/>
    <n v="13.1"/>
    <n v="60"/>
    <x v="1"/>
    <x v="5"/>
    <x v="3"/>
    <n v="119499"/>
    <x v="1"/>
    <n v="0.5"/>
    <n v="0.82"/>
    <n v="5871.91"/>
    <n v="0"/>
    <n v="-18039.09"/>
    <n v="0.20009372463367894"/>
    <n v="0.20009372463367894"/>
    <n v="97.865166666666667"/>
    <n v="9958.25"/>
    <n v="9.8275466740307457E-3"/>
    <s v="03-2022"/>
    <s v="09-2025"/>
    <n v="42"/>
    <x v="593"/>
    <x v="1"/>
  </r>
  <r>
    <x v="594"/>
    <s v="23-03-2022"/>
    <s v="B0595"/>
    <x v="2"/>
    <n v="39525"/>
    <n v="6.6"/>
    <n v="36"/>
    <x v="0"/>
    <x v="6"/>
    <x v="4"/>
    <n v="80818"/>
    <x v="1"/>
    <n v="0.12"/>
    <n v="0.5"/>
    <n v="42133.65"/>
    <n v="0"/>
    <n v="2608.6500000000015"/>
    <n v="0.48906184265881364"/>
    <n v="0.48906184265881364"/>
    <n v="1170.3791666666666"/>
    <n v="6734.833333333333"/>
    <n v="0.17377997475809845"/>
    <s v="03-2022"/>
    <s v="09-2025"/>
    <n v="42"/>
    <x v="594"/>
    <x v="0"/>
  </r>
  <r>
    <x v="595"/>
    <s v="06-09-2021"/>
    <s v="B0596"/>
    <x v="9"/>
    <n v="33556"/>
    <n v="15.9"/>
    <n v="60"/>
    <x v="1"/>
    <x v="6"/>
    <x v="3"/>
    <n v="59932"/>
    <x v="0"/>
    <n v="0.49"/>
    <n v="0.84"/>
    <n v="8269.1299999999992"/>
    <n v="9226.86"/>
    <n v="-25286.870000000003"/>
    <n v="0.55990122138423548"/>
    <n v="0.55990122138423548"/>
    <n v="137.81883333333332"/>
    <n v="4994.333333333333"/>
    <n v="2.7595041046519386E-2"/>
    <s v="09-2021"/>
    <s v="09-2025"/>
    <n v="48"/>
    <x v="595"/>
    <x v="1"/>
  </r>
  <r>
    <x v="596"/>
    <s v="15-06-2021"/>
    <s v="B0597"/>
    <x v="0"/>
    <n v="13595"/>
    <n v="22.2"/>
    <n v="36"/>
    <x v="1"/>
    <x v="3"/>
    <x v="4"/>
    <n v="36901"/>
    <x v="0"/>
    <n v="0.32"/>
    <n v="0.73"/>
    <n v="5141.99"/>
    <n v="2205.12"/>
    <n v="-8453.01"/>
    <n v="0.36841820004877918"/>
    <n v="0.36841820004877918"/>
    <n v="142.83305555555555"/>
    <n v="3075.0833333333335"/>
    <n v="4.6448515397053372E-2"/>
    <s v="06-2021"/>
    <s v="09-2025"/>
    <n v="51"/>
    <x v="596"/>
    <x v="1"/>
  </r>
  <r>
    <x v="597"/>
    <s v="11-09-2023"/>
    <s v="B0598"/>
    <x v="6"/>
    <n v="2969"/>
    <n v="16.8"/>
    <n v="36"/>
    <x v="1"/>
    <x v="2"/>
    <x v="3"/>
    <n v="147473"/>
    <x v="2"/>
    <n v="0.49"/>
    <n v="0.85"/>
    <n v="760.95"/>
    <n v="303.63"/>
    <n v="-2208.0500000000002"/>
    <n v="2.013249883029436E-2"/>
    <n v="2.013249883029436E-2"/>
    <n v="21.137500000000003"/>
    <n v="12289.416666666666"/>
    <n v="1.7199758599879304E-3"/>
    <s v="09-2023"/>
    <s v="09-2025"/>
    <n v="24"/>
    <x v="597"/>
    <x v="1"/>
  </r>
  <r>
    <x v="598"/>
    <s v="17-10-2023"/>
    <s v="B0599"/>
    <x v="1"/>
    <n v="18275"/>
    <n v="9.5"/>
    <n v="36"/>
    <x v="0"/>
    <x v="2"/>
    <x v="0"/>
    <n v="129023"/>
    <x v="2"/>
    <n v="0.15"/>
    <n v="0.74"/>
    <n v="20011.12"/>
    <n v="0"/>
    <n v="1736.119999999999"/>
    <n v="0.14164141277136635"/>
    <n v="0.14164141277136635"/>
    <n v="555.86444444444442"/>
    <n v="10751.916666666666"/>
    <n v="5.1699102743955214E-2"/>
    <s v="10-2023"/>
    <s v="09-2025"/>
    <n v="23"/>
    <x v="598"/>
    <x v="0"/>
  </r>
  <r>
    <x v="599"/>
    <s v="26-06-2022"/>
    <s v="B0600"/>
    <x v="8"/>
    <n v="5470"/>
    <n v="12.7"/>
    <n v="60"/>
    <x v="1"/>
    <x v="1"/>
    <x v="1"/>
    <n v="38597"/>
    <x v="0"/>
    <n v="0.3"/>
    <n v="0.79"/>
    <n v="1347.15"/>
    <n v="2258.6"/>
    <n v="-4122.8500000000004"/>
    <n v="0.1417208591341296"/>
    <n v="0.1417208591341296"/>
    <n v="22.452500000000001"/>
    <n v="3216.4166666666665"/>
    <n v="6.9805943467108845E-3"/>
    <s v="06-2022"/>
    <s v="09-2025"/>
    <n v="39"/>
    <x v="599"/>
    <x v="1"/>
  </r>
  <r>
    <x v="600"/>
    <s v="29-01-2023"/>
    <s v="B0601"/>
    <x v="9"/>
    <n v="11225"/>
    <n v="14"/>
    <n v="36"/>
    <x v="1"/>
    <x v="4"/>
    <x v="3"/>
    <n v="93909"/>
    <x v="2"/>
    <n v="0.17"/>
    <n v="0.85"/>
    <n v="3482.53"/>
    <n v="0"/>
    <n v="-7742.4699999999993"/>
    <n v="0.11953060941975742"/>
    <n v="0.11953060941975742"/>
    <n v="96.736944444444447"/>
    <n v="7825.75"/>
    <n v="1.236136401551857E-2"/>
    <s v="01-2023"/>
    <s v="09-2025"/>
    <n v="32"/>
    <x v="600"/>
    <x v="1"/>
  </r>
  <r>
    <x v="601"/>
    <s v="22-03-2021"/>
    <s v="B0602"/>
    <x v="4"/>
    <n v="24196"/>
    <n v="16.600000000000001"/>
    <n v="60"/>
    <x v="0"/>
    <x v="0"/>
    <x v="0"/>
    <n v="102391"/>
    <x v="0"/>
    <n v="0.12"/>
    <n v="0.68"/>
    <n v="28212.54"/>
    <n v="0"/>
    <n v="4016.5400000000009"/>
    <n v="0.23630983191882099"/>
    <n v="0.23630983191882099"/>
    <n v="470.209"/>
    <n v="8532.5833333333339"/>
    <n v="5.5107460616655758E-2"/>
    <s v="03-2021"/>
    <s v="09-2025"/>
    <n v="54"/>
    <x v="601"/>
    <x v="0"/>
  </r>
  <r>
    <x v="602"/>
    <s v="13-05-2021"/>
    <s v="B0603"/>
    <x v="2"/>
    <n v="14669"/>
    <n v="20.2"/>
    <n v="36"/>
    <x v="0"/>
    <x v="1"/>
    <x v="2"/>
    <n v="114214"/>
    <x v="0"/>
    <n v="0.35"/>
    <n v="0.5"/>
    <n v="17632.14"/>
    <n v="0"/>
    <n v="2963.1399999999994"/>
    <n v="0.12843434254995009"/>
    <n v="0.12843434254995009"/>
    <n v="489.78166666666664"/>
    <n v="9517.8333333333339"/>
    <n v="5.1459365752009378E-2"/>
    <s v="05-2021"/>
    <s v="09-2025"/>
    <n v="52"/>
    <x v="602"/>
    <x v="0"/>
  </r>
  <r>
    <x v="603"/>
    <s v="08-03-2023"/>
    <s v="B0604"/>
    <x v="0"/>
    <n v="38380"/>
    <n v="7"/>
    <n v="36"/>
    <x v="0"/>
    <x v="3"/>
    <x v="4"/>
    <n v="38263"/>
    <x v="1"/>
    <n v="0.18"/>
    <n v="0.88"/>
    <n v="41066.6"/>
    <n v="0"/>
    <n v="2686.5999999999985"/>
    <n v="1.0030577842824662"/>
    <n v="1.0030577842824662"/>
    <n v="1140.7388888888888"/>
    <n v="3188.5833333333335"/>
    <n v="0.35775727639407956"/>
    <s v="03-2023"/>
    <s v="09-2025"/>
    <n v="30"/>
    <x v="603"/>
    <x v="0"/>
  </r>
  <r>
    <x v="604"/>
    <s v="19-06-2023"/>
    <s v="B0605"/>
    <x v="5"/>
    <n v="39006"/>
    <n v="22.8"/>
    <n v="60"/>
    <x v="0"/>
    <x v="1"/>
    <x v="2"/>
    <n v="93293"/>
    <x v="0"/>
    <n v="0.34"/>
    <n v="0.67"/>
    <n v="47899.37"/>
    <n v="0"/>
    <n v="8893.3700000000026"/>
    <n v="0.41810210841113482"/>
    <n v="0.41810210841113482"/>
    <n v="798.32283333333339"/>
    <n v="7774.416666666667"/>
    <n v="0.10268588211334184"/>
    <s v="06-2023"/>
    <s v="09-2025"/>
    <n v="27"/>
    <x v="604"/>
    <x v="0"/>
  </r>
  <r>
    <x v="605"/>
    <s v="18-05-2021"/>
    <s v="B0606"/>
    <x v="9"/>
    <n v="16577"/>
    <n v="5.2"/>
    <n v="60"/>
    <x v="0"/>
    <x v="2"/>
    <x v="0"/>
    <n v="142824"/>
    <x v="2"/>
    <n v="0.14000000000000001"/>
    <n v="0.72"/>
    <n v="17439"/>
    <n v="0"/>
    <n v="862"/>
    <n v="0.11606592729513247"/>
    <n v="0.11606592729513247"/>
    <n v="290.64999999999998"/>
    <n v="11902"/>
    <n v="2.4420265501596369E-2"/>
    <s v="05-2021"/>
    <s v="09-2025"/>
    <n v="52"/>
    <x v="605"/>
    <x v="0"/>
  </r>
  <r>
    <x v="606"/>
    <s v="03-07-2021"/>
    <s v="B0607"/>
    <x v="1"/>
    <n v="23473"/>
    <n v="12.4"/>
    <n v="60"/>
    <x v="2"/>
    <x v="6"/>
    <x v="2"/>
    <n v="55805"/>
    <x v="1"/>
    <n v="0.23"/>
    <n v="0.5"/>
    <n v="0"/>
    <n v="0"/>
    <n v="-23473"/>
    <n v="0.42062539198996507"/>
    <n v="0.42062539198996507"/>
    <n v="0"/>
    <n v="4650.416666666667"/>
    <n v="0"/>
    <s v="07-2021"/>
    <s v="09-2025"/>
    <n v="50"/>
    <x v="606"/>
    <x v="1"/>
  </r>
  <r>
    <x v="607"/>
    <s v="24-02-2023"/>
    <s v="B0608"/>
    <x v="5"/>
    <n v="29625"/>
    <n v="5.5"/>
    <n v="60"/>
    <x v="0"/>
    <x v="0"/>
    <x v="2"/>
    <n v="121679"/>
    <x v="1"/>
    <n v="0.41"/>
    <n v="0.72"/>
    <n v="31254.37"/>
    <n v="0"/>
    <n v="1629.369999999999"/>
    <n v="0.24346847031944707"/>
    <n v="0.24346847031944707"/>
    <n v="520.90616666666665"/>
    <n v="10139.916666666666"/>
    <n v="5.1371839019058341E-2"/>
    <s v="02-2023"/>
    <s v="09-2025"/>
    <n v="31"/>
    <x v="607"/>
    <x v="0"/>
  </r>
  <r>
    <x v="608"/>
    <s v="11-09-2023"/>
    <s v="B0609"/>
    <x v="0"/>
    <n v="16504"/>
    <n v="12.9"/>
    <n v="60"/>
    <x v="0"/>
    <x v="0"/>
    <x v="0"/>
    <n v="41874"/>
    <x v="2"/>
    <n v="0.27"/>
    <n v="0.94"/>
    <n v="18633.02"/>
    <n v="0"/>
    <n v="2129.0200000000004"/>
    <n v="0.39413478530830587"/>
    <n v="0.39413478530830587"/>
    <n v="310.55033333333336"/>
    <n v="3489.5"/>
    <n v="8.8995653627549326E-2"/>
    <s v="09-2023"/>
    <s v="09-2025"/>
    <n v="24"/>
    <x v="608"/>
    <x v="0"/>
  </r>
  <r>
    <x v="609"/>
    <s v="10-03-2021"/>
    <s v="B0610"/>
    <x v="2"/>
    <n v="25089"/>
    <n v="15.5"/>
    <n v="36"/>
    <x v="2"/>
    <x v="4"/>
    <x v="1"/>
    <n v="123065"/>
    <x v="2"/>
    <n v="0.35"/>
    <n v="0.63"/>
    <n v="0"/>
    <n v="0"/>
    <n v="-25089"/>
    <n v="0.20386787470036161"/>
    <n v="0.20386787470036161"/>
    <n v="0"/>
    <n v="10255.416666666666"/>
    <n v="0"/>
    <s v="03-2021"/>
    <s v="09-2025"/>
    <n v="54"/>
    <x v="609"/>
    <x v="1"/>
  </r>
  <r>
    <x v="610"/>
    <s v="30-06-2022"/>
    <s v="B0611"/>
    <x v="7"/>
    <n v="37487"/>
    <n v="15.2"/>
    <n v="36"/>
    <x v="0"/>
    <x v="0"/>
    <x v="3"/>
    <n v="116402"/>
    <x v="2"/>
    <n v="0.36"/>
    <n v="0.68"/>
    <n v="43185.02"/>
    <n v="0"/>
    <n v="5698.0199999999968"/>
    <n v="0.32204773113864021"/>
    <n v="0.32204773113864021"/>
    <n v="1199.5838888888889"/>
    <n v="9700.1666666666661"/>
    <n v="0.12366631730268095"/>
    <s v="06-2022"/>
    <s v="09-2025"/>
    <n v="39"/>
    <x v="610"/>
    <x v="0"/>
  </r>
  <r>
    <x v="611"/>
    <s v="22-02-2021"/>
    <s v="B0612"/>
    <x v="1"/>
    <n v="1302"/>
    <n v="8.3000000000000007"/>
    <n v="60"/>
    <x v="1"/>
    <x v="5"/>
    <x v="4"/>
    <n v="44079"/>
    <x v="0"/>
    <n v="0.44"/>
    <n v="0.81"/>
    <n v="399.41"/>
    <n v="452.5"/>
    <n v="-902.58999999999992"/>
    <n v="2.9537875178656504E-2"/>
    <n v="2.9537875178656504E-2"/>
    <n v="6.656833333333334"/>
    <n v="3673.25"/>
    <n v="1.8122461943329024E-3"/>
    <s v="02-2021"/>
    <s v="09-2025"/>
    <n v="55"/>
    <x v="611"/>
    <x v="1"/>
  </r>
  <r>
    <x v="612"/>
    <s v="24-07-2021"/>
    <s v="B0613"/>
    <x v="5"/>
    <n v="32463"/>
    <n v="17.899999999999999"/>
    <n v="36"/>
    <x v="0"/>
    <x v="3"/>
    <x v="3"/>
    <n v="79850"/>
    <x v="1"/>
    <n v="0.23"/>
    <n v="0.87"/>
    <n v="38273.879999999997"/>
    <n v="0"/>
    <n v="5810.8799999999974"/>
    <n v="0.40654978083907328"/>
    <n v="0.40654978083907328"/>
    <n v="1063.1633333333332"/>
    <n v="6654.166666666667"/>
    <n v="0.15977407639323729"/>
    <s v="07-2021"/>
    <s v="09-2025"/>
    <n v="50"/>
    <x v="612"/>
    <x v="0"/>
  </r>
  <r>
    <x v="613"/>
    <s v="06-05-2021"/>
    <s v="B0614"/>
    <x v="1"/>
    <n v="30259"/>
    <n v="5.9"/>
    <n v="36"/>
    <x v="1"/>
    <x v="1"/>
    <x v="4"/>
    <n v="102779"/>
    <x v="0"/>
    <n v="0.37"/>
    <n v="0.69"/>
    <n v="2968.33"/>
    <n v="0"/>
    <n v="-27290.67"/>
    <n v="0.29440839081913622"/>
    <n v="0.29440839081913622"/>
    <n v="82.453611111111115"/>
    <n v="8564.9166666666661"/>
    <n v="9.6269017341415412E-3"/>
    <s v="05-2021"/>
    <s v="09-2025"/>
    <n v="52"/>
    <x v="613"/>
    <x v="1"/>
  </r>
  <r>
    <x v="614"/>
    <s v="12-02-2021"/>
    <s v="B0615"/>
    <x v="6"/>
    <n v="38208"/>
    <n v="20.2"/>
    <n v="36"/>
    <x v="0"/>
    <x v="4"/>
    <x v="3"/>
    <n v="125408"/>
    <x v="0"/>
    <n v="0.48"/>
    <n v="0.64"/>
    <n v="45926.02"/>
    <n v="0"/>
    <n v="7718.0199999999968"/>
    <n v="0.30466955856085737"/>
    <n v="0.30466955856085737"/>
    <n v="1275.7227777777778"/>
    <n v="10450.666666666666"/>
    <n v="0.12207094709534747"/>
    <s v="02-2021"/>
    <s v="09-2025"/>
    <n v="55"/>
    <x v="614"/>
    <x v="0"/>
  </r>
  <r>
    <x v="615"/>
    <s v="21-04-2021"/>
    <s v="B0616"/>
    <x v="5"/>
    <n v="31659"/>
    <n v="23.9"/>
    <n v="60"/>
    <x v="1"/>
    <x v="0"/>
    <x v="2"/>
    <n v="39018"/>
    <x v="0"/>
    <n v="0.39"/>
    <n v="0.92"/>
    <n v="13280.94"/>
    <n v="0"/>
    <n v="-18378.059999999998"/>
    <n v="0.81139474088882058"/>
    <n v="0.81139474088882058"/>
    <n v="221.34900000000002"/>
    <n v="3251.5"/>
    <n v="6.8075964939258812E-2"/>
    <s v="04-2021"/>
    <s v="09-2025"/>
    <n v="53"/>
    <x v="615"/>
    <x v="1"/>
  </r>
  <r>
    <x v="616"/>
    <s v="31-01-2023"/>
    <s v="B0617"/>
    <x v="9"/>
    <n v="36840"/>
    <n v="11.8"/>
    <n v="36"/>
    <x v="0"/>
    <x v="4"/>
    <x v="1"/>
    <n v="79500"/>
    <x v="0"/>
    <n v="0.3"/>
    <n v="0.8"/>
    <n v="41187.120000000003"/>
    <n v="0"/>
    <n v="4347.1200000000026"/>
    <n v="0.46339622641509431"/>
    <n v="0.46339622641509431"/>
    <n v="1144.0866666666668"/>
    <n v="6625"/>
    <n v="0.17269232704402518"/>
    <s v="01-2023"/>
    <s v="09-2025"/>
    <n v="32"/>
    <x v="616"/>
    <x v="0"/>
  </r>
  <r>
    <x v="617"/>
    <s v="28-04-2023"/>
    <s v="B0618"/>
    <x v="7"/>
    <n v="32890"/>
    <n v="15.3"/>
    <n v="36"/>
    <x v="1"/>
    <x v="5"/>
    <x v="2"/>
    <n v="42100"/>
    <x v="1"/>
    <n v="0.35"/>
    <n v="0.55000000000000004"/>
    <n v="8090.19"/>
    <n v="0"/>
    <n v="-24799.81"/>
    <n v="0.78123515439429925"/>
    <n v="0.78123515439429925"/>
    <n v="224.72749999999999"/>
    <n v="3508.3333333333335"/>
    <n v="6.4055344418052246E-2"/>
    <s v="04-2023"/>
    <s v="09-2025"/>
    <n v="29"/>
    <x v="617"/>
    <x v="1"/>
  </r>
  <r>
    <x v="618"/>
    <s v="05-04-2021"/>
    <s v="B0619"/>
    <x v="7"/>
    <n v="14598"/>
    <n v="12.6"/>
    <n v="36"/>
    <x v="0"/>
    <x v="4"/>
    <x v="1"/>
    <n v="87021"/>
    <x v="1"/>
    <n v="0.4"/>
    <n v="0.53"/>
    <n v="16437.349999999999"/>
    <n v="0"/>
    <n v="1839.3499999999985"/>
    <n v="0.16775261143861828"/>
    <n v="0.16775261143861828"/>
    <n v="456.59305555555551"/>
    <n v="7251.75"/>
    <n v="6.2963154487614095E-2"/>
    <s v="04-2021"/>
    <s v="09-2025"/>
    <n v="53"/>
    <x v="618"/>
    <x v="0"/>
  </r>
  <r>
    <x v="619"/>
    <s v="19-06-2023"/>
    <s v="B0620"/>
    <x v="8"/>
    <n v="20508"/>
    <n v="5.0999999999999996"/>
    <n v="60"/>
    <x v="1"/>
    <x v="0"/>
    <x v="0"/>
    <n v="144995"/>
    <x v="0"/>
    <n v="0.34"/>
    <n v="0.72"/>
    <n v="2495.92"/>
    <n v="3057.79"/>
    <n v="-18012.080000000002"/>
    <n v="0.14143935997793028"/>
    <n v="0.14143935997793028"/>
    <n v="41.598666666666666"/>
    <n v="12082.916666666666"/>
    <n v="3.4427669919652403E-3"/>
    <s v="06-2023"/>
    <s v="09-2025"/>
    <n v="27"/>
    <x v="619"/>
    <x v="1"/>
  </r>
  <r>
    <x v="620"/>
    <s v="26-12-2021"/>
    <s v="B0621"/>
    <x v="1"/>
    <n v="14380"/>
    <n v="12.7"/>
    <n v="36"/>
    <x v="0"/>
    <x v="4"/>
    <x v="4"/>
    <n v="49800"/>
    <x v="2"/>
    <n v="0.11"/>
    <n v="0.6"/>
    <n v="16206.26"/>
    <n v="0"/>
    <n v="1826.2600000000002"/>
    <n v="0.28875502008032128"/>
    <n v="0.28875502008032128"/>
    <n v="450.17388888888888"/>
    <n v="4150"/>
    <n v="0.1084756358768407"/>
    <s v="12-2021"/>
    <s v="09-2025"/>
    <n v="45"/>
    <x v="620"/>
    <x v="0"/>
  </r>
  <r>
    <x v="621"/>
    <s v="19-06-2023"/>
    <s v="B0622"/>
    <x v="4"/>
    <n v="27984"/>
    <n v="20.8"/>
    <n v="36"/>
    <x v="0"/>
    <x v="4"/>
    <x v="4"/>
    <n v="93400"/>
    <x v="1"/>
    <n v="0.18"/>
    <n v="0.61"/>
    <n v="33804.67"/>
    <n v="0"/>
    <n v="5820.6699999999983"/>
    <n v="0.29961456102783723"/>
    <n v="0.29961456102783723"/>
    <n v="939.01861111111111"/>
    <n v="7783.333333333333"/>
    <n v="0.12064478943611706"/>
    <s v="06-2023"/>
    <s v="09-2025"/>
    <n v="27"/>
    <x v="621"/>
    <x v="0"/>
  </r>
  <r>
    <x v="622"/>
    <s v="08-10-2021"/>
    <s v="B0623"/>
    <x v="7"/>
    <n v="9125"/>
    <n v="16.899999999999999"/>
    <n v="60"/>
    <x v="1"/>
    <x v="2"/>
    <x v="0"/>
    <n v="122446"/>
    <x v="0"/>
    <n v="0.42"/>
    <n v="0.89"/>
    <n v="3684.51"/>
    <n v="0"/>
    <n v="-5440.49"/>
    <n v="7.4522646717736798E-2"/>
    <n v="7.4522646717736798E-2"/>
    <n v="61.408500000000004"/>
    <n v="10203.833333333334"/>
    <n v="6.018179442366431E-3"/>
    <s v="10-2021"/>
    <s v="09-2025"/>
    <n v="47"/>
    <x v="622"/>
    <x v="1"/>
  </r>
  <r>
    <x v="623"/>
    <s v="29-10-2022"/>
    <s v="B0624"/>
    <x v="7"/>
    <n v="37059"/>
    <n v="7"/>
    <n v="60"/>
    <x v="0"/>
    <x v="0"/>
    <x v="3"/>
    <n v="59437"/>
    <x v="2"/>
    <n v="0.21"/>
    <n v="0.54"/>
    <n v="39653.129999999997"/>
    <n v="0"/>
    <n v="2594.1299999999974"/>
    <n v="0.62350051314837562"/>
    <n v="0.62350051314837562"/>
    <n v="660.88549999999998"/>
    <n v="4953.083333333333"/>
    <n v="0.13342910981375239"/>
    <s v="10-2022"/>
    <s v="09-2025"/>
    <n v="35"/>
    <x v="623"/>
    <x v="0"/>
  </r>
  <r>
    <x v="624"/>
    <s v="03-04-2021"/>
    <s v="B0625"/>
    <x v="6"/>
    <n v="5033"/>
    <n v="21.9"/>
    <n v="36"/>
    <x v="1"/>
    <x v="0"/>
    <x v="0"/>
    <n v="133124"/>
    <x v="2"/>
    <n v="0.39"/>
    <n v="0.82"/>
    <n v="1105.3900000000001"/>
    <n v="0"/>
    <n v="-3927.6099999999997"/>
    <n v="3.7806856765121237E-2"/>
    <n v="3.7806856765121237E-2"/>
    <n v="30.705277777777781"/>
    <n v="11093.666666666666"/>
    <n v="2.7678204781506968E-3"/>
    <s v="04-2021"/>
    <s v="09-2025"/>
    <n v="53"/>
    <x v="624"/>
    <x v="1"/>
  </r>
  <r>
    <x v="625"/>
    <s v="03-11-2022"/>
    <s v="B0626"/>
    <x v="3"/>
    <n v="38873"/>
    <n v="15.6"/>
    <n v="36"/>
    <x v="2"/>
    <x v="0"/>
    <x v="0"/>
    <n v="106537"/>
    <x v="0"/>
    <n v="0.25"/>
    <n v="0.62"/>
    <n v="0"/>
    <n v="0"/>
    <n v="-38873"/>
    <n v="0.36487792973333211"/>
    <n v="0.36487792973333211"/>
    <n v="0"/>
    <n v="8878.0833333333339"/>
    <n v="0"/>
    <s v="11-2022"/>
    <s v="09-2025"/>
    <n v="34"/>
    <x v="625"/>
    <x v="1"/>
  </r>
  <r>
    <x v="626"/>
    <s v="02-03-2021"/>
    <s v="B0627"/>
    <x v="6"/>
    <n v="18087"/>
    <n v="21.8"/>
    <n v="60"/>
    <x v="1"/>
    <x v="4"/>
    <x v="1"/>
    <n v="76675"/>
    <x v="1"/>
    <n v="0.31"/>
    <n v="0.84"/>
    <n v="1721.26"/>
    <n v="0"/>
    <n v="-16365.74"/>
    <n v="0.23589175089664166"/>
    <n v="0.23589175089664166"/>
    <n v="28.687666666666665"/>
    <n v="6389.583333333333"/>
    <n v="4.4897554613628956E-3"/>
    <s v="03-2021"/>
    <s v="09-2025"/>
    <n v="54"/>
    <x v="626"/>
    <x v="1"/>
  </r>
  <r>
    <x v="627"/>
    <s v="26-09-2022"/>
    <s v="B0628"/>
    <x v="6"/>
    <n v="6704"/>
    <n v="16.600000000000001"/>
    <n v="60"/>
    <x v="0"/>
    <x v="1"/>
    <x v="0"/>
    <n v="49942"/>
    <x v="2"/>
    <n v="0.13"/>
    <n v="0.83"/>
    <n v="7816.86"/>
    <n v="0"/>
    <n v="1112.8599999999997"/>
    <n v="0.13423571342757598"/>
    <n v="0.13423571342757598"/>
    <n v="130.28100000000001"/>
    <n v="4161.833333333333"/>
    <n v="3.1303752352729169E-2"/>
    <s v="09-2022"/>
    <s v="09-2025"/>
    <n v="36"/>
    <x v="627"/>
    <x v="0"/>
  </r>
  <r>
    <x v="628"/>
    <s v="11-12-2023"/>
    <s v="B0629"/>
    <x v="3"/>
    <n v="8848"/>
    <n v="16.2"/>
    <n v="60"/>
    <x v="1"/>
    <x v="1"/>
    <x v="4"/>
    <n v="50862"/>
    <x v="1"/>
    <n v="0.17"/>
    <n v="0.5"/>
    <n v="2965.85"/>
    <n v="0"/>
    <n v="-5882.15"/>
    <n v="0.1739609138453069"/>
    <n v="0.1739609138453069"/>
    <n v="49.430833333333332"/>
    <n v="4238.5"/>
    <n v="1.1662341237072863E-2"/>
    <s v="12-2023"/>
    <s v="09-2025"/>
    <n v="21"/>
    <x v="628"/>
    <x v="1"/>
  </r>
  <r>
    <x v="629"/>
    <s v="26-10-2023"/>
    <s v="B0630"/>
    <x v="1"/>
    <n v="22592"/>
    <n v="7.1"/>
    <n v="60"/>
    <x v="1"/>
    <x v="5"/>
    <x v="2"/>
    <n v="41669"/>
    <x v="1"/>
    <n v="0.48"/>
    <n v="0.73"/>
    <n v="10077.370000000001"/>
    <n v="0"/>
    <n v="-12514.63"/>
    <n v="0.54217763805226904"/>
    <n v="0.54217763805226904"/>
    <n v="167.95616666666669"/>
    <n v="3472.4166666666665"/>
    <n v="4.836866735462815E-2"/>
    <s v="10-2023"/>
    <s v="09-2025"/>
    <n v="23"/>
    <x v="629"/>
    <x v="1"/>
  </r>
  <r>
    <x v="630"/>
    <s v="27-08-2022"/>
    <s v="B0631"/>
    <x v="5"/>
    <n v="7924"/>
    <n v="8.3000000000000007"/>
    <n v="60"/>
    <x v="1"/>
    <x v="1"/>
    <x v="1"/>
    <n v="83772"/>
    <x v="2"/>
    <n v="0.46"/>
    <n v="0.56000000000000005"/>
    <n v="3561.75"/>
    <n v="0"/>
    <n v="-4362.25"/>
    <n v="9.4590077830301295E-2"/>
    <n v="9.4590077830301295E-2"/>
    <n v="59.362499999999997"/>
    <n v="6981"/>
    <n v="8.5034379028792427E-3"/>
    <s v="08-2022"/>
    <s v="09-2025"/>
    <n v="37"/>
    <x v="630"/>
    <x v="1"/>
  </r>
  <r>
    <x v="631"/>
    <s v="13-11-2022"/>
    <s v="B0632"/>
    <x v="2"/>
    <n v="28208"/>
    <n v="24.4"/>
    <n v="60"/>
    <x v="0"/>
    <x v="4"/>
    <x v="1"/>
    <n v="45916"/>
    <x v="0"/>
    <n v="0.36"/>
    <n v="0.89"/>
    <n v="35090.75"/>
    <n v="0"/>
    <n v="6882.75"/>
    <n v="0.6143392281557627"/>
    <n v="0.6143392281557627"/>
    <n v="584.8458333333333"/>
    <n v="3826.3333333333335"/>
    <n v="0.15284759125359351"/>
    <s v="11-2022"/>
    <s v="09-2025"/>
    <n v="34"/>
    <x v="631"/>
    <x v="0"/>
  </r>
  <r>
    <x v="632"/>
    <s v="18-06-2022"/>
    <s v="B0633"/>
    <x v="4"/>
    <n v="20614"/>
    <n v="9.6"/>
    <n v="60"/>
    <x v="0"/>
    <x v="1"/>
    <x v="3"/>
    <n v="40878"/>
    <x v="2"/>
    <n v="0.28000000000000003"/>
    <n v="0.89"/>
    <n v="22592.94"/>
    <n v="0"/>
    <n v="1978.9399999999987"/>
    <n v="0.50428103136161262"/>
    <n v="0.50428103136161262"/>
    <n v="376.54899999999998"/>
    <n v="3406.5"/>
    <n v="0.1105383825040364"/>
    <s v="06-2022"/>
    <s v="09-2025"/>
    <n v="39"/>
    <x v="632"/>
    <x v="0"/>
  </r>
  <r>
    <x v="633"/>
    <s v="18-04-2023"/>
    <s v="B0634"/>
    <x v="7"/>
    <n v="1488"/>
    <n v="24.5"/>
    <n v="36"/>
    <x v="0"/>
    <x v="0"/>
    <x v="2"/>
    <n v="32985"/>
    <x v="2"/>
    <n v="0.37"/>
    <n v="0.69"/>
    <n v="1852.56"/>
    <n v="0"/>
    <n v="364.55999999999995"/>
    <n v="4.5111414279217825E-2"/>
    <n v="4.5111414279217825E-2"/>
    <n v="51.46"/>
    <n v="2748.75"/>
    <n v="1.8721236925875399E-2"/>
    <s v="04-2023"/>
    <s v="09-2025"/>
    <n v="29"/>
    <x v="633"/>
    <x v="0"/>
  </r>
  <r>
    <x v="634"/>
    <s v="07-10-2022"/>
    <s v="B0635"/>
    <x v="8"/>
    <n v="26923"/>
    <n v="15.6"/>
    <n v="60"/>
    <x v="0"/>
    <x v="4"/>
    <x v="1"/>
    <n v="127905"/>
    <x v="1"/>
    <n v="0.35"/>
    <n v="0.7"/>
    <n v="31122.99"/>
    <n v="0"/>
    <n v="4199.9900000000016"/>
    <n v="0.21049216215159688"/>
    <n v="0.21049216215159688"/>
    <n v="518.7165"/>
    <n v="10658.75"/>
    <n v="4.8665791016770259E-2"/>
    <s v="10-2022"/>
    <s v="09-2025"/>
    <n v="35"/>
    <x v="634"/>
    <x v="0"/>
  </r>
  <r>
    <x v="635"/>
    <s v="21-08-2021"/>
    <s v="B0636"/>
    <x v="4"/>
    <n v="36941"/>
    <n v="7.7"/>
    <n v="60"/>
    <x v="0"/>
    <x v="6"/>
    <x v="0"/>
    <n v="103648"/>
    <x v="0"/>
    <n v="0.33"/>
    <n v="0.64"/>
    <n v="39785.46"/>
    <n v="0"/>
    <n v="2844.4599999999991"/>
    <n v="0.35640822784810128"/>
    <n v="0.35640822784810128"/>
    <n v="663.09100000000001"/>
    <n v="8637.3333333333339"/>
    <n v="7.6770338067304725E-2"/>
    <s v="08-2021"/>
    <s v="09-2025"/>
    <n v="49"/>
    <x v="635"/>
    <x v="0"/>
  </r>
  <r>
    <x v="636"/>
    <s v="08-06-2022"/>
    <s v="B0637"/>
    <x v="5"/>
    <n v="30165"/>
    <n v="7"/>
    <n v="36"/>
    <x v="0"/>
    <x v="6"/>
    <x v="1"/>
    <n v="71235"/>
    <x v="1"/>
    <n v="0.12"/>
    <n v="0.82"/>
    <n v="32276.55"/>
    <n v="0"/>
    <n v="2111.5499999999993"/>
    <n v="0.42345757001473994"/>
    <n v="0.42345757001473994"/>
    <n v="896.57083333333333"/>
    <n v="5936.25"/>
    <n v="0.15103319997192391"/>
    <s v="06-2022"/>
    <s v="09-2025"/>
    <n v="39"/>
    <x v="636"/>
    <x v="0"/>
  </r>
  <r>
    <x v="637"/>
    <s v="12-12-2021"/>
    <s v="B0638"/>
    <x v="3"/>
    <n v="2667"/>
    <n v="9.1999999999999993"/>
    <n v="60"/>
    <x v="1"/>
    <x v="1"/>
    <x v="1"/>
    <n v="48931"/>
    <x v="2"/>
    <n v="0.35"/>
    <n v="0.66"/>
    <n v="1282.69"/>
    <n v="0"/>
    <n v="-1384.31"/>
    <n v="5.4505323823343076E-2"/>
    <n v="5.4505323823343076E-2"/>
    <n v="21.378166666666669"/>
    <n v="4077.5833333333335"/>
    <n v="5.2428521795998446E-3"/>
    <s v="12-2021"/>
    <s v="09-2025"/>
    <n v="45"/>
    <x v="637"/>
    <x v="1"/>
  </r>
  <r>
    <x v="638"/>
    <s v="06-12-2023"/>
    <s v="B0639"/>
    <x v="4"/>
    <n v="27213"/>
    <n v="23.5"/>
    <n v="60"/>
    <x v="1"/>
    <x v="0"/>
    <x v="1"/>
    <n v="122876"/>
    <x v="0"/>
    <n v="0.41"/>
    <n v="0.62"/>
    <n v="9805.16"/>
    <n v="8501.7099999999991"/>
    <n v="-17407.84"/>
    <n v="0.2214671701552785"/>
    <n v="0.2214671701552785"/>
    <n v="163.41933333333333"/>
    <n v="10239.666666666666"/>
    <n v="1.5959438783814579E-2"/>
    <s v="12-2023"/>
    <s v="09-2025"/>
    <n v="21"/>
    <x v="638"/>
    <x v="1"/>
  </r>
  <r>
    <x v="639"/>
    <s v="30-06-2022"/>
    <s v="B0640"/>
    <x v="7"/>
    <n v="5114"/>
    <n v="13.3"/>
    <n v="36"/>
    <x v="1"/>
    <x v="0"/>
    <x v="3"/>
    <n v="30336"/>
    <x v="0"/>
    <n v="0.5"/>
    <n v="0.69"/>
    <n v="260.63"/>
    <n v="0"/>
    <n v="-4853.37"/>
    <n v="0.16857858649789029"/>
    <n v="0.16857858649789029"/>
    <n v="7.2397222222222224"/>
    <n v="2528"/>
    <n v="2.863814170182841E-3"/>
    <s v="06-2022"/>
    <s v="09-2025"/>
    <n v="39"/>
    <x v="639"/>
    <x v="1"/>
  </r>
  <r>
    <x v="640"/>
    <s v="05-03-2023"/>
    <s v="B0641"/>
    <x v="4"/>
    <n v="37321"/>
    <n v="12.9"/>
    <n v="60"/>
    <x v="0"/>
    <x v="3"/>
    <x v="1"/>
    <n v="72933"/>
    <x v="0"/>
    <n v="0.1"/>
    <n v="0.54"/>
    <n v="42135.41"/>
    <n v="0"/>
    <n v="4814.4100000000035"/>
    <n v="0.51171623270673083"/>
    <n v="0.51171623270673083"/>
    <n v="702.25683333333336"/>
    <n v="6077.75"/>
    <n v="0.1155455280874227"/>
    <s v="03-2023"/>
    <s v="09-2025"/>
    <n v="30"/>
    <x v="640"/>
    <x v="0"/>
  </r>
  <r>
    <x v="641"/>
    <s v="06-09-2021"/>
    <s v="B0642"/>
    <x v="2"/>
    <n v="8761"/>
    <n v="11.3"/>
    <n v="36"/>
    <x v="0"/>
    <x v="0"/>
    <x v="1"/>
    <n v="114899"/>
    <x v="0"/>
    <n v="0.39"/>
    <n v="0.84"/>
    <n v="9750.99"/>
    <n v="0"/>
    <n v="989.98999999999978"/>
    <n v="7.6249575714323017E-2"/>
    <n v="7.6249575714323017E-2"/>
    <n v="270.86083333333335"/>
    <n v="9574.9166666666661"/>
    <n v="2.8288583886717903E-2"/>
    <s v="09-2021"/>
    <s v="09-2025"/>
    <n v="48"/>
    <x v="641"/>
    <x v="0"/>
  </r>
  <r>
    <x v="642"/>
    <s v="16-02-2021"/>
    <s v="B0643"/>
    <x v="3"/>
    <n v="32116"/>
    <n v="7.9"/>
    <n v="36"/>
    <x v="2"/>
    <x v="0"/>
    <x v="3"/>
    <n v="75536"/>
    <x v="0"/>
    <n v="0.33"/>
    <n v="0.51"/>
    <n v="0"/>
    <n v="0"/>
    <n v="-32116"/>
    <n v="0.42517475111205255"/>
    <n v="0.42517475111205255"/>
    <n v="0"/>
    <n v="6294.666666666667"/>
    <n v="0"/>
    <s v="02-2021"/>
    <s v="09-2025"/>
    <n v="55"/>
    <x v="642"/>
    <x v="1"/>
  </r>
  <r>
    <x v="643"/>
    <s v="02-08-2021"/>
    <s v="B0644"/>
    <x v="4"/>
    <n v="34768"/>
    <n v="14.8"/>
    <n v="36"/>
    <x v="2"/>
    <x v="0"/>
    <x v="2"/>
    <n v="99504"/>
    <x v="2"/>
    <n v="0.27"/>
    <n v="0.79"/>
    <n v="0"/>
    <n v="0"/>
    <n v="-34768"/>
    <n v="0.34941308892104839"/>
    <n v="0.34941308892104839"/>
    <n v="0"/>
    <n v="8292"/>
    <n v="0"/>
    <s v="08-2021"/>
    <s v="09-2025"/>
    <n v="49"/>
    <x v="643"/>
    <x v="1"/>
  </r>
  <r>
    <x v="644"/>
    <s v="27-08-2021"/>
    <s v="B0645"/>
    <x v="7"/>
    <n v="26426"/>
    <n v="7.6"/>
    <n v="36"/>
    <x v="1"/>
    <x v="4"/>
    <x v="4"/>
    <n v="129214"/>
    <x v="2"/>
    <n v="0.15"/>
    <n v="0.57999999999999996"/>
    <n v="5657.08"/>
    <n v="8575.9699999999993"/>
    <n v="-20768.919999999998"/>
    <n v="0.20451344281579395"/>
    <n v="0.20451344281579395"/>
    <n v="157.14111111111112"/>
    <n v="10767.833333333334"/>
    <n v="1.4593568292393496E-2"/>
    <s v="08-2021"/>
    <s v="09-2025"/>
    <n v="49"/>
    <x v="644"/>
    <x v="1"/>
  </r>
  <r>
    <x v="645"/>
    <s v="16-12-2023"/>
    <s v="B0646"/>
    <x v="7"/>
    <n v="18772"/>
    <n v="21.7"/>
    <n v="60"/>
    <x v="1"/>
    <x v="0"/>
    <x v="3"/>
    <n v="81148"/>
    <x v="2"/>
    <n v="0.26"/>
    <n v="0.6"/>
    <n v="7853.16"/>
    <n v="0"/>
    <n v="-10918.84"/>
    <n v="0.23133040863607235"/>
    <n v="0.23133040863607235"/>
    <n v="130.886"/>
    <n v="6762.333333333333"/>
    <n v="1.9355153546606201E-2"/>
    <s v="12-2023"/>
    <s v="09-2025"/>
    <n v="21"/>
    <x v="645"/>
    <x v="1"/>
  </r>
  <r>
    <x v="646"/>
    <s v="16-12-2021"/>
    <s v="B0647"/>
    <x v="4"/>
    <n v="39218"/>
    <n v="12.4"/>
    <n v="36"/>
    <x v="0"/>
    <x v="5"/>
    <x v="3"/>
    <n v="143936"/>
    <x v="1"/>
    <n v="0.24"/>
    <n v="0.79"/>
    <n v="44081.03"/>
    <n v="0"/>
    <n v="4863.0299999999988"/>
    <n v="0.27246831925300136"/>
    <n v="0.27246831925300136"/>
    <n v="1224.4730555555554"/>
    <n v="11994.666666666666"/>
    <n v="0.10208479231510301"/>
    <s v="12-2021"/>
    <s v="09-2025"/>
    <n v="45"/>
    <x v="646"/>
    <x v="0"/>
  </r>
  <r>
    <x v="647"/>
    <s v="17-04-2021"/>
    <s v="B0648"/>
    <x v="1"/>
    <n v="4712"/>
    <n v="12.5"/>
    <n v="36"/>
    <x v="1"/>
    <x v="5"/>
    <x v="1"/>
    <n v="46279"/>
    <x v="0"/>
    <n v="0.22"/>
    <n v="0.95"/>
    <n v="1012.2"/>
    <n v="0"/>
    <n v="-3699.8"/>
    <n v="0.10181723892046068"/>
    <n v="0.10181723892046068"/>
    <n v="28.116666666666667"/>
    <n v="3856.5833333333335"/>
    <n v="7.2905637546187251E-3"/>
    <s v="04-2021"/>
    <s v="09-2025"/>
    <n v="53"/>
    <x v="647"/>
    <x v="1"/>
  </r>
  <r>
    <x v="648"/>
    <s v="11-04-2023"/>
    <s v="B0649"/>
    <x v="8"/>
    <n v="2367"/>
    <n v="14.5"/>
    <n v="60"/>
    <x v="0"/>
    <x v="2"/>
    <x v="1"/>
    <n v="98665"/>
    <x v="0"/>
    <n v="0.39"/>
    <n v="0.85"/>
    <n v="2710.22"/>
    <n v="0"/>
    <n v="343.2199999999998"/>
    <n v="2.3990270105913952E-2"/>
    <n v="2.3990270105913952E-2"/>
    <n v="45.170333333333332"/>
    <n v="8222.0833333333339"/>
    <n v="5.4937819895606336E-3"/>
    <s v="04-2023"/>
    <s v="09-2025"/>
    <n v="29"/>
    <x v="648"/>
    <x v="0"/>
  </r>
  <r>
    <x v="649"/>
    <s v="17-02-2021"/>
    <s v="B0650"/>
    <x v="0"/>
    <n v="27200"/>
    <n v="13.9"/>
    <n v="36"/>
    <x v="0"/>
    <x v="0"/>
    <x v="4"/>
    <n v="133751"/>
    <x v="2"/>
    <n v="0.38"/>
    <n v="0.6"/>
    <n v="30980.799999999999"/>
    <n v="0"/>
    <n v="3780.7999999999993"/>
    <n v="0.20336296551053823"/>
    <n v="0.20336296551053823"/>
    <n v="860.57777777777778"/>
    <n v="11145.916666666666"/>
    <n v="7.7210139238834352E-2"/>
    <s v="02-2021"/>
    <s v="09-2025"/>
    <n v="55"/>
    <x v="649"/>
    <x v="0"/>
  </r>
  <r>
    <x v="650"/>
    <s v="03-12-2021"/>
    <s v="B0651"/>
    <x v="6"/>
    <n v="4726"/>
    <n v="24.9"/>
    <n v="36"/>
    <x v="1"/>
    <x v="4"/>
    <x v="1"/>
    <n v="134433"/>
    <x v="0"/>
    <n v="0.34"/>
    <n v="0.57999999999999996"/>
    <n v="1515.61"/>
    <n v="0"/>
    <n v="-3210.3900000000003"/>
    <n v="3.5155058653753173E-2"/>
    <n v="3.5155058653753173E-2"/>
    <n v="42.100277777777777"/>
    <n v="11202.75"/>
    <n v="3.7580306422778137E-3"/>
    <s v="12-2021"/>
    <s v="09-2025"/>
    <n v="45"/>
    <x v="650"/>
    <x v="1"/>
  </r>
  <r>
    <x v="651"/>
    <s v="16-11-2023"/>
    <s v="B0652"/>
    <x v="3"/>
    <n v="24616"/>
    <n v="15.9"/>
    <n v="36"/>
    <x v="0"/>
    <x v="5"/>
    <x v="0"/>
    <n v="101386"/>
    <x v="1"/>
    <n v="0.48"/>
    <n v="0.89"/>
    <n v="28529.94"/>
    <n v="0"/>
    <n v="3913.9399999999987"/>
    <n v="0.24279486319610202"/>
    <n v="0.24279486319610202"/>
    <n v="792.49833333333333"/>
    <n v="8448.8333333333339"/>
    <n v="9.3799735663701089E-2"/>
    <s v="11-2023"/>
    <s v="09-2025"/>
    <n v="22"/>
    <x v="651"/>
    <x v="0"/>
  </r>
  <r>
    <x v="652"/>
    <s v="15-03-2023"/>
    <s v="B0653"/>
    <x v="0"/>
    <n v="28723"/>
    <n v="6.8"/>
    <n v="36"/>
    <x v="0"/>
    <x v="5"/>
    <x v="1"/>
    <n v="116124"/>
    <x v="0"/>
    <n v="0.24"/>
    <n v="0.7"/>
    <n v="30676.16"/>
    <n v="0"/>
    <n v="1953.1599999999999"/>
    <n v="0.24734766284316764"/>
    <n v="0.24734766284316764"/>
    <n v="852.1155555555556"/>
    <n v="9677"/>
    <n v="8.8055756490188652E-2"/>
    <s v="03-2023"/>
    <s v="09-2025"/>
    <n v="30"/>
    <x v="652"/>
    <x v="0"/>
  </r>
  <r>
    <x v="653"/>
    <s v="08-01-2021"/>
    <s v="B0654"/>
    <x v="5"/>
    <n v="38574"/>
    <n v="17.100000000000001"/>
    <n v="60"/>
    <x v="0"/>
    <x v="5"/>
    <x v="1"/>
    <n v="135750"/>
    <x v="0"/>
    <n v="0.2"/>
    <n v="0.56000000000000005"/>
    <n v="45170.15"/>
    <n v="0"/>
    <n v="6596.1500000000015"/>
    <n v="0.2841546961325967"/>
    <n v="0.2841546961325967"/>
    <n v="752.83583333333331"/>
    <n v="11312.5"/>
    <n v="6.6549023941068139E-2"/>
    <s v="01-2021"/>
    <s v="09-2025"/>
    <n v="56"/>
    <x v="653"/>
    <x v="0"/>
  </r>
  <r>
    <x v="654"/>
    <s v="17-09-2022"/>
    <s v="B0655"/>
    <x v="5"/>
    <n v="35958"/>
    <n v="8"/>
    <n v="36"/>
    <x v="0"/>
    <x v="6"/>
    <x v="0"/>
    <n v="107485"/>
    <x v="1"/>
    <n v="0.36"/>
    <n v="0.89"/>
    <n v="38834.639999999999"/>
    <n v="0"/>
    <n v="2876.6399999999994"/>
    <n v="0.33453970321440202"/>
    <n v="0.33453970321440202"/>
    <n v="1078.74"/>
    <n v="8957.0833333333339"/>
    <n v="0.12043429315718472"/>
    <s v="09-2022"/>
    <s v="09-2025"/>
    <n v="36"/>
    <x v="654"/>
    <x v="0"/>
  </r>
  <r>
    <x v="655"/>
    <s v="20-12-2022"/>
    <s v="B0656"/>
    <x v="7"/>
    <n v="10108"/>
    <n v="5.6"/>
    <n v="60"/>
    <x v="1"/>
    <x v="0"/>
    <x v="4"/>
    <n v="104055"/>
    <x v="2"/>
    <n v="0.18"/>
    <n v="0.87"/>
    <n v="2849.4"/>
    <n v="2210.77"/>
    <n v="-7258.6"/>
    <n v="9.7140935082408342E-2"/>
    <n v="9.7140935082408342E-2"/>
    <n v="47.49"/>
    <n v="8671.25"/>
    <n v="5.4767190428138971E-3"/>
    <s v="12-2022"/>
    <s v="09-2025"/>
    <n v="33"/>
    <x v="655"/>
    <x v="1"/>
  </r>
  <r>
    <x v="656"/>
    <s v="30-10-2021"/>
    <s v="B0657"/>
    <x v="5"/>
    <n v="13178"/>
    <n v="24.4"/>
    <n v="60"/>
    <x v="0"/>
    <x v="6"/>
    <x v="0"/>
    <n v="121911"/>
    <x v="2"/>
    <n v="0.23"/>
    <n v="0.94"/>
    <n v="16393.43"/>
    <n v="0"/>
    <n v="3215.4300000000003"/>
    <n v="0.10809524981338846"/>
    <n v="0.10809524981338846"/>
    <n v="273.22383333333335"/>
    <n v="10159.25"/>
    <n v="2.6894094872488949E-2"/>
    <s v="10-2021"/>
    <s v="09-2025"/>
    <n v="47"/>
    <x v="656"/>
    <x v="0"/>
  </r>
  <r>
    <x v="657"/>
    <s v="01-10-2022"/>
    <s v="B0658"/>
    <x v="1"/>
    <n v="36643"/>
    <n v="20.5"/>
    <n v="36"/>
    <x v="0"/>
    <x v="5"/>
    <x v="3"/>
    <n v="128618"/>
    <x v="0"/>
    <n v="0.19"/>
    <n v="0.91"/>
    <n v="44154.82"/>
    <n v="0"/>
    <n v="7511.82"/>
    <n v="0.28489791475532195"/>
    <n v="0.28489791475532195"/>
    <n v="1226.5227777777777"/>
    <n v="10718.166666666666"/>
    <n v="0.11443400871832352"/>
    <s v="10-2022"/>
    <s v="09-2025"/>
    <n v="35"/>
    <x v="657"/>
    <x v="0"/>
  </r>
  <r>
    <x v="658"/>
    <s v="25-02-2021"/>
    <s v="B0659"/>
    <x v="8"/>
    <n v="32324"/>
    <n v="24.6"/>
    <n v="36"/>
    <x v="0"/>
    <x v="0"/>
    <x v="0"/>
    <n v="107273"/>
    <x v="1"/>
    <n v="0.13"/>
    <n v="0.88"/>
    <n v="40275.699999999997"/>
    <n v="0"/>
    <n v="7951.6999999999971"/>
    <n v="0.30132465764917549"/>
    <n v="0.30132465764917549"/>
    <n v="1118.7694444444444"/>
    <n v="8939.4166666666661"/>
    <n v="0.12515016204761062"/>
    <s v="02-2021"/>
    <s v="09-2025"/>
    <n v="55"/>
    <x v="658"/>
    <x v="0"/>
  </r>
  <r>
    <x v="659"/>
    <s v="27-12-2022"/>
    <s v="B0660"/>
    <x v="5"/>
    <n v="39360"/>
    <n v="14.6"/>
    <n v="36"/>
    <x v="0"/>
    <x v="2"/>
    <x v="2"/>
    <n v="96670"/>
    <x v="2"/>
    <n v="0.43"/>
    <n v="0.52"/>
    <n v="45106.559999999998"/>
    <n v="0"/>
    <n v="5746.5599999999977"/>
    <n v="0.40715837384917763"/>
    <n v="0.40715837384917763"/>
    <n v="1252.96"/>
    <n v="8055.833333333333"/>
    <n v="0.15553449881038586"/>
    <s v="12-2022"/>
    <s v="09-2025"/>
    <n v="33"/>
    <x v="659"/>
    <x v="0"/>
  </r>
  <r>
    <x v="660"/>
    <s v="10-06-2022"/>
    <s v="B0661"/>
    <x v="2"/>
    <n v="18824"/>
    <n v="15.6"/>
    <n v="36"/>
    <x v="0"/>
    <x v="1"/>
    <x v="3"/>
    <n v="106474"/>
    <x v="2"/>
    <n v="0.2"/>
    <n v="0.55000000000000004"/>
    <n v="21760.54"/>
    <n v="0"/>
    <n v="2936.5400000000009"/>
    <n v="0.17679433476717321"/>
    <n v="0.17679433476717321"/>
    <n v="604.45944444444444"/>
    <n v="8872.8333333333339"/>
    <n v="6.8124737807665092E-2"/>
    <s v="06-2022"/>
    <s v="09-2025"/>
    <n v="39"/>
    <x v="660"/>
    <x v="0"/>
  </r>
  <r>
    <x v="661"/>
    <s v="19-04-2022"/>
    <s v="B0662"/>
    <x v="8"/>
    <n v="9927"/>
    <n v="8.4"/>
    <n v="60"/>
    <x v="1"/>
    <x v="0"/>
    <x v="1"/>
    <n v="84028"/>
    <x v="2"/>
    <n v="0.28999999999999998"/>
    <n v="0.76"/>
    <n v="2126.9699999999998"/>
    <n v="0"/>
    <n v="-7800.0300000000007"/>
    <n v="0.11813919169800542"/>
    <n v="0.11813919169800542"/>
    <n v="35.449499999999993"/>
    <n v="7002.333333333333"/>
    <n v="5.0625267767886884E-3"/>
    <s v="04-2022"/>
    <s v="09-2025"/>
    <n v="41"/>
    <x v="661"/>
    <x v="1"/>
  </r>
  <r>
    <x v="662"/>
    <s v="28-01-2021"/>
    <s v="B0663"/>
    <x v="1"/>
    <n v="29144"/>
    <n v="9.9"/>
    <n v="60"/>
    <x v="0"/>
    <x v="0"/>
    <x v="3"/>
    <n v="120022"/>
    <x v="0"/>
    <n v="0.12"/>
    <n v="0.74"/>
    <n v="32029.26"/>
    <n v="0"/>
    <n v="2885.2599999999984"/>
    <n v="0.24282214927263335"/>
    <n v="0.24282214927263335"/>
    <n v="533.82100000000003"/>
    <n v="10001.833333333334"/>
    <n v="5.3372315075569478E-2"/>
    <s v="01-2021"/>
    <s v="09-2025"/>
    <n v="56"/>
    <x v="662"/>
    <x v="0"/>
  </r>
  <r>
    <x v="663"/>
    <s v="19-03-2021"/>
    <s v="B0664"/>
    <x v="0"/>
    <n v="32010"/>
    <n v="21.8"/>
    <n v="60"/>
    <x v="1"/>
    <x v="0"/>
    <x v="4"/>
    <n v="143892"/>
    <x v="1"/>
    <n v="0.38"/>
    <n v="0.71"/>
    <n v="14628.99"/>
    <n v="0"/>
    <n v="-17381.010000000002"/>
    <n v="0.22245851054957885"/>
    <n v="0.22245851054957885"/>
    <n v="243.81649999999999"/>
    <n v="11991"/>
    <n v="2.033329163539321E-2"/>
    <s v="03-2021"/>
    <s v="09-2025"/>
    <n v="54"/>
    <x v="663"/>
    <x v="1"/>
  </r>
  <r>
    <x v="664"/>
    <s v="31-12-2021"/>
    <s v="B0665"/>
    <x v="8"/>
    <n v="23443"/>
    <n v="12.1"/>
    <n v="36"/>
    <x v="1"/>
    <x v="5"/>
    <x v="4"/>
    <n v="121632"/>
    <x v="0"/>
    <n v="0.23"/>
    <n v="0.68"/>
    <n v="0"/>
    <n v="0"/>
    <n v="-23443"/>
    <n v="0.19273710865561694"/>
    <n v="0.19273710865561694"/>
    <n v="0"/>
    <n v="10136"/>
    <n v="0"/>
    <s v="12-2021"/>
    <s v="09-2025"/>
    <n v="45"/>
    <x v="664"/>
    <x v="1"/>
  </r>
  <r>
    <x v="665"/>
    <s v="28-10-2022"/>
    <s v="B0666"/>
    <x v="8"/>
    <n v="15437"/>
    <n v="21.5"/>
    <n v="60"/>
    <x v="1"/>
    <x v="0"/>
    <x v="0"/>
    <n v="136651"/>
    <x v="2"/>
    <n v="0.4"/>
    <n v="0.69"/>
    <n v="4267.6000000000004"/>
    <n v="0"/>
    <n v="-11169.4"/>
    <n v="0.11296660836730064"/>
    <n v="0.11296660836730064"/>
    <n v="71.126666666666679"/>
    <n v="11387.583333333334"/>
    <n v="6.245984295760734E-3"/>
    <s v="10-2022"/>
    <s v="09-2025"/>
    <n v="35"/>
    <x v="665"/>
    <x v="1"/>
  </r>
  <r>
    <x v="666"/>
    <s v="10-06-2022"/>
    <s v="B0667"/>
    <x v="0"/>
    <n v="12207"/>
    <n v="19.2"/>
    <n v="36"/>
    <x v="0"/>
    <x v="0"/>
    <x v="3"/>
    <n v="101128"/>
    <x v="1"/>
    <n v="0.26"/>
    <n v="0.76"/>
    <n v="14550.74"/>
    <n v="0"/>
    <n v="2343.7399999999998"/>
    <n v="0.12070840914484614"/>
    <n v="0.12070840914484614"/>
    <n v="404.1872222222222"/>
    <n v="8427.3333333333339"/>
    <n v="4.7961461382274605E-2"/>
    <s v="06-2022"/>
    <s v="09-2025"/>
    <n v="39"/>
    <x v="666"/>
    <x v="0"/>
  </r>
  <r>
    <x v="667"/>
    <s v="30-11-2022"/>
    <s v="B0668"/>
    <x v="1"/>
    <n v="26537"/>
    <n v="8.5"/>
    <n v="36"/>
    <x v="0"/>
    <x v="0"/>
    <x v="1"/>
    <n v="48108"/>
    <x v="0"/>
    <n v="0.18"/>
    <n v="0.5"/>
    <n v="28792.639999999999"/>
    <n v="0"/>
    <n v="2255.6399999999994"/>
    <n v="0.5516130373326682"/>
    <n v="0.5516130373326682"/>
    <n v="799.79555555555555"/>
    <n v="4009"/>
    <n v="0.19950001385770905"/>
    <s v="11-2022"/>
    <s v="09-2025"/>
    <n v="34"/>
    <x v="667"/>
    <x v="0"/>
  </r>
  <r>
    <x v="668"/>
    <s v="02-06-2023"/>
    <s v="B0669"/>
    <x v="5"/>
    <n v="36757"/>
    <n v="15.1"/>
    <n v="36"/>
    <x v="1"/>
    <x v="1"/>
    <x v="4"/>
    <n v="82495"/>
    <x v="2"/>
    <n v="0.31"/>
    <n v="0.62"/>
    <n v="8800.92"/>
    <n v="6346.33"/>
    <n v="-27956.080000000002"/>
    <n v="0.44556639796351294"/>
    <n v="0.44556639796351294"/>
    <n v="244.47"/>
    <n v="6874.583333333333"/>
    <n v="3.5561427965331231E-2"/>
    <s v="06-2023"/>
    <s v="09-2025"/>
    <n v="27"/>
    <x v="668"/>
    <x v="1"/>
  </r>
  <r>
    <x v="669"/>
    <s v="28-10-2023"/>
    <s v="B0670"/>
    <x v="7"/>
    <n v="13040"/>
    <n v="18.5"/>
    <n v="36"/>
    <x v="0"/>
    <x v="6"/>
    <x v="1"/>
    <n v="112806"/>
    <x v="2"/>
    <n v="0.15"/>
    <n v="0.73"/>
    <n v="15452.4"/>
    <n v="0"/>
    <n v="2412.3999999999996"/>
    <n v="0.11559668811942628"/>
    <n v="0.11559668811942628"/>
    <n v="429.23333333333335"/>
    <n v="9400.5"/>
    <n v="4.566069180717338E-2"/>
    <s v="10-2023"/>
    <s v="09-2025"/>
    <n v="23"/>
    <x v="669"/>
    <x v="0"/>
  </r>
  <r>
    <x v="670"/>
    <s v="24-10-2023"/>
    <s v="B0671"/>
    <x v="3"/>
    <n v="23612"/>
    <n v="9.6999999999999993"/>
    <n v="36"/>
    <x v="1"/>
    <x v="6"/>
    <x v="2"/>
    <n v="123185"/>
    <x v="0"/>
    <n v="0.28000000000000003"/>
    <n v="0.82"/>
    <n v="11779.58"/>
    <n v="0"/>
    <n v="-11832.42"/>
    <n v="0.19167918171855339"/>
    <n v="0.19167918171855339"/>
    <n v="327.21055555555557"/>
    <n v="10265.416666666666"/>
    <n v="3.1875038898134249E-2"/>
    <s v="10-2023"/>
    <s v="09-2025"/>
    <n v="23"/>
    <x v="670"/>
    <x v="1"/>
  </r>
  <r>
    <x v="671"/>
    <s v="08-07-2023"/>
    <s v="B0672"/>
    <x v="0"/>
    <n v="29441"/>
    <n v="21.6"/>
    <n v="60"/>
    <x v="1"/>
    <x v="0"/>
    <x v="4"/>
    <n v="106533"/>
    <x v="2"/>
    <n v="0.23"/>
    <n v="0.57999999999999996"/>
    <n v="7302.84"/>
    <n v="11730.22"/>
    <n v="-22138.16"/>
    <n v="0.27635568321552945"/>
    <n v="0.27635568321552945"/>
    <n v="121.714"/>
    <n v="8877.75"/>
    <n v="1.3710005350454789E-2"/>
    <s v="07-2023"/>
    <s v="09-2025"/>
    <n v="26"/>
    <x v="671"/>
    <x v="1"/>
  </r>
  <r>
    <x v="672"/>
    <s v="20-01-2023"/>
    <s v="B0673"/>
    <x v="0"/>
    <n v="7471"/>
    <n v="15.9"/>
    <n v="60"/>
    <x v="1"/>
    <x v="2"/>
    <x v="0"/>
    <n v="129025"/>
    <x v="2"/>
    <n v="0.46"/>
    <n v="0.75"/>
    <n v="1146.94"/>
    <n v="2846.42"/>
    <n v="-6324.0599999999995"/>
    <n v="5.7903507072272813E-2"/>
    <n v="5.7903507072272813E-2"/>
    <n v="19.115666666666666"/>
    <n v="10752.083333333334"/>
    <n v="1.7778570044565006E-3"/>
    <s v="01-2023"/>
    <s v="09-2025"/>
    <n v="32"/>
    <x v="672"/>
    <x v="1"/>
  </r>
  <r>
    <x v="673"/>
    <s v="29-12-2021"/>
    <s v="B0674"/>
    <x v="0"/>
    <n v="36631"/>
    <n v="8.3000000000000007"/>
    <n v="36"/>
    <x v="1"/>
    <x v="1"/>
    <x v="2"/>
    <n v="86830"/>
    <x v="1"/>
    <n v="0.12"/>
    <n v="0.82"/>
    <n v="9301.3700000000008"/>
    <n v="10217.73"/>
    <n v="-27329.629999999997"/>
    <n v="0.42187032131751701"/>
    <n v="0.42187032131751701"/>
    <n v="258.37138888888893"/>
    <n v="7235.833333333333"/>
    <n v="3.5707205650888717E-2"/>
    <s v="12-2021"/>
    <s v="09-2025"/>
    <n v="45"/>
    <x v="673"/>
    <x v="1"/>
  </r>
  <r>
    <x v="674"/>
    <s v="17-03-2023"/>
    <s v="B0675"/>
    <x v="0"/>
    <n v="27523"/>
    <n v="16.7"/>
    <n v="60"/>
    <x v="1"/>
    <x v="2"/>
    <x v="3"/>
    <n v="104640"/>
    <x v="2"/>
    <n v="0.38"/>
    <n v="0.7"/>
    <n v="11458.03"/>
    <n v="0"/>
    <n v="-16064.97"/>
    <n v="0.26302561162079513"/>
    <n v="0.26302561162079513"/>
    <n v="190.96716666666669"/>
    <n v="8720"/>
    <n v="2.1899904434250765E-2"/>
    <s v="03-2023"/>
    <s v="09-2025"/>
    <n v="30"/>
    <x v="674"/>
    <x v="1"/>
  </r>
  <r>
    <x v="675"/>
    <s v="09-01-2023"/>
    <s v="B0676"/>
    <x v="3"/>
    <n v="32348"/>
    <n v="25"/>
    <n v="36"/>
    <x v="0"/>
    <x v="4"/>
    <x v="1"/>
    <n v="82509"/>
    <x v="0"/>
    <n v="0.17"/>
    <n v="0.51"/>
    <n v="40435"/>
    <n v="0"/>
    <n v="8087"/>
    <n v="0.39205420014786263"/>
    <n v="0.39205420014786263"/>
    <n v="1123.1944444444443"/>
    <n v="6875.75"/>
    <n v="0.1633559167282761"/>
    <s v="01-2023"/>
    <s v="09-2025"/>
    <n v="32"/>
    <x v="675"/>
    <x v="0"/>
  </r>
  <r>
    <x v="676"/>
    <s v="05-11-2023"/>
    <s v="B0677"/>
    <x v="3"/>
    <n v="2177"/>
    <n v="8"/>
    <n v="36"/>
    <x v="2"/>
    <x v="4"/>
    <x v="4"/>
    <n v="96406"/>
    <x v="1"/>
    <n v="0.23"/>
    <n v="0.7"/>
    <n v="0"/>
    <n v="0"/>
    <n v="-2177"/>
    <n v="2.2581582059207933E-2"/>
    <n v="2.2581582059207933E-2"/>
    <n v="0"/>
    <n v="8033.833333333333"/>
    <n v="0"/>
    <s v="11-2023"/>
    <s v="09-2025"/>
    <n v="22"/>
    <x v="676"/>
    <x v="1"/>
  </r>
  <r>
    <x v="677"/>
    <s v="30-04-2022"/>
    <s v="B0678"/>
    <x v="5"/>
    <n v="5760"/>
    <n v="21.3"/>
    <n v="36"/>
    <x v="0"/>
    <x v="6"/>
    <x v="2"/>
    <n v="124220"/>
    <x v="0"/>
    <n v="0.27"/>
    <n v="0.63"/>
    <n v="6986.88"/>
    <n v="0"/>
    <n v="1226.8800000000001"/>
    <n v="4.6369344710996616E-2"/>
    <n v="4.6369344710996616E-2"/>
    <n v="194.08"/>
    <n v="10351.666666666666"/>
    <n v="1.8748671711479634E-2"/>
    <s v="04-2022"/>
    <s v="09-2025"/>
    <n v="41"/>
    <x v="677"/>
    <x v="0"/>
  </r>
  <r>
    <x v="678"/>
    <s v="28-01-2021"/>
    <s v="B0679"/>
    <x v="4"/>
    <n v="33779"/>
    <n v="9.1"/>
    <n v="60"/>
    <x v="0"/>
    <x v="0"/>
    <x v="2"/>
    <n v="69519"/>
    <x v="2"/>
    <n v="0.46"/>
    <n v="0.92"/>
    <n v="36852.89"/>
    <n v="0"/>
    <n v="3073.8899999999994"/>
    <n v="0.48589594211654369"/>
    <n v="0.48589594211654369"/>
    <n v="614.21483333333333"/>
    <n v="5793.25"/>
    <n v="0.10602249744674118"/>
    <s v="01-2021"/>
    <s v="09-2025"/>
    <n v="56"/>
    <x v="678"/>
    <x v="0"/>
  </r>
  <r>
    <x v="679"/>
    <s v="15-12-2022"/>
    <s v="B0680"/>
    <x v="4"/>
    <n v="22636"/>
    <n v="20.6"/>
    <n v="36"/>
    <x v="1"/>
    <x v="5"/>
    <x v="4"/>
    <n v="79649"/>
    <x v="1"/>
    <n v="0.2"/>
    <n v="0.56000000000000005"/>
    <n v="9045.0499999999993"/>
    <n v="0"/>
    <n v="-13590.95"/>
    <n v="0.28419691395999952"/>
    <n v="0.28419691395999952"/>
    <n v="251.25138888888887"/>
    <n v="6637.416666666667"/>
    <n v="3.7853791845053504E-2"/>
    <s v="12-2022"/>
    <s v="09-2025"/>
    <n v="33"/>
    <x v="679"/>
    <x v="1"/>
  </r>
  <r>
    <x v="680"/>
    <s v="29-11-2023"/>
    <s v="B0681"/>
    <x v="9"/>
    <n v="17353"/>
    <n v="19.7"/>
    <n v="36"/>
    <x v="1"/>
    <x v="6"/>
    <x v="3"/>
    <n v="64524"/>
    <x v="1"/>
    <n v="0.14000000000000001"/>
    <n v="0.79"/>
    <n v="7025.57"/>
    <n v="0"/>
    <n v="-10327.43"/>
    <n v="0.26893868947988347"/>
    <n v="0.26893868947988347"/>
    <n v="195.1547222222222"/>
    <n v="5377"/>
    <n v="3.6294350422581778E-2"/>
    <s v="11-2023"/>
    <s v="09-2025"/>
    <n v="22"/>
    <x v="680"/>
    <x v="1"/>
  </r>
  <r>
    <x v="681"/>
    <s v="27-03-2021"/>
    <s v="B0682"/>
    <x v="0"/>
    <n v="12556"/>
    <n v="11"/>
    <n v="60"/>
    <x v="1"/>
    <x v="6"/>
    <x v="3"/>
    <n v="126493"/>
    <x v="1"/>
    <n v="0.23"/>
    <n v="0.52"/>
    <n v="3922.58"/>
    <n v="3494.67"/>
    <n v="-8633.42"/>
    <n v="9.9262409777616148E-2"/>
    <n v="9.9262409777616148E-2"/>
    <n v="65.376333333333335"/>
    <n v="10541.083333333334"/>
    <n v="6.2020507063631977E-3"/>
    <s v="03-2021"/>
    <s v="09-2025"/>
    <n v="54"/>
    <x v="681"/>
    <x v="1"/>
  </r>
  <r>
    <x v="682"/>
    <s v="06-05-2021"/>
    <s v="B0683"/>
    <x v="0"/>
    <n v="28598"/>
    <n v="11.5"/>
    <n v="60"/>
    <x v="1"/>
    <x v="2"/>
    <x v="0"/>
    <n v="63885"/>
    <x v="1"/>
    <n v="0.14000000000000001"/>
    <n v="0.7"/>
    <n v="4701.45"/>
    <n v="0"/>
    <n v="-23896.55"/>
    <n v="0.44764811771151286"/>
    <n v="0.44764811771151286"/>
    <n v="78.357500000000002"/>
    <n v="5323.75"/>
    <n v="1.4718478516083587E-2"/>
    <s v="05-2021"/>
    <s v="09-2025"/>
    <n v="52"/>
    <x v="682"/>
    <x v="1"/>
  </r>
  <r>
    <x v="683"/>
    <s v="23-03-2023"/>
    <s v="B0684"/>
    <x v="8"/>
    <n v="12563"/>
    <n v="20.9"/>
    <n v="60"/>
    <x v="0"/>
    <x v="1"/>
    <x v="3"/>
    <n v="74369"/>
    <x v="0"/>
    <n v="0.15"/>
    <n v="0.75"/>
    <n v="15188.67"/>
    <n v="0"/>
    <n v="2625.67"/>
    <n v="0.16892791351235056"/>
    <n v="0.16892791351235056"/>
    <n v="253.14449999999999"/>
    <n v="6197.416666666667"/>
    <n v="4.084677755516411E-2"/>
    <s v="03-2023"/>
    <s v="09-2025"/>
    <n v="30"/>
    <x v="683"/>
    <x v="0"/>
  </r>
  <r>
    <x v="684"/>
    <s v="21-06-2022"/>
    <s v="B0685"/>
    <x v="4"/>
    <n v="9234"/>
    <n v="14.2"/>
    <n v="36"/>
    <x v="2"/>
    <x v="0"/>
    <x v="0"/>
    <n v="131132"/>
    <x v="2"/>
    <n v="0.33"/>
    <n v="0.63"/>
    <n v="0"/>
    <n v="0"/>
    <n v="-9234"/>
    <n v="7.0417594484946472E-2"/>
    <n v="7.0417594484946472E-2"/>
    <n v="0"/>
    <n v="10927.666666666666"/>
    <n v="0"/>
    <s v="06-2022"/>
    <s v="09-2025"/>
    <n v="39"/>
    <x v="684"/>
    <x v="1"/>
  </r>
  <r>
    <x v="685"/>
    <s v="25-05-2021"/>
    <s v="B0686"/>
    <x v="5"/>
    <n v="26519"/>
    <n v="19.600000000000001"/>
    <n v="36"/>
    <x v="1"/>
    <x v="0"/>
    <x v="2"/>
    <n v="125402"/>
    <x v="2"/>
    <n v="0.12"/>
    <n v="0.7"/>
    <n v="11613.67"/>
    <n v="0"/>
    <n v="-14905.33"/>
    <n v="0.21147190634918103"/>
    <n v="0.21147190634918103"/>
    <n v="322.60194444444443"/>
    <n v="10450.166666666666"/>
    <n v="3.0870507115782309E-2"/>
    <s v="05-2021"/>
    <s v="09-2025"/>
    <n v="52"/>
    <x v="685"/>
    <x v="1"/>
  </r>
  <r>
    <x v="686"/>
    <s v="25-01-2021"/>
    <s v="B0687"/>
    <x v="7"/>
    <n v="27966"/>
    <n v="8"/>
    <n v="60"/>
    <x v="1"/>
    <x v="5"/>
    <x v="4"/>
    <n v="60676"/>
    <x v="1"/>
    <n v="0.11"/>
    <n v="0.56999999999999995"/>
    <n v="12642.02"/>
    <n v="0"/>
    <n v="-15323.98"/>
    <n v="0.46090711319137717"/>
    <n v="0.46090711319137717"/>
    <n v="210.70033333333333"/>
    <n v="5056.333333333333"/>
    <n v="4.1670578152811659E-2"/>
    <s v="01-2021"/>
    <s v="09-2025"/>
    <n v="56"/>
    <x v="686"/>
    <x v="1"/>
  </r>
  <r>
    <x v="687"/>
    <s v="08-03-2021"/>
    <s v="B0688"/>
    <x v="9"/>
    <n v="17173"/>
    <n v="22.1"/>
    <n v="36"/>
    <x v="0"/>
    <x v="5"/>
    <x v="3"/>
    <n v="94093"/>
    <x v="2"/>
    <n v="0.39"/>
    <n v="0.64"/>
    <n v="20968.23"/>
    <n v="0"/>
    <n v="3795.2299999999996"/>
    <n v="0.18251092004718736"/>
    <n v="0.18251092004718736"/>
    <n v="582.45083333333332"/>
    <n v="7841.083333333333"/>
    <n v="7.4281933831422106E-2"/>
    <s v="03-2021"/>
    <s v="09-2025"/>
    <n v="54"/>
    <x v="687"/>
    <x v="0"/>
  </r>
  <r>
    <x v="688"/>
    <s v="21-08-2021"/>
    <s v="B0689"/>
    <x v="9"/>
    <n v="27987"/>
    <n v="19.2"/>
    <n v="60"/>
    <x v="0"/>
    <x v="0"/>
    <x v="0"/>
    <n v="77764"/>
    <x v="0"/>
    <n v="0.24"/>
    <n v="0.78"/>
    <n v="33360.5"/>
    <n v="0"/>
    <n v="5373.5"/>
    <n v="0.35989661025667402"/>
    <n v="0.35989661025667402"/>
    <n v="556.00833333333333"/>
    <n v="6480.333333333333"/>
    <n v="8.5799341597654441E-2"/>
    <s v="08-2021"/>
    <s v="09-2025"/>
    <n v="49"/>
    <x v="688"/>
    <x v="0"/>
  </r>
  <r>
    <x v="689"/>
    <s v="19-04-2021"/>
    <s v="B0690"/>
    <x v="5"/>
    <n v="14178"/>
    <n v="23.1"/>
    <n v="60"/>
    <x v="1"/>
    <x v="0"/>
    <x v="2"/>
    <n v="80799"/>
    <x v="2"/>
    <n v="0.15"/>
    <n v="0.64"/>
    <n v="1947.61"/>
    <n v="0"/>
    <n v="-12230.39"/>
    <n v="0.17547246871867225"/>
    <n v="0.17547246871867225"/>
    <n v="32.460166666666666"/>
    <n v="6733.25"/>
    <n v="4.8208764959962371E-3"/>
    <s v="04-2021"/>
    <s v="09-2025"/>
    <n v="53"/>
    <x v="689"/>
    <x v="1"/>
  </r>
  <r>
    <x v="690"/>
    <s v="21-04-2021"/>
    <s v="B0691"/>
    <x v="7"/>
    <n v="25596"/>
    <n v="7.6"/>
    <n v="36"/>
    <x v="0"/>
    <x v="5"/>
    <x v="3"/>
    <n v="109414"/>
    <x v="0"/>
    <n v="0.2"/>
    <n v="0.9"/>
    <n v="27541.3"/>
    <n v="0"/>
    <n v="1945.2999999999993"/>
    <n v="0.23393715612261684"/>
    <n v="0.23393715612261684"/>
    <n v="765.03611111111104"/>
    <n v="9117.8333333333339"/>
    <n v="8.3905472182109531E-2"/>
    <s v="04-2021"/>
    <s v="09-2025"/>
    <n v="53"/>
    <x v="690"/>
    <x v="0"/>
  </r>
  <r>
    <x v="691"/>
    <s v="16-08-2021"/>
    <s v="B0692"/>
    <x v="8"/>
    <n v="34174"/>
    <n v="16.899999999999999"/>
    <n v="36"/>
    <x v="0"/>
    <x v="1"/>
    <x v="1"/>
    <n v="135296"/>
    <x v="0"/>
    <n v="0.36"/>
    <n v="0.78"/>
    <n v="39949.410000000003"/>
    <n v="0"/>
    <n v="5775.4100000000035"/>
    <n v="0.25258692052980131"/>
    <n v="0.25258692052980131"/>
    <n v="1109.7058333333334"/>
    <n v="11274.666666666666"/>
    <n v="9.8424713221381285E-2"/>
    <s v="08-2021"/>
    <s v="09-2025"/>
    <n v="49"/>
    <x v="691"/>
    <x v="0"/>
  </r>
  <r>
    <x v="692"/>
    <s v="21-04-2021"/>
    <s v="B0693"/>
    <x v="3"/>
    <n v="5431"/>
    <n v="17"/>
    <n v="60"/>
    <x v="1"/>
    <x v="3"/>
    <x v="2"/>
    <n v="123095"/>
    <x v="2"/>
    <n v="0.21"/>
    <n v="0.7"/>
    <n v="590.38"/>
    <n v="0"/>
    <n v="-4840.62"/>
    <n v="4.4120394817011251E-2"/>
    <n v="4.4120394817011251E-2"/>
    <n v="9.8396666666666661"/>
    <n v="10257.916666666666"/>
    <n v="9.5922661359112884E-4"/>
    <s v="04-2021"/>
    <s v="09-2025"/>
    <n v="53"/>
    <x v="692"/>
    <x v="1"/>
  </r>
  <r>
    <x v="693"/>
    <s v="03-02-2021"/>
    <s v="B0694"/>
    <x v="6"/>
    <n v="28764"/>
    <n v="12.1"/>
    <n v="60"/>
    <x v="0"/>
    <x v="1"/>
    <x v="3"/>
    <n v="142082"/>
    <x v="0"/>
    <n v="0.3"/>
    <n v="0.52"/>
    <n v="32244.44"/>
    <n v="0"/>
    <n v="3480.4399999999987"/>
    <n v="0.20244647457102236"/>
    <n v="0.20244647457102236"/>
    <n v="537.40733333333333"/>
    <n v="11840.166666666666"/>
    <n v="4.5388493968271847E-2"/>
    <s v="02-2021"/>
    <s v="09-2025"/>
    <n v="55"/>
    <x v="693"/>
    <x v="0"/>
  </r>
  <r>
    <x v="694"/>
    <s v="15-09-2022"/>
    <s v="B0695"/>
    <x v="4"/>
    <n v="22627"/>
    <n v="14.2"/>
    <n v="60"/>
    <x v="0"/>
    <x v="6"/>
    <x v="2"/>
    <n v="102307"/>
    <x v="0"/>
    <n v="0.15"/>
    <n v="0.72"/>
    <n v="25840.03"/>
    <n v="0"/>
    <n v="3213.0299999999988"/>
    <n v="0.22116766203681076"/>
    <n v="0.22116766203681076"/>
    <n v="430.66716666666667"/>
    <n v="8525.5833333333339"/>
    <n v="5.0514686189605792E-2"/>
    <s v="09-2022"/>
    <s v="09-2025"/>
    <n v="36"/>
    <x v="694"/>
    <x v="0"/>
  </r>
  <r>
    <x v="695"/>
    <s v="18-01-2023"/>
    <s v="B0696"/>
    <x v="0"/>
    <n v="9906"/>
    <n v="5.8"/>
    <n v="60"/>
    <x v="0"/>
    <x v="5"/>
    <x v="4"/>
    <n v="112062"/>
    <x v="0"/>
    <n v="0.34"/>
    <n v="0.84"/>
    <n v="10480.549999999999"/>
    <n v="0"/>
    <n v="574.54999999999927"/>
    <n v="8.8397494244257649E-2"/>
    <n v="8.8397494244257649E-2"/>
    <n v="174.67583333333332"/>
    <n v="9338.5"/>
    <n v="1.8704913351537539E-2"/>
    <s v="01-2023"/>
    <s v="09-2025"/>
    <n v="32"/>
    <x v="695"/>
    <x v="0"/>
  </r>
  <r>
    <x v="696"/>
    <s v="18-08-2022"/>
    <s v="B0697"/>
    <x v="5"/>
    <n v="37914"/>
    <n v="19.899999999999999"/>
    <n v="36"/>
    <x v="0"/>
    <x v="3"/>
    <x v="4"/>
    <n v="125432"/>
    <x v="0"/>
    <n v="0.23"/>
    <n v="0.62"/>
    <n v="45458.89"/>
    <n v="0"/>
    <n v="7544.8899999999994"/>
    <n v="0.30226736399005039"/>
    <n v="0.30226736399005039"/>
    <n v="1262.7469444444444"/>
    <n v="10452.666666666666"/>
    <n v="0.12080620043795309"/>
    <s v="08-2022"/>
    <s v="09-2025"/>
    <n v="37"/>
    <x v="696"/>
    <x v="0"/>
  </r>
  <r>
    <x v="697"/>
    <s v="01-03-2022"/>
    <s v="B0698"/>
    <x v="4"/>
    <n v="14076"/>
    <n v="16"/>
    <n v="60"/>
    <x v="1"/>
    <x v="1"/>
    <x v="4"/>
    <n v="61923"/>
    <x v="1"/>
    <n v="0.35"/>
    <n v="0.86"/>
    <n v="6883.48"/>
    <n v="0"/>
    <n v="-7192.52"/>
    <n v="0.22731456809263118"/>
    <n v="0.22731456809263118"/>
    <n v="114.72466666666666"/>
    <n v="5160.25"/>
    <n v="2.2232385381845195E-2"/>
    <s v="03-2022"/>
    <s v="09-2025"/>
    <n v="42"/>
    <x v="697"/>
    <x v="1"/>
  </r>
  <r>
    <x v="698"/>
    <s v="05-09-2022"/>
    <s v="B0699"/>
    <x v="0"/>
    <n v="38650"/>
    <n v="6.2"/>
    <n v="60"/>
    <x v="0"/>
    <x v="6"/>
    <x v="1"/>
    <n v="147449"/>
    <x v="2"/>
    <n v="0.42"/>
    <n v="0.61"/>
    <n v="41046.300000000003"/>
    <n v="0"/>
    <n v="2396.3000000000029"/>
    <n v="0.2621245311938365"/>
    <n v="0.2621245311938365"/>
    <n v="684.10500000000002"/>
    <n v="12287.416666666666"/>
    <n v="5.567525042557088E-2"/>
    <s v="09-2022"/>
    <s v="09-2025"/>
    <n v="36"/>
    <x v="698"/>
    <x v="0"/>
  </r>
  <r>
    <x v="699"/>
    <s v="23-11-2022"/>
    <s v="B0700"/>
    <x v="6"/>
    <n v="7012"/>
    <n v="18.600000000000001"/>
    <n v="60"/>
    <x v="0"/>
    <x v="2"/>
    <x v="4"/>
    <n v="131739"/>
    <x v="1"/>
    <n v="0.34"/>
    <n v="0.87"/>
    <n v="8316.23"/>
    <n v="0"/>
    <n v="1304.2299999999996"/>
    <n v="5.3226455339724761E-2"/>
    <n v="5.3226455339724761E-2"/>
    <n v="138.60383333333331"/>
    <n v="10978.25"/>
    <n v="1.2625312170276074E-2"/>
    <s v="11-2022"/>
    <s v="09-2025"/>
    <n v="34"/>
    <x v="699"/>
    <x v="0"/>
  </r>
  <r>
    <x v="700"/>
    <s v="11-11-2021"/>
    <s v="B0701"/>
    <x v="6"/>
    <n v="8151"/>
    <n v="14.3"/>
    <n v="36"/>
    <x v="1"/>
    <x v="2"/>
    <x v="1"/>
    <n v="134926"/>
    <x v="0"/>
    <n v="0.22"/>
    <n v="0.54"/>
    <n v="3592.52"/>
    <n v="0"/>
    <n v="-4558.4799999999996"/>
    <n v="6.041089189629871E-2"/>
    <n v="6.041089189629871E-2"/>
    <n v="99.792222222222222"/>
    <n v="11243.833333333334"/>
    <n v="8.875284723972152E-3"/>
    <s v="11-2021"/>
    <s v="09-2025"/>
    <n v="46"/>
    <x v="700"/>
    <x v="1"/>
  </r>
  <r>
    <x v="701"/>
    <s v="27-05-2023"/>
    <s v="B0702"/>
    <x v="3"/>
    <n v="29211"/>
    <n v="5.7"/>
    <n v="36"/>
    <x v="2"/>
    <x v="4"/>
    <x v="4"/>
    <n v="108388"/>
    <x v="2"/>
    <n v="0.2"/>
    <n v="0.89"/>
    <n v="0"/>
    <n v="0"/>
    <n v="-29211"/>
    <n v="0.26950400413329889"/>
    <n v="0.26950400413329889"/>
    <n v="0"/>
    <n v="9032.3333333333339"/>
    <n v="0"/>
    <s v="05-2023"/>
    <s v="09-2025"/>
    <n v="28"/>
    <x v="701"/>
    <x v="1"/>
  </r>
  <r>
    <x v="702"/>
    <s v="24-10-2022"/>
    <s v="B0703"/>
    <x v="1"/>
    <n v="28117"/>
    <n v="24.4"/>
    <n v="60"/>
    <x v="1"/>
    <x v="0"/>
    <x v="2"/>
    <n v="77574"/>
    <x v="0"/>
    <n v="0.23"/>
    <n v="0.72"/>
    <n v="12707.65"/>
    <n v="0"/>
    <n v="-15409.35"/>
    <n v="0.36245391497151108"/>
    <n v="0.36245391497151108"/>
    <n v="211.79416666666665"/>
    <n v="6464.5"/>
    <n v="3.2762652435094228E-2"/>
    <s v="10-2022"/>
    <s v="09-2025"/>
    <n v="35"/>
    <x v="702"/>
    <x v="1"/>
  </r>
  <r>
    <x v="703"/>
    <s v="04-10-2021"/>
    <s v="B0704"/>
    <x v="6"/>
    <n v="37378"/>
    <n v="24"/>
    <n v="36"/>
    <x v="0"/>
    <x v="0"/>
    <x v="3"/>
    <n v="73391"/>
    <x v="2"/>
    <n v="0.17"/>
    <n v="0.63"/>
    <n v="46348.72"/>
    <n v="0"/>
    <n v="8970.7200000000012"/>
    <n v="0.5092995053889442"/>
    <n v="0.5092995053889442"/>
    <n v="1287.4644444444446"/>
    <n v="6115.916666666667"/>
    <n v="0.21051046222743025"/>
    <s v="10-2021"/>
    <s v="09-2025"/>
    <n v="47"/>
    <x v="703"/>
    <x v="0"/>
  </r>
  <r>
    <x v="704"/>
    <s v="16-09-2022"/>
    <s v="B0705"/>
    <x v="4"/>
    <n v="7894"/>
    <n v="15.3"/>
    <n v="36"/>
    <x v="0"/>
    <x v="0"/>
    <x v="3"/>
    <n v="83664"/>
    <x v="1"/>
    <n v="0.17"/>
    <n v="0.62"/>
    <n v="9101.7800000000007"/>
    <n v="0"/>
    <n v="1207.7800000000007"/>
    <n v="9.4353604895773574E-2"/>
    <n v="9.4353604895773574E-2"/>
    <n v="252.82722222222225"/>
    <n v="6972"/>
    <n v="3.6263227513227518E-2"/>
    <s v="09-2022"/>
    <s v="09-2025"/>
    <n v="36"/>
    <x v="704"/>
    <x v="0"/>
  </r>
  <r>
    <x v="705"/>
    <s v="31-05-2022"/>
    <s v="B0706"/>
    <x v="2"/>
    <n v="14467"/>
    <n v="6.9"/>
    <n v="36"/>
    <x v="1"/>
    <x v="0"/>
    <x v="4"/>
    <n v="97384"/>
    <x v="2"/>
    <n v="0.42"/>
    <n v="0.69"/>
    <n v="5293.66"/>
    <n v="1335.02"/>
    <n v="-9173.34"/>
    <n v="0.14855623100303952"/>
    <n v="0.14855623100303952"/>
    <n v="147.04611111111112"/>
    <n v="8115.333333333333"/>
    <n v="1.8119540513157537E-2"/>
    <s v="05-2022"/>
    <s v="09-2025"/>
    <n v="40"/>
    <x v="705"/>
    <x v="1"/>
  </r>
  <r>
    <x v="706"/>
    <s v="23-04-2023"/>
    <s v="B0707"/>
    <x v="2"/>
    <n v="32010"/>
    <n v="20.100000000000001"/>
    <n v="60"/>
    <x v="0"/>
    <x v="0"/>
    <x v="3"/>
    <n v="61027"/>
    <x v="0"/>
    <n v="0.25"/>
    <n v="0.95"/>
    <n v="38444.01"/>
    <n v="0"/>
    <n v="6434.010000000002"/>
    <n v="0.52452193291493932"/>
    <n v="0.52452193291493932"/>
    <n v="640.73350000000005"/>
    <n v="5085.583333333333"/>
    <n v="0.12599016828616844"/>
    <s v="04-2023"/>
    <s v="09-2025"/>
    <n v="29"/>
    <x v="706"/>
    <x v="0"/>
  </r>
  <r>
    <x v="707"/>
    <s v="16-12-2021"/>
    <s v="B0708"/>
    <x v="0"/>
    <n v="13289"/>
    <n v="14.8"/>
    <n v="60"/>
    <x v="1"/>
    <x v="4"/>
    <x v="4"/>
    <n v="65464"/>
    <x v="2"/>
    <n v="0.27"/>
    <n v="0.6"/>
    <n v="3903.76"/>
    <n v="0"/>
    <n v="-9385.24"/>
    <n v="0.20299706709030918"/>
    <n v="0.20299706709030918"/>
    <n v="65.062666666666672"/>
    <n v="5455.333333333333"/>
    <n v="1.1926432848588539E-2"/>
    <s v="12-2021"/>
    <s v="09-2025"/>
    <n v="45"/>
    <x v="707"/>
    <x v="1"/>
  </r>
  <r>
    <x v="708"/>
    <s v="03-04-2023"/>
    <s v="B0709"/>
    <x v="0"/>
    <n v="24171"/>
    <n v="11"/>
    <n v="36"/>
    <x v="0"/>
    <x v="5"/>
    <x v="4"/>
    <n v="64485"/>
    <x v="2"/>
    <n v="0.34"/>
    <n v="0.55000000000000004"/>
    <n v="26829.81"/>
    <n v="0"/>
    <n v="2658.8100000000013"/>
    <n v="0.37483135612933238"/>
    <n v="0.37483135612933238"/>
    <n v="745.27250000000004"/>
    <n v="5373.75"/>
    <n v="0.138687601767853"/>
    <s v="04-2023"/>
    <s v="09-2025"/>
    <n v="29"/>
    <x v="708"/>
    <x v="0"/>
  </r>
  <r>
    <x v="709"/>
    <s v="29-01-2023"/>
    <s v="B0710"/>
    <x v="1"/>
    <n v="35905"/>
    <n v="14.8"/>
    <n v="60"/>
    <x v="0"/>
    <x v="1"/>
    <x v="0"/>
    <n v="49456"/>
    <x v="1"/>
    <n v="0.34"/>
    <n v="0.76"/>
    <n v="41218.94"/>
    <n v="0"/>
    <n v="5313.9400000000023"/>
    <n v="0.72599886768036237"/>
    <n v="0.72599886768036237"/>
    <n v="686.98233333333337"/>
    <n v="4121.333333333333"/>
    <n v="0.16668934001941121"/>
    <s v="01-2023"/>
    <s v="09-2025"/>
    <n v="32"/>
    <x v="709"/>
    <x v="0"/>
  </r>
  <r>
    <x v="710"/>
    <s v="18-06-2023"/>
    <s v="B0711"/>
    <x v="2"/>
    <n v="21829"/>
    <n v="15.4"/>
    <n v="60"/>
    <x v="1"/>
    <x v="0"/>
    <x v="0"/>
    <n v="104795"/>
    <x v="0"/>
    <n v="0.13"/>
    <n v="0.72"/>
    <n v="7441.09"/>
    <n v="0"/>
    <n v="-14387.91"/>
    <n v="0.20830192280166038"/>
    <n v="0.20830192280166038"/>
    <n v="124.01816666666667"/>
    <n v="8732.9166666666661"/>
    <n v="1.4201230974760249E-2"/>
    <s v="06-2023"/>
    <s v="09-2025"/>
    <n v="27"/>
    <x v="710"/>
    <x v="1"/>
  </r>
  <r>
    <x v="711"/>
    <s v="31-08-2021"/>
    <s v="B0712"/>
    <x v="0"/>
    <n v="35054"/>
    <n v="16.3"/>
    <n v="36"/>
    <x v="1"/>
    <x v="1"/>
    <x v="0"/>
    <n v="65554"/>
    <x v="2"/>
    <n v="0.43"/>
    <n v="0.74"/>
    <n v="10355.42"/>
    <n v="0"/>
    <n v="-24698.58"/>
    <n v="0.53473472251883947"/>
    <n v="0.53473472251883947"/>
    <n v="287.65055555555557"/>
    <n v="5462.833333333333"/>
    <n v="5.2655927428786449E-2"/>
    <s v="08-2021"/>
    <s v="09-2025"/>
    <n v="49"/>
    <x v="711"/>
    <x v="1"/>
  </r>
  <r>
    <x v="712"/>
    <s v="27-06-2022"/>
    <s v="B0713"/>
    <x v="6"/>
    <n v="30734"/>
    <n v="13.8"/>
    <n v="36"/>
    <x v="1"/>
    <x v="1"/>
    <x v="1"/>
    <n v="76922"/>
    <x v="1"/>
    <n v="0.17"/>
    <n v="0.8"/>
    <n v="2244.9"/>
    <n v="0"/>
    <n v="-28489.1"/>
    <n v="0.39954759366631132"/>
    <n v="0.39954759366631132"/>
    <n v="62.358333333333334"/>
    <n v="6410.166666666667"/>
    <n v="9.7280361925066953E-3"/>
    <s v="06-2022"/>
    <s v="09-2025"/>
    <n v="39"/>
    <x v="712"/>
    <x v="1"/>
  </r>
  <r>
    <x v="713"/>
    <s v="30-11-2023"/>
    <s v="B0714"/>
    <x v="0"/>
    <n v="8052"/>
    <n v="17.100000000000001"/>
    <n v="60"/>
    <x v="0"/>
    <x v="5"/>
    <x v="0"/>
    <n v="43409"/>
    <x v="2"/>
    <n v="0.39"/>
    <n v="0.62"/>
    <n v="9428.89"/>
    <n v="0"/>
    <n v="1376.8899999999994"/>
    <n v="0.18549148794028888"/>
    <n v="0.18549148794028888"/>
    <n v="157.14816666666667"/>
    <n v="3617.4166666666665"/>
    <n v="4.3442097260936674E-2"/>
    <s v="11-2023"/>
    <s v="09-2025"/>
    <n v="22"/>
    <x v="713"/>
    <x v="0"/>
  </r>
  <r>
    <x v="714"/>
    <s v="17-08-2021"/>
    <s v="B0715"/>
    <x v="9"/>
    <n v="4654"/>
    <n v="23.4"/>
    <n v="36"/>
    <x v="0"/>
    <x v="2"/>
    <x v="4"/>
    <n v="99327"/>
    <x v="0"/>
    <n v="0.41"/>
    <n v="0.91"/>
    <n v="5743.04"/>
    <n v="0"/>
    <n v="1089.04"/>
    <n v="4.6855336414066667E-2"/>
    <n v="4.6855336414066667E-2"/>
    <n v="159.5288888888889"/>
    <n v="8277.25"/>
    <n v="1.9273175135327423E-2"/>
    <s v="08-2021"/>
    <s v="09-2025"/>
    <n v="49"/>
    <x v="714"/>
    <x v="0"/>
  </r>
  <r>
    <x v="715"/>
    <s v="02-07-2022"/>
    <s v="B0716"/>
    <x v="1"/>
    <n v="24486"/>
    <n v="12.2"/>
    <n v="60"/>
    <x v="1"/>
    <x v="0"/>
    <x v="2"/>
    <n v="121400"/>
    <x v="2"/>
    <n v="0.39"/>
    <n v="0.7"/>
    <n v="9438.77"/>
    <n v="0"/>
    <n v="-15047.23"/>
    <n v="0.20169686985172983"/>
    <n v="0.20169686985172983"/>
    <n v="157.31283333333334"/>
    <n v="10116.666666666666"/>
    <n v="1.5549868204283362E-2"/>
    <s v="07-2022"/>
    <s v="09-2025"/>
    <n v="38"/>
    <x v="715"/>
    <x v="1"/>
  </r>
  <r>
    <x v="716"/>
    <s v="09-07-2023"/>
    <s v="B0717"/>
    <x v="5"/>
    <n v="19743"/>
    <n v="19.5"/>
    <n v="60"/>
    <x v="1"/>
    <x v="0"/>
    <x v="0"/>
    <n v="66639"/>
    <x v="2"/>
    <n v="0.33"/>
    <n v="0.56000000000000005"/>
    <n v="5476.7"/>
    <n v="0"/>
    <n v="-14266.3"/>
    <n v="0.29626795119974791"/>
    <n v="0.29626795119974791"/>
    <n v="91.278333333333336"/>
    <n v="5553.25"/>
    <n v="1.6436921322348776E-2"/>
    <s v="07-2023"/>
    <s v="09-2025"/>
    <n v="26"/>
    <x v="716"/>
    <x v="1"/>
  </r>
  <r>
    <x v="717"/>
    <s v="06-01-2021"/>
    <s v="B0718"/>
    <x v="7"/>
    <n v="25489"/>
    <n v="22.9"/>
    <n v="36"/>
    <x v="0"/>
    <x v="4"/>
    <x v="0"/>
    <n v="130110"/>
    <x v="2"/>
    <n v="0.11"/>
    <n v="0.83"/>
    <n v="31325.98"/>
    <n v="0"/>
    <n v="5836.98"/>
    <n v="0.19590346629774805"/>
    <n v="0.19590346629774805"/>
    <n v="870.16611111111115"/>
    <n v="10842.5"/>
    <n v="8.0255117464709355E-2"/>
    <s v="01-2021"/>
    <s v="09-2025"/>
    <n v="56"/>
    <x v="717"/>
    <x v="0"/>
  </r>
  <r>
    <x v="718"/>
    <s v="13-04-2022"/>
    <s v="B0719"/>
    <x v="8"/>
    <n v="9636"/>
    <n v="14.1"/>
    <n v="60"/>
    <x v="0"/>
    <x v="0"/>
    <x v="2"/>
    <n v="93627"/>
    <x v="2"/>
    <n v="0.24"/>
    <n v="0.79"/>
    <n v="10994.68"/>
    <n v="0"/>
    <n v="1358.6800000000003"/>
    <n v="0.10291902976705437"/>
    <n v="0.10291902976705437"/>
    <n v="183.24466666666666"/>
    <n v="7802.25"/>
    <n v="2.3486131137385582E-2"/>
    <s v="04-2022"/>
    <s v="09-2025"/>
    <n v="41"/>
    <x v="718"/>
    <x v="0"/>
  </r>
  <r>
    <x v="719"/>
    <s v="16-03-2021"/>
    <s v="B0720"/>
    <x v="7"/>
    <n v="7441"/>
    <n v="13.9"/>
    <n v="60"/>
    <x v="0"/>
    <x v="5"/>
    <x v="4"/>
    <n v="113424"/>
    <x v="0"/>
    <n v="0.34"/>
    <n v="0.64"/>
    <n v="8475.2999999999993"/>
    <n v="0"/>
    <n v="1034.2999999999993"/>
    <n v="6.5603399633234583E-2"/>
    <n v="6.5603399633234583E-2"/>
    <n v="141.255"/>
    <n v="9452"/>
    <n v="1.4944456199746084E-2"/>
    <s v="03-2021"/>
    <s v="09-2025"/>
    <n v="54"/>
    <x v="719"/>
    <x v="0"/>
  </r>
  <r>
    <x v="720"/>
    <s v="04-01-2021"/>
    <s v="B0721"/>
    <x v="7"/>
    <n v="25611"/>
    <n v="17"/>
    <n v="36"/>
    <x v="1"/>
    <x v="4"/>
    <x v="1"/>
    <n v="49692"/>
    <x v="1"/>
    <n v="0.25"/>
    <n v="0.78"/>
    <n v="0"/>
    <n v="0"/>
    <n v="-25611"/>
    <n v="0.51539483216614346"/>
    <n v="0.51539483216614346"/>
    <n v="0"/>
    <n v="4141"/>
    <n v="0"/>
    <s v="01-2021"/>
    <s v="09-2025"/>
    <n v="56"/>
    <x v="720"/>
    <x v="1"/>
  </r>
  <r>
    <x v="721"/>
    <s v="08-10-2022"/>
    <s v="B0722"/>
    <x v="3"/>
    <n v="13149"/>
    <n v="16.8"/>
    <n v="36"/>
    <x v="1"/>
    <x v="4"/>
    <x v="0"/>
    <n v="119037"/>
    <x v="1"/>
    <n v="0.45"/>
    <n v="0.6"/>
    <n v="4489.9799999999996"/>
    <n v="0"/>
    <n v="-8659.02"/>
    <n v="0.11046145316162202"/>
    <n v="0.11046145316162202"/>
    <n v="124.72166666666665"/>
    <n v="9919.75"/>
    <n v="1.2573065517444155E-2"/>
    <s v="10-2022"/>
    <s v="09-2025"/>
    <n v="35"/>
    <x v="721"/>
    <x v="1"/>
  </r>
  <r>
    <x v="722"/>
    <s v="28-04-2021"/>
    <s v="B0723"/>
    <x v="5"/>
    <n v="35566"/>
    <n v="21.1"/>
    <n v="36"/>
    <x v="1"/>
    <x v="0"/>
    <x v="2"/>
    <n v="108840"/>
    <x v="2"/>
    <n v="0.22"/>
    <n v="0.7"/>
    <n v="8919.67"/>
    <n v="8978.74"/>
    <n v="-26646.33"/>
    <n v="0.32677324513046674"/>
    <n v="0.32677324513046674"/>
    <n v="247.76861111111111"/>
    <n v="9070"/>
    <n v="2.7317377189758667E-2"/>
    <s v="04-2021"/>
    <s v="09-2025"/>
    <n v="53"/>
    <x v="722"/>
    <x v="1"/>
  </r>
  <r>
    <x v="723"/>
    <s v="31-05-2023"/>
    <s v="B0724"/>
    <x v="0"/>
    <n v="22675"/>
    <n v="14.5"/>
    <n v="60"/>
    <x v="0"/>
    <x v="4"/>
    <x v="4"/>
    <n v="84200"/>
    <x v="0"/>
    <n v="0.22"/>
    <n v="0.9"/>
    <n v="25962.880000000001"/>
    <n v="0"/>
    <n v="3287.880000000001"/>
    <n v="0.26929928741092635"/>
    <n v="0.26929928741092635"/>
    <n v="432.71466666666669"/>
    <n v="7016.666666666667"/>
    <n v="6.16695486935867E-2"/>
    <s v="05-2023"/>
    <s v="09-2025"/>
    <n v="28"/>
    <x v="723"/>
    <x v="0"/>
  </r>
  <r>
    <x v="724"/>
    <s v="19-05-2022"/>
    <s v="B0725"/>
    <x v="3"/>
    <n v="6495"/>
    <n v="24.9"/>
    <n v="36"/>
    <x v="2"/>
    <x v="5"/>
    <x v="3"/>
    <n v="123063"/>
    <x v="0"/>
    <n v="0.21"/>
    <n v="0.56000000000000005"/>
    <n v="0"/>
    <n v="0"/>
    <n v="-6495"/>
    <n v="5.2777845493771486E-2"/>
    <n v="5.2777845493771486E-2"/>
    <n v="0"/>
    <n v="10255.25"/>
    <n v="0"/>
    <s v="05-2022"/>
    <s v="09-2025"/>
    <n v="40"/>
    <x v="724"/>
    <x v="1"/>
  </r>
  <r>
    <x v="725"/>
    <s v="05-08-2023"/>
    <s v="B0726"/>
    <x v="7"/>
    <n v="14673"/>
    <n v="6.2"/>
    <n v="36"/>
    <x v="0"/>
    <x v="5"/>
    <x v="1"/>
    <n v="87415"/>
    <x v="0"/>
    <n v="0.23"/>
    <n v="0.67"/>
    <n v="15582.73"/>
    <n v="0"/>
    <n v="909.72999999999956"/>
    <n v="0.16785448721615284"/>
    <n v="0.16785448721615284"/>
    <n v="432.85361111111109"/>
    <n v="7284.583333333333"/>
    <n v="5.9420503727430456E-2"/>
    <s v="08-2023"/>
    <s v="09-2025"/>
    <n v="25"/>
    <x v="725"/>
    <x v="0"/>
  </r>
  <r>
    <x v="726"/>
    <s v="28-07-2022"/>
    <s v="B0727"/>
    <x v="9"/>
    <n v="12130"/>
    <n v="5.0999999999999996"/>
    <n v="36"/>
    <x v="0"/>
    <x v="0"/>
    <x v="2"/>
    <n v="48074"/>
    <x v="0"/>
    <n v="0.32"/>
    <n v="0.87"/>
    <n v="12748.63"/>
    <n v="0"/>
    <n v="618.6299999999992"/>
    <n v="0.25231934101593378"/>
    <n v="0.25231934101593378"/>
    <n v="354.12861111111107"/>
    <n v="4006.1666666666665"/>
    <n v="8.8395875802582125E-2"/>
    <s v="07-2022"/>
    <s v="09-2025"/>
    <n v="38"/>
    <x v="726"/>
    <x v="0"/>
  </r>
  <r>
    <x v="727"/>
    <s v="13-07-2021"/>
    <s v="B0728"/>
    <x v="8"/>
    <n v="23668"/>
    <n v="17.8"/>
    <n v="36"/>
    <x v="1"/>
    <x v="0"/>
    <x v="2"/>
    <n v="45549"/>
    <x v="0"/>
    <n v="0.38"/>
    <n v="0.94"/>
    <n v="6421.49"/>
    <n v="0"/>
    <n v="-17246.510000000002"/>
    <n v="0.51961623745856111"/>
    <n v="0.51961623745856111"/>
    <n v="178.3747222222222"/>
    <n v="3795.75"/>
    <n v="4.6993274641960667E-2"/>
    <s v="07-2021"/>
    <s v="09-2025"/>
    <n v="50"/>
    <x v="727"/>
    <x v="1"/>
  </r>
  <r>
    <x v="728"/>
    <s v="27-04-2023"/>
    <s v="B0729"/>
    <x v="7"/>
    <n v="16222"/>
    <n v="11"/>
    <n v="60"/>
    <x v="0"/>
    <x v="0"/>
    <x v="2"/>
    <n v="59963"/>
    <x v="0"/>
    <n v="0.37"/>
    <n v="0.7"/>
    <n v="18006.419999999998"/>
    <n v="0"/>
    <n v="1784.4199999999983"/>
    <n v="0.27053349565565432"/>
    <n v="0.27053349565565432"/>
    <n v="300.10699999999997"/>
    <n v="4996.916666666667"/>
    <n v="6.0058436035555253E-2"/>
    <s v="04-2023"/>
    <s v="09-2025"/>
    <n v="29"/>
    <x v="728"/>
    <x v="0"/>
  </r>
  <r>
    <x v="729"/>
    <s v="16-12-2022"/>
    <s v="B0730"/>
    <x v="2"/>
    <n v="24669"/>
    <n v="9.8000000000000007"/>
    <n v="60"/>
    <x v="0"/>
    <x v="0"/>
    <x v="0"/>
    <n v="121456"/>
    <x v="2"/>
    <n v="0.42"/>
    <n v="0.73"/>
    <n v="27086.560000000001"/>
    <n v="0"/>
    <n v="2417.5600000000013"/>
    <n v="0.20311059148992228"/>
    <n v="0.20311059148992228"/>
    <n v="451.4426666666667"/>
    <n v="10121.333333333334"/>
    <n v="4.4603082597813197E-2"/>
    <s v="12-2022"/>
    <s v="09-2025"/>
    <n v="33"/>
    <x v="729"/>
    <x v="0"/>
  </r>
  <r>
    <x v="730"/>
    <s v="16-11-2023"/>
    <s v="B0731"/>
    <x v="5"/>
    <n v="35068"/>
    <n v="11.2"/>
    <n v="36"/>
    <x v="0"/>
    <x v="6"/>
    <x v="3"/>
    <n v="126362"/>
    <x v="1"/>
    <n v="0.45"/>
    <n v="0.76"/>
    <n v="38995.620000000003"/>
    <n v="0"/>
    <n v="3927.6200000000026"/>
    <n v="0.27752014054858265"/>
    <n v="0.27752014054858265"/>
    <n v="1083.2116666666668"/>
    <n v="10530.166666666666"/>
    <n v="0.10286747598170339"/>
    <s v="11-2023"/>
    <s v="09-2025"/>
    <n v="22"/>
    <x v="730"/>
    <x v="0"/>
  </r>
  <r>
    <x v="731"/>
    <s v="22-06-2021"/>
    <s v="B0732"/>
    <x v="5"/>
    <n v="24253"/>
    <n v="10.1"/>
    <n v="60"/>
    <x v="0"/>
    <x v="0"/>
    <x v="1"/>
    <n v="131607"/>
    <x v="1"/>
    <n v="0.43"/>
    <n v="0.92"/>
    <n v="26702.55"/>
    <n v="0"/>
    <n v="2449.5499999999993"/>
    <n v="0.18428351075550692"/>
    <n v="0.18428351075550692"/>
    <n v="445.04249999999996"/>
    <n v="10967.25"/>
    <n v="4.0579224509334606E-2"/>
    <s v="06-2021"/>
    <s v="09-2025"/>
    <n v="51"/>
    <x v="731"/>
    <x v="0"/>
  </r>
  <r>
    <x v="732"/>
    <s v="22-11-2021"/>
    <s v="B0733"/>
    <x v="5"/>
    <n v="10435"/>
    <n v="5.6"/>
    <n v="36"/>
    <x v="1"/>
    <x v="1"/>
    <x v="4"/>
    <n v="82265"/>
    <x v="2"/>
    <n v="0.11"/>
    <n v="0.89"/>
    <n v="1328.43"/>
    <n v="0"/>
    <n v="-9106.57"/>
    <n v="0.12684616787212058"/>
    <n v="0.12684616787212058"/>
    <n v="36.900833333333338"/>
    <n v="6855.416666666667"/>
    <n v="5.3827265544277641E-3"/>
    <s v="11-2021"/>
    <s v="09-2025"/>
    <n v="46"/>
    <x v="732"/>
    <x v="1"/>
  </r>
  <r>
    <x v="733"/>
    <s v="16-04-2023"/>
    <s v="B0734"/>
    <x v="1"/>
    <n v="29552"/>
    <n v="24.4"/>
    <n v="36"/>
    <x v="1"/>
    <x v="6"/>
    <x v="4"/>
    <n v="46061"/>
    <x v="1"/>
    <n v="0.39"/>
    <n v="0.57999999999999996"/>
    <n v="5184.05"/>
    <n v="0"/>
    <n v="-24367.95"/>
    <n v="0.64158398645274739"/>
    <n v="0.64158398645274739"/>
    <n v="144.0013888888889"/>
    <n v="3838.4166666666665"/>
    <n v="3.7515830456713202E-2"/>
    <s v="04-2023"/>
    <s v="09-2025"/>
    <n v="29"/>
    <x v="733"/>
    <x v="1"/>
  </r>
  <r>
    <x v="734"/>
    <s v="25-12-2022"/>
    <s v="B0735"/>
    <x v="1"/>
    <n v="38384"/>
    <n v="9.4"/>
    <n v="60"/>
    <x v="1"/>
    <x v="0"/>
    <x v="3"/>
    <n v="88226"/>
    <x v="0"/>
    <n v="0.18"/>
    <n v="0.7"/>
    <n v="4663.03"/>
    <n v="0"/>
    <n v="-33720.97"/>
    <n v="0.43506449345997777"/>
    <n v="0.43506449345997777"/>
    <n v="77.717166666666657"/>
    <n v="7352.166666666667"/>
    <n v="1.0570648108267402E-2"/>
    <s v="12-2022"/>
    <s v="09-2025"/>
    <n v="33"/>
    <x v="734"/>
    <x v="1"/>
  </r>
  <r>
    <x v="735"/>
    <s v="13-08-2021"/>
    <s v="B0736"/>
    <x v="6"/>
    <n v="17393"/>
    <n v="19.7"/>
    <n v="60"/>
    <x v="1"/>
    <x v="4"/>
    <x v="2"/>
    <n v="58810"/>
    <x v="0"/>
    <n v="0.15"/>
    <n v="0.71"/>
    <n v="2401.1"/>
    <n v="0"/>
    <n v="-14991.9"/>
    <n v="0.29574902227512329"/>
    <n v="0.29574902227512329"/>
    <n v="40.018333333333331"/>
    <n v="4900.833333333333"/>
    <n v="8.1656180921611966E-3"/>
    <s v="08-2021"/>
    <s v="09-2025"/>
    <n v="49"/>
    <x v="735"/>
    <x v="1"/>
  </r>
  <r>
    <x v="736"/>
    <s v="16-06-2022"/>
    <s v="B0737"/>
    <x v="4"/>
    <n v="11617"/>
    <n v="20.3"/>
    <n v="36"/>
    <x v="1"/>
    <x v="3"/>
    <x v="2"/>
    <n v="90006"/>
    <x v="1"/>
    <n v="0.36"/>
    <n v="0.86"/>
    <n v="5667.24"/>
    <n v="0"/>
    <n v="-5949.76"/>
    <n v="0.12906917316623337"/>
    <n v="0.12906917316623337"/>
    <n v="157.42333333333332"/>
    <n v="7500.5"/>
    <n v="2.0988378552540939E-2"/>
    <s v="06-2022"/>
    <s v="09-2025"/>
    <n v="39"/>
    <x v="736"/>
    <x v="1"/>
  </r>
  <r>
    <x v="737"/>
    <s v="23-04-2021"/>
    <s v="B0738"/>
    <x v="8"/>
    <n v="39520"/>
    <n v="23.6"/>
    <n v="36"/>
    <x v="0"/>
    <x v="6"/>
    <x v="2"/>
    <n v="143502"/>
    <x v="0"/>
    <n v="0.23"/>
    <n v="0.77"/>
    <n v="48846.720000000001"/>
    <n v="0"/>
    <n v="9326.7200000000012"/>
    <n v="0.27539685858036822"/>
    <n v="0.27539685858036822"/>
    <n v="1356.8533333333335"/>
    <n v="11958.5"/>
    <n v="0.11346350573511171"/>
    <s v="04-2021"/>
    <s v="09-2025"/>
    <n v="53"/>
    <x v="737"/>
    <x v="0"/>
  </r>
  <r>
    <x v="738"/>
    <s v="20-05-2021"/>
    <s v="B0739"/>
    <x v="3"/>
    <n v="10852"/>
    <n v="5.6"/>
    <n v="60"/>
    <x v="0"/>
    <x v="5"/>
    <x v="2"/>
    <n v="52800"/>
    <x v="0"/>
    <n v="0.12"/>
    <n v="0.79"/>
    <n v="11459.71"/>
    <n v="0"/>
    <n v="607.70999999999913"/>
    <n v="0.20553030303030304"/>
    <n v="0.20553030303030304"/>
    <n v="190.99516666666665"/>
    <n v="4400"/>
    <n v="4.3407992424242418E-2"/>
    <s v="05-2021"/>
    <s v="09-2025"/>
    <n v="52"/>
    <x v="738"/>
    <x v="0"/>
  </r>
  <r>
    <x v="739"/>
    <s v="13-07-2022"/>
    <s v="B0740"/>
    <x v="0"/>
    <n v="32401"/>
    <n v="22.4"/>
    <n v="36"/>
    <x v="2"/>
    <x v="1"/>
    <x v="2"/>
    <n v="146192"/>
    <x v="1"/>
    <n v="0.16"/>
    <n v="0.95"/>
    <n v="0"/>
    <n v="0"/>
    <n v="-32401"/>
    <n v="0.22163319470285653"/>
    <n v="0.22163319470285653"/>
    <n v="0"/>
    <n v="12182.666666666666"/>
    <n v="0"/>
    <s v="07-2022"/>
    <s v="09-2025"/>
    <n v="38"/>
    <x v="739"/>
    <x v="1"/>
  </r>
  <r>
    <x v="740"/>
    <s v="01-01-2021"/>
    <s v="B0741"/>
    <x v="7"/>
    <n v="7295"/>
    <n v="15.5"/>
    <n v="60"/>
    <x v="0"/>
    <x v="6"/>
    <x v="3"/>
    <n v="138959"/>
    <x v="2"/>
    <n v="0.1"/>
    <n v="0.53"/>
    <n v="8425.7199999999993"/>
    <n v="0"/>
    <n v="1130.7199999999993"/>
    <n v="5.2497499262372356E-2"/>
    <n v="5.2497499262372356E-2"/>
    <n v="140.42866666666666"/>
    <n v="11579.916666666666"/>
    <n v="1.212691513324074E-2"/>
    <s v="01-2021"/>
    <s v="09-2025"/>
    <n v="56"/>
    <x v="740"/>
    <x v="0"/>
  </r>
  <r>
    <x v="741"/>
    <s v="31-03-2021"/>
    <s v="B0742"/>
    <x v="4"/>
    <n v="36993"/>
    <n v="17.7"/>
    <n v="36"/>
    <x v="1"/>
    <x v="4"/>
    <x v="0"/>
    <n v="137228"/>
    <x v="1"/>
    <n v="0.46"/>
    <n v="0.6"/>
    <n v="4398.51"/>
    <n v="0"/>
    <n v="-32594.489999999998"/>
    <n v="0.26957326493135514"/>
    <n v="0.26957326493135514"/>
    <n v="122.18083333333334"/>
    <n v="11435.666666666666"/>
    <n v="1.0684189815489551E-2"/>
    <s v="03-2021"/>
    <s v="09-2025"/>
    <n v="54"/>
    <x v="741"/>
    <x v="1"/>
  </r>
  <r>
    <x v="742"/>
    <s v="16-10-2022"/>
    <s v="B0743"/>
    <x v="0"/>
    <n v="35084"/>
    <n v="17.899999999999999"/>
    <n v="36"/>
    <x v="0"/>
    <x v="2"/>
    <x v="1"/>
    <n v="105476"/>
    <x v="1"/>
    <n v="0.11"/>
    <n v="0.68"/>
    <n v="41364.04"/>
    <n v="0"/>
    <n v="6280.0400000000009"/>
    <n v="0.33262543137775419"/>
    <n v="0.33262543137775419"/>
    <n v="1149.0011111111112"/>
    <n v="8789.6666666666661"/>
    <n v="0.13072180717256376"/>
    <s v="10-2022"/>
    <s v="09-2025"/>
    <n v="35"/>
    <x v="742"/>
    <x v="0"/>
  </r>
  <r>
    <x v="743"/>
    <s v="16-11-2021"/>
    <s v="B0744"/>
    <x v="3"/>
    <n v="37451"/>
    <n v="21.4"/>
    <n v="60"/>
    <x v="1"/>
    <x v="5"/>
    <x v="2"/>
    <n v="99460"/>
    <x v="1"/>
    <n v="0.18"/>
    <n v="0.66"/>
    <n v="6410.55"/>
    <n v="0"/>
    <n v="-31040.45"/>
    <n v="0.37654333400361956"/>
    <n v="0.37654333400361956"/>
    <n v="106.8425"/>
    <n v="8288.3333333333339"/>
    <n v="1.2890709833098733E-2"/>
    <s v="11-2021"/>
    <s v="09-2025"/>
    <n v="46"/>
    <x v="743"/>
    <x v="1"/>
  </r>
  <r>
    <x v="744"/>
    <s v="19-05-2021"/>
    <s v="B0745"/>
    <x v="4"/>
    <n v="8227"/>
    <n v="11.7"/>
    <n v="60"/>
    <x v="1"/>
    <x v="5"/>
    <x v="0"/>
    <n v="87767"/>
    <x v="1"/>
    <n v="0.27"/>
    <n v="0.51"/>
    <n v="2597.8000000000002"/>
    <n v="0"/>
    <n v="-5629.2"/>
    <n v="9.3736825914067928E-2"/>
    <n v="9.3736825914067928E-2"/>
    <n v="43.296666666666667"/>
    <n v="7313.916666666667"/>
    <n v="5.9197648318844208E-3"/>
    <s v="05-2021"/>
    <s v="09-2025"/>
    <n v="52"/>
    <x v="744"/>
    <x v="1"/>
  </r>
  <r>
    <x v="745"/>
    <s v="25-04-2023"/>
    <s v="B0746"/>
    <x v="0"/>
    <n v="32910"/>
    <n v="19.7"/>
    <n v="60"/>
    <x v="0"/>
    <x v="3"/>
    <x v="4"/>
    <n v="58054"/>
    <x v="2"/>
    <n v="0.24"/>
    <n v="0.54"/>
    <n v="39393.269999999997"/>
    <n v="0"/>
    <n v="6483.2699999999968"/>
    <n v="0.56688600268715339"/>
    <n v="0.56688600268715339"/>
    <n v="656.55449999999996"/>
    <n v="4837.833333333333"/>
    <n v="0.13571250904330451"/>
    <s v="04-2023"/>
    <s v="09-2025"/>
    <n v="29"/>
    <x v="745"/>
    <x v="0"/>
  </r>
  <r>
    <x v="746"/>
    <s v="16-09-2021"/>
    <s v="B0747"/>
    <x v="9"/>
    <n v="37041"/>
    <n v="15.6"/>
    <n v="60"/>
    <x v="0"/>
    <x v="6"/>
    <x v="3"/>
    <n v="105319"/>
    <x v="2"/>
    <n v="0.46"/>
    <n v="0.81"/>
    <n v="42819.4"/>
    <n v="0"/>
    <n v="5778.4000000000015"/>
    <n v="0.35170292160009115"/>
    <n v="0.35170292160009115"/>
    <n v="713.65666666666664"/>
    <n v="8776.5833333333339"/>
    <n v="8.1313723069911401E-2"/>
    <s v="09-2021"/>
    <s v="09-2025"/>
    <n v="48"/>
    <x v="746"/>
    <x v="0"/>
  </r>
  <r>
    <x v="747"/>
    <s v="21-06-2023"/>
    <s v="B0748"/>
    <x v="1"/>
    <n v="24384"/>
    <n v="20.9"/>
    <n v="60"/>
    <x v="1"/>
    <x v="4"/>
    <x v="0"/>
    <n v="132789"/>
    <x v="0"/>
    <n v="0.12"/>
    <n v="0.9"/>
    <n v="7914.57"/>
    <n v="0"/>
    <n v="-16469.43"/>
    <n v="0.18362966812010031"/>
    <n v="0.18362966812010031"/>
    <n v="131.90950000000001"/>
    <n v="11065.75"/>
    <n v="1.192052052504349E-2"/>
    <s v="06-2023"/>
    <s v="09-2025"/>
    <n v="27"/>
    <x v="747"/>
    <x v="1"/>
  </r>
  <r>
    <x v="748"/>
    <s v="21-11-2022"/>
    <s v="B0749"/>
    <x v="3"/>
    <n v="1145"/>
    <n v="24.8"/>
    <n v="60"/>
    <x v="0"/>
    <x v="0"/>
    <x v="2"/>
    <n v="75397"/>
    <x v="0"/>
    <n v="0.3"/>
    <n v="0.73"/>
    <n v="1428.96"/>
    <n v="0"/>
    <n v="283.96000000000004"/>
    <n v="1.5186280621244877E-2"/>
    <n v="1.5186280621244877E-2"/>
    <n v="23.815999999999999"/>
    <n v="6283.083333333333"/>
    <n v="3.7904956430627212E-3"/>
    <s v="11-2022"/>
    <s v="09-2025"/>
    <n v="34"/>
    <x v="748"/>
    <x v="0"/>
  </r>
  <r>
    <x v="749"/>
    <s v="10-01-2021"/>
    <s v="B0750"/>
    <x v="8"/>
    <n v="38778"/>
    <n v="9"/>
    <n v="60"/>
    <x v="0"/>
    <x v="5"/>
    <x v="2"/>
    <n v="43233"/>
    <x v="1"/>
    <n v="0.37"/>
    <n v="0.74"/>
    <n v="42268.02"/>
    <n v="0"/>
    <n v="3490.0199999999968"/>
    <n v="0.89695371591145656"/>
    <n v="0.89695371591145656"/>
    <n v="704.46699999999998"/>
    <n v="3602.75"/>
    <n v="0.19553591006869753"/>
    <s v="01-2021"/>
    <s v="09-2025"/>
    <n v="56"/>
    <x v="749"/>
    <x v="0"/>
  </r>
  <r>
    <x v="750"/>
    <s v="18-09-2021"/>
    <s v="B0751"/>
    <x v="2"/>
    <n v="17035"/>
    <n v="24.9"/>
    <n v="36"/>
    <x v="1"/>
    <x v="1"/>
    <x v="2"/>
    <n v="141205"/>
    <x v="0"/>
    <n v="0.47"/>
    <n v="0.61"/>
    <n v="2032.08"/>
    <n v="0"/>
    <n v="-15002.92"/>
    <n v="0.12064020395878333"/>
    <n v="0.12064020395878333"/>
    <n v="56.446666666666665"/>
    <n v="11767.083333333334"/>
    <n v="4.7969972734676529E-3"/>
    <s v="09-2021"/>
    <s v="09-2025"/>
    <n v="48"/>
    <x v="750"/>
    <x v="1"/>
  </r>
  <r>
    <x v="751"/>
    <s v="21-06-2021"/>
    <s v="B0752"/>
    <x v="9"/>
    <n v="4040"/>
    <n v="6.8"/>
    <n v="36"/>
    <x v="0"/>
    <x v="1"/>
    <x v="0"/>
    <n v="120020"/>
    <x v="2"/>
    <n v="0.35"/>
    <n v="0.85"/>
    <n v="4314.72"/>
    <n v="0"/>
    <n v="274.72000000000025"/>
    <n v="3.3661056490584901E-2"/>
    <n v="3.3661056490584901E-2"/>
    <n v="119.85333333333334"/>
    <n v="10001.666666666666"/>
    <n v="1.1983336110648227E-2"/>
    <s v="06-2021"/>
    <s v="09-2025"/>
    <n v="51"/>
    <x v="751"/>
    <x v="0"/>
  </r>
  <r>
    <x v="752"/>
    <s v="17-06-2023"/>
    <s v="B0753"/>
    <x v="1"/>
    <n v="27160"/>
    <n v="5"/>
    <n v="36"/>
    <x v="1"/>
    <x v="3"/>
    <x v="2"/>
    <n v="55068"/>
    <x v="0"/>
    <n v="0.42"/>
    <n v="0.84"/>
    <n v="9183.2099999999991"/>
    <n v="3538.73"/>
    <n v="-17976.79"/>
    <n v="0.49320839689111645"/>
    <n v="0.49320839689111645"/>
    <n v="255.08916666666664"/>
    <n v="4589"/>
    <n v="5.5587092322219797E-2"/>
    <s v="06-2023"/>
    <s v="09-2025"/>
    <n v="27"/>
    <x v="752"/>
    <x v="1"/>
  </r>
  <r>
    <x v="753"/>
    <s v="13-01-2021"/>
    <s v="B0754"/>
    <x v="5"/>
    <n v="18633"/>
    <n v="5.9"/>
    <n v="60"/>
    <x v="0"/>
    <x v="6"/>
    <x v="0"/>
    <n v="95727"/>
    <x v="0"/>
    <n v="0.13"/>
    <n v="0.76"/>
    <n v="19732.349999999999"/>
    <n v="0"/>
    <n v="1099.3499999999985"/>
    <n v="0.19464727819737379"/>
    <n v="0.19464727819737379"/>
    <n v="328.8725"/>
    <n v="7977.25"/>
    <n v="4.1226299790027891E-2"/>
    <s v="01-2021"/>
    <s v="09-2025"/>
    <n v="56"/>
    <x v="753"/>
    <x v="0"/>
  </r>
  <r>
    <x v="754"/>
    <s v="17-11-2021"/>
    <s v="B0755"/>
    <x v="1"/>
    <n v="30344"/>
    <n v="11.8"/>
    <n v="60"/>
    <x v="0"/>
    <x v="4"/>
    <x v="2"/>
    <n v="120610"/>
    <x v="0"/>
    <n v="0.25"/>
    <n v="0.6"/>
    <n v="33924.589999999997"/>
    <n v="0"/>
    <n v="3580.5899999999965"/>
    <n v="0.25158776220877205"/>
    <n v="0.25158776220877205"/>
    <n v="565.40983333333327"/>
    <n v="10050.833333333334"/>
    <n v="5.6255020313406838E-2"/>
    <s v="11-2021"/>
    <s v="09-2025"/>
    <n v="46"/>
    <x v="754"/>
    <x v="0"/>
  </r>
  <r>
    <x v="755"/>
    <s v="25-11-2021"/>
    <s v="B0756"/>
    <x v="4"/>
    <n v="18014"/>
    <n v="17.7"/>
    <n v="60"/>
    <x v="1"/>
    <x v="0"/>
    <x v="4"/>
    <n v="100453"/>
    <x v="1"/>
    <n v="0.25"/>
    <n v="0.54"/>
    <n v="7265.79"/>
    <n v="0"/>
    <n v="-10748.21"/>
    <n v="0.17932764576468596"/>
    <n v="0.17932764576468596"/>
    <n v="121.09650000000001"/>
    <n v="8371.0833333333339"/>
    <n v="1.4466048798940798E-2"/>
    <s v="11-2021"/>
    <s v="09-2025"/>
    <n v="46"/>
    <x v="755"/>
    <x v="1"/>
  </r>
  <r>
    <x v="756"/>
    <s v="24-02-2023"/>
    <s v="B0757"/>
    <x v="6"/>
    <n v="15996"/>
    <n v="6.4"/>
    <n v="36"/>
    <x v="0"/>
    <x v="5"/>
    <x v="4"/>
    <n v="134135"/>
    <x v="0"/>
    <n v="0.45"/>
    <n v="0.53"/>
    <n v="17019.740000000002"/>
    <n v="0"/>
    <n v="1023.7400000000016"/>
    <n v="0.11925299138927201"/>
    <n v="0.11925299138927201"/>
    <n v="472.77055555555557"/>
    <n v="11177.916666666666"/>
    <n v="4.2295051005827464E-2"/>
    <s v="02-2023"/>
    <s v="09-2025"/>
    <n v="31"/>
    <x v="756"/>
    <x v="0"/>
  </r>
  <r>
    <x v="757"/>
    <s v="16-02-2023"/>
    <s v="B0758"/>
    <x v="9"/>
    <n v="12695"/>
    <n v="5.0999999999999996"/>
    <n v="60"/>
    <x v="0"/>
    <x v="1"/>
    <x v="1"/>
    <n v="55832"/>
    <x v="2"/>
    <n v="0.16"/>
    <n v="0.77"/>
    <n v="13342.44"/>
    <n v="0"/>
    <n v="647.44000000000051"/>
    <n v="0.22737856426422123"/>
    <n v="0.22737856426422123"/>
    <n v="222.374"/>
    <n v="4652.666666666667"/>
    <n v="4.7794956297463817E-2"/>
    <s v="02-2023"/>
    <s v="09-2025"/>
    <n v="31"/>
    <x v="757"/>
    <x v="0"/>
  </r>
  <r>
    <x v="758"/>
    <s v="30-06-2023"/>
    <s v="B0759"/>
    <x v="5"/>
    <n v="3852"/>
    <n v="23.7"/>
    <n v="60"/>
    <x v="0"/>
    <x v="5"/>
    <x v="2"/>
    <n v="138464"/>
    <x v="2"/>
    <n v="0.16"/>
    <n v="0.87"/>
    <n v="4764.92"/>
    <n v="0"/>
    <n v="912.92000000000007"/>
    <n v="2.7819505431014559E-2"/>
    <n v="2.7819505431014559E-2"/>
    <n v="79.415333333333336"/>
    <n v="11538.666666666666"/>
    <n v="6.8825398659579391E-3"/>
    <s v="06-2023"/>
    <s v="09-2025"/>
    <n v="27"/>
    <x v="758"/>
    <x v="0"/>
  </r>
  <r>
    <x v="759"/>
    <s v="14-11-2021"/>
    <s v="B0760"/>
    <x v="4"/>
    <n v="17014"/>
    <n v="21.4"/>
    <n v="36"/>
    <x v="0"/>
    <x v="5"/>
    <x v="2"/>
    <n v="116242"/>
    <x v="2"/>
    <n v="0.23"/>
    <n v="0.89"/>
    <n v="20655"/>
    <n v="0"/>
    <n v="3641"/>
    <n v="0.146367061819308"/>
    <n v="0.146367061819308"/>
    <n v="573.75"/>
    <n v="9686.8333333333339"/>
    <n v="5.9229882486536704E-2"/>
    <s v="11-2021"/>
    <s v="09-2025"/>
    <n v="46"/>
    <x v="759"/>
    <x v="0"/>
  </r>
  <r>
    <x v="760"/>
    <s v="24-08-2021"/>
    <s v="B0761"/>
    <x v="3"/>
    <n v="28042"/>
    <n v="21.2"/>
    <n v="60"/>
    <x v="0"/>
    <x v="5"/>
    <x v="0"/>
    <n v="43682"/>
    <x v="2"/>
    <n v="0.12"/>
    <n v="0.71"/>
    <n v="33986.9"/>
    <n v="0"/>
    <n v="5944.9000000000015"/>
    <n v="0.64195778581566776"/>
    <n v="0.64195778581566776"/>
    <n v="566.44833333333338"/>
    <n v="3640.1666666666665"/>
    <n v="0.15561054896753815"/>
    <s v="08-2021"/>
    <s v="09-2025"/>
    <n v="49"/>
    <x v="760"/>
    <x v="0"/>
  </r>
  <r>
    <x v="761"/>
    <s v="30-11-2021"/>
    <s v="B0762"/>
    <x v="8"/>
    <n v="34755"/>
    <n v="22.7"/>
    <n v="36"/>
    <x v="0"/>
    <x v="4"/>
    <x v="0"/>
    <n v="122298"/>
    <x v="0"/>
    <n v="0.17"/>
    <n v="0.85"/>
    <n v="42644.38"/>
    <n v="0"/>
    <n v="7889.3799999999974"/>
    <n v="0.28418289751263309"/>
    <n v="0.28418289751263309"/>
    <n v="1184.566111111111"/>
    <n v="10191.5"/>
    <n v="0.11623079145475258"/>
    <s v="11-2021"/>
    <s v="09-2025"/>
    <n v="46"/>
    <x v="761"/>
    <x v="0"/>
  </r>
  <r>
    <x v="762"/>
    <s v="11-01-2022"/>
    <s v="B0763"/>
    <x v="1"/>
    <n v="24711"/>
    <n v="19"/>
    <n v="36"/>
    <x v="0"/>
    <x v="4"/>
    <x v="2"/>
    <n v="53383"/>
    <x v="1"/>
    <n v="0.49"/>
    <n v="0.93"/>
    <n v="29406.09"/>
    <n v="0"/>
    <n v="4695.09"/>
    <n v="0.46290017421276436"/>
    <n v="0.46290017421276436"/>
    <n v="816.83583333333331"/>
    <n v="4448.583333333333"/>
    <n v="0.18361706910439654"/>
    <s v="01-2022"/>
    <s v="09-2025"/>
    <n v="44"/>
    <x v="762"/>
    <x v="0"/>
  </r>
  <r>
    <x v="763"/>
    <s v="11-08-2022"/>
    <s v="B0764"/>
    <x v="3"/>
    <n v="27122"/>
    <n v="7.1"/>
    <n v="60"/>
    <x v="0"/>
    <x v="5"/>
    <x v="1"/>
    <n v="88160"/>
    <x v="2"/>
    <n v="0.27"/>
    <n v="0.62"/>
    <n v="29047.66"/>
    <n v="0"/>
    <n v="1925.6599999999999"/>
    <n v="0.30764519056261341"/>
    <n v="0.30764519056261341"/>
    <n v="484.12766666666664"/>
    <n v="7346.666666666667"/>
    <n v="6.5897595281306703E-2"/>
    <s v="08-2022"/>
    <s v="09-2025"/>
    <n v="37"/>
    <x v="763"/>
    <x v="0"/>
  </r>
  <r>
    <x v="764"/>
    <s v="28-05-2022"/>
    <s v="B0765"/>
    <x v="5"/>
    <n v="10160"/>
    <n v="13"/>
    <n v="60"/>
    <x v="1"/>
    <x v="0"/>
    <x v="2"/>
    <n v="123332"/>
    <x v="2"/>
    <n v="0.35"/>
    <n v="0.68"/>
    <n v="1593.02"/>
    <n v="0"/>
    <n v="-8566.98"/>
    <n v="8.2379268965069891E-2"/>
    <n v="8.2379268965069891E-2"/>
    <n v="26.550333333333334"/>
    <n v="10277.666666666666"/>
    <n v="2.583303603282198E-3"/>
    <s v="05-2022"/>
    <s v="09-2025"/>
    <n v="40"/>
    <x v="764"/>
    <x v="1"/>
  </r>
  <r>
    <x v="765"/>
    <s v="07-07-2023"/>
    <s v="B0766"/>
    <x v="4"/>
    <n v="28213"/>
    <n v="19.5"/>
    <n v="60"/>
    <x v="1"/>
    <x v="4"/>
    <x v="0"/>
    <n v="53666"/>
    <x v="1"/>
    <n v="0.39"/>
    <n v="0.92"/>
    <n v="5075.51"/>
    <n v="0"/>
    <n v="-23137.489999999998"/>
    <n v="0.52571460515037449"/>
    <n v="0.52571460515037449"/>
    <n v="84.591833333333341"/>
    <n v="4472.166666666667"/>
    <n v="1.8915179070547461E-2"/>
    <s v="07-2023"/>
    <s v="09-2025"/>
    <n v="26"/>
    <x v="765"/>
    <x v="1"/>
  </r>
  <r>
    <x v="766"/>
    <s v="23-05-2023"/>
    <s v="B0767"/>
    <x v="6"/>
    <n v="8421"/>
    <n v="10.6"/>
    <n v="36"/>
    <x v="0"/>
    <x v="4"/>
    <x v="2"/>
    <n v="88817"/>
    <x v="1"/>
    <n v="0.25"/>
    <n v="0.65"/>
    <n v="9313.6299999999992"/>
    <n v="0"/>
    <n v="892.6299999999992"/>
    <n v="9.4812929957102804E-2"/>
    <n v="9.4812929957102804E-2"/>
    <n v="258.71194444444444"/>
    <n v="7401.416666666667"/>
    <n v="3.4954381856326301E-2"/>
    <s v="05-2023"/>
    <s v="09-2025"/>
    <n v="28"/>
    <x v="766"/>
    <x v="0"/>
  </r>
  <r>
    <x v="767"/>
    <s v="27-09-2021"/>
    <s v="B0768"/>
    <x v="1"/>
    <n v="22400"/>
    <n v="18.7"/>
    <n v="36"/>
    <x v="1"/>
    <x v="5"/>
    <x v="0"/>
    <n v="121198"/>
    <x v="2"/>
    <n v="0.16"/>
    <n v="0.91"/>
    <n v="10574.92"/>
    <n v="0"/>
    <n v="-11825.08"/>
    <n v="0.18482153170844404"/>
    <n v="0.18482153170844404"/>
    <n v="293.7477777777778"/>
    <n v="10099.833333333334"/>
    <n v="2.9084418334735997E-2"/>
    <s v="09-2021"/>
    <s v="09-2025"/>
    <n v="48"/>
    <x v="767"/>
    <x v="1"/>
  </r>
  <r>
    <x v="768"/>
    <s v="09-03-2023"/>
    <s v="B0769"/>
    <x v="8"/>
    <n v="34537"/>
    <n v="5.5"/>
    <n v="36"/>
    <x v="1"/>
    <x v="0"/>
    <x v="2"/>
    <n v="140695"/>
    <x v="2"/>
    <n v="0.18"/>
    <n v="0.94"/>
    <n v="14559.15"/>
    <n v="0"/>
    <n v="-19977.849999999999"/>
    <n v="0.24547425281637586"/>
    <n v="0.24547425281637586"/>
    <n v="404.42083333333335"/>
    <n v="11724.583333333334"/>
    <n v="3.4493407725931978E-2"/>
    <s v="03-2023"/>
    <s v="09-2025"/>
    <n v="30"/>
    <x v="768"/>
    <x v="1"/>
  </r>
  <r>
    <x v="769"/>
    <s v="26-12-2022"/>
    <s v="B0770"/>
    <x v="6"/>
    <n v="18727"/>
    <n v="11.1"/>
    <n v="60"/>
    <x v="1"/>
    <x v="6"/>
    <x v="3"/>
    <n v="64642"/>
    <x v="1"/>
    <n v="0.23"/>
    <n v="0.8"/>
    <n v="6816.79"/>
    <n v="0"/>
    <n v="-11910.21"/>
    <n v="0.28970328888338853"/>
    <n v="0.28970328888338853"/>
    <n v="113.61316666666667"/>
    <n v="5386.833333333333"/>
    <n v="2.1090900652826337E-2"/>
    <s v="12-2022"/>
    <s v="09-2025"/>
    <n v="33"/>
    <x v="769"/>
    <x v="1"/>
  </r>
  <r>
    <x v="770"/>
    <s v="05-01-2021"/>
    <s v="B0771"/>
    <x v="0"/>
    <n v="5358"/>
    <n v="16"/>
    <n v="60"/>
    <x v="1"/>
    <x v="5"/>
    <x v="0"/>
    <n v="71830"/>
    <x v="2"/>
    <n v="0.35"/>
    <n v="0.87"/>
    <n v="466.17"/>
    <n v="0"/>
    <n v="-4891.83"/>
    <n v="7.4592788528469997E-2"/>
    <n v="7.4592788528469997E-2"/>
    <n v="7.7694999999999999"/>
    <n v="5985.833333333333"/>
    <n v="1.297981344841988E-3"/>
    <s v="01-2021"/>
    <s v="09-2025"/>
    <n v="56"/>
    <x v="770"/>
    <x v="1"/>
  </r>
  <r>
    <x v="771"/>
    <s v="01-05-2023"/>
    <s v="B0772"/>
    <x v="4"/>
    <n v="29482"/>
    <n v="17.600000000000001"/>
    <n v="60"/>
    <x v="0"/>
    <x v="1"/>
    <x v="1"/>
    <n v="133067"/>
    <x v="2"/>
    <n v="0.26"/>
    <n v="0.84"/>
    <n v="34670.83"/>
    <n v="0"/>
    <n v="5188.8300000000017"/>
    <n v="0.22155756122855402"/>
    <n v="0.22155756122855402"/>
    <n v="577.84716666666668"/>
    <n v="11088.916666666666"/>
    <n v="5.2110335394951419E-2"/>
    <s v="05-2023"/>
    <s v="09-2025"/>
    <n v="28"/>
    <x v="771"/>
    <x v="0"/>
  </r>
  <r>
    <x v="772"/>
    <s v="19-03-2021"/>
    <s v="B0773"/>
    <x v="3"/>
    <n v="33117"/>
    <n v="16.5"/>
    <n v="60"/>
    <x v="1"/>
    <x v="1"/>
    <x v="3"/>
    <n v="40234"/>
    <x v="0"/>
    <n v="0.1"/>
    <n v="0.81"/>
    <n v="7467.2"/>
    <n v="5237.4799999999996"/>
    <n v="-25649.8"/>
    <n v="0.82310980762539143"/>
    <n v="0.82310980762539143"/>
    <n v="124.45333333333333"/>
    <n v="3352.8333333333335"/>
    <n v="3.711885470000497E-2"/>
    <s v="03-2021"/>
    <s v="09-2025"/>
    <n v="54"/>
    <x v="772"/>
    <x v="1"/>
  </r>
  <r>
    <x v="773"/>
    <s v="28-07-2022"/>
    <s v="B0774"/>
    <x v="1"/>
    <n v="24164"/>
    <n v="19"/>
    <n v="36"/>
    <x v="0"/>
    <x v="4"/>
    <x v="2"/>
    <n v="87616"/>
    <x v="1"/>
    <n v="0.31"/>
    <n v="0.64"/>
    <n v="28755.16"/>
    <n v="0"/>
    <n v="4591.16"/>
    <n v="0.27579437545653762"/>
    <n v="0.27579437545653762"/>
    <n v="798.7544444444444"/>
    <n v="7301.333333333333"/>
    <n v="0.10939843559775993"/>
    <s v="07-2022"/>
    <s v="09-2025"/>
    <n v="38"/>
    <x v="773"/>
    <x v="0"/>
  </r>
  <r>
    <x v="774"/>
    <s v="12-05-2021"/>
    <s v="B0775"/>
    <x v="1"/>
    <n v="32910"/>
    <n v="5.0999999999999996"/>
    <n v="36"/>
    <x v="0"/>
    <x v="5"/>
    <x v="0"/>
    <n v="39221"/>
    <x v="0"/>
    <n v="0.47"/>
    <n v="0.53"/>
    <n v="34588.410000000003"/>
    <n v="0"/>
    <n v="1678.4100000000035"/>
    <n v="0.83909130312842606"/>
    <n v="0.83909130312842606"/>
    <n v="960.7891666666668"/>
    <n v="3268.4166666666665"/>
    <n v="0.29396165319599199"/>
    <s v="05-2021"/>
    <s v="09-2025"/>
    <n v="52"/>
    <x v="774"/>
    <x v="0"/>
  </r>
  <r>
    <x v="775"/>
    <s v="24-08-2022"/>
    <s v="B0776"/>
    <x v="5"/>
    <n v="33496"/>
    <n v="7"/>
    <n v="36"/>
    <x v="1"/>
    <x v="2"/>
    <x v="3"/>
    <n v="41410"/>
    <x v="0"/>
    <n v="0.42"/>
    <n v="0.65"/>
    <n v="10105.27"/>
    <n v="0"/>
    <n v="-23390.73"/>
    <n v="0.80888674233276991"/>
    <n v="0.80888674233276991"/>
    <n v="280.70194444444445"/>
    <n v="3450.8333333333335"/>
    <n v="8.1343234323432337E-2"/>
    <s v="08-2022"/>
    <s v="09-2025"/>
    <n v="37"/>
    <x v="775"/>
    <x v="1"/>
  </r>
  <r>
    <x v="776"/>
    <s v="02-12-2023"/>
    <s v="B0777"/>
    <x v="8"/>
    <n v="30371"/>
    <n v="22.4"/>
    <n v="36"/>
    <x v="0"/>
    <x v="1"/>
    <x v="1"/>
    <n v="110055"/>
    <x v="1"/>
    <n v="0.43"/>
    <n v="0.8"/>
    <n v="37174.1"/>
    <n v="0"/>
    <n v="6803.0999999999985"/>
    <n v="0.27596201899050476"/>
    <n v="0.27596201899050476"/>
    <n v="1032.6138888888888"/>
    <n v="9171.25"/>
    <n v="0.11259249163297139"/>
    <s v="12-2023"/>
    <s v="09-2025"/>
    <n v="21"/>
    <x v="776"/>
    <x v="0"/>
  </r>
  <r>
    <x v="777"/>
    <s v="30-03-2021"/>
    <s v="B0778"/>
    <x v="2"/>
    <n v="39467"/>
    <n v="18.600000000000001"/>
    <n v="60"/>
    <x v="0"/>
    <x v="3"/>
    <x v="0"/>
    <n v="91413"/>
    <x v="0"/>
    <n v="0.42"/>
    <n v="0.55000000000000004"/>
    <n v="46807.86"/>
    <n v="0"/>
    <n v="7340.8600000000006"/>
    <n v="0.43174384387340969"/>
    <n v="0.43174384387340969"/>
    <n v="780.13099999999997"/>
    <n v="7617.75"/>
    <n v="0.10240963539102753"/>
    <s v="03-2021"/>
    <s v="09-2025"/>
    <n v="54"/>
    <x v="777"/>
    <x v="0"/>
  </r>
  <r>
    <x v="778"/>
    <s v="06-02-2022"/>
    <s v="B0779"/>
    <x v="0"/>
    <n v="18625"/>
    <n v="7.3"/>
    <n v="60"/>
    <x v="1"/>
    <x v="1"/>
    <x v="3"/>
    <n v="31051"/>
    <x v="2"/>
    <n v="0.23"/>
    <n v="0.51"/>
    <n v="2501.9899999999998"/>
    <n v="0"/>
    <n v="-16123.01"/>
    <n v="0.59981965154101313"/>
    <n v="0.59981965154101313"/>
    <n v="41.699833333333331"/>
    <n v="2587.5833333333335"/>
    <n v="1.6115358603587645E-2"/>
    <s v="02-2022"/>
    <s v="09-2025"/>
    <n v="43"/>
    <x v="778"/>
    <x v="1"/>
  </r>
  <r>
    <x v="779"/>
    <s v="23-10-2021"/>
    <s v="B0780"/>
    <x v="6"/>
    <n v="34893"/>
    <n v="21.8"/>
    <n v="60"/>
    <x v="1"/>
    <x v="0"/>
    <x v="3"/>
    <n v="140529"/>
    <x v="0"/>
    <n v="0.41"/>
    <n v="0.56000000000000005"/>
    <n v="8782.64"/>
    <n v="0"/>
    <n v="-26110.36"/>
    <n v="0.24829750442969067"/>
    <n v="0.24829750442969067"/>
    <n v="146.37733333333333"/>
    <n v="11710.75"/>
    <n v="1.2499398700624069E-2"/>
    <s v="10-2021"/>
    <s v="09-2025"/>
    <n v="47"/>
    <x v="779"/>
    <x v="1"/>
  </r>
  <r>
    <x v="780"/>
    <s v="08-09-2022"/>
    <s v="B0781"/>
    <x v="9"/>
    <n v="11793"/>
    <n v="9.8000000000000007"/>
    <n v="36"/>
    <x v="1"/>
    <x v="0"/>
    <x v="3"/>
    <n v="105301"/>
    <x v="1"/>
    <n v="0.16"/>
    <n v="0.82"/>
    <n v="3779.2"/>
    <n v="0"/>
    <n v="-8013.8"/>
    <n v="0.11199323843078414"/>
    <n v="0.11199323843078414"/>
    <n v="104.97777777777777"/>
    <n v="8775.0833333333339"/>
    <n v="1.1963165908522552E-2"/>
    <s v="09-2022"/>
    <s v="09-2025"/>
    <n v="36"/>
    <x v="780"/>
    <x v="1"/>
  </r>
  <r>
    <x v="781"/>
    <s v="11-03-2023"/>
    <s v="B0782"/>
    <x v="9"/>
    <n v="32007"/>
    <n v="14.6"/>
    <n v="36"/>
    <x v="1"/>
    <x v="5"/>
    <x v="4"/>
    <n v="106918"/>
    <x v="2"/>
    <n v="0.36"/>
    <n v="0.94"/>
    <n v="6315.61"/>
    <n v="0"/>
    <n v="-25691.39"/>
    <n v="0.29936025739351652"/>
    <n v="0.29936025739351652"/>
    <n v="175.43361111111111"/>
    <n v="8909.8333333333339"/>
    <n v="1.9689886953864952E-2"/>
    <s v="03-2023"/>
    <s v="09-2025"/>
    <n v="30"/>
    <x v="781"/>
    <x v="1"/>
  </r>
  <r>
    <x v="782"/>
    <s v="26-02-2022"/>
    <s v="B0783"/>
    <x v="1"/>
    <n v="26766"/>
    <n v="7.9"/>
    <n v="60"/>
    <x v="0"/>
    <x v="4"/>
    <x v="2"/>
    <n v="108116"/>
    <x v="2"/>
    <n v="0.36"/>
    <n v="0.94"/>
    <n v="28880.51"/>
    <n v="0"/>
    <n v="2114.5099999999984"/>
    <n v="0.24756742757778682"/>
    <n v="0.24756742757778682"/>
    <n v="481.34183333333328"/>
    <n v="9009.6666666666661"/>
    <n v="5.3425043471826555E-2"/>
    <s v="02-2022"/>
    <s v="09-2025"/>
    <n v="43"/>
    <x v="782"/>
    <x v="0"/>
  </r>
  <r>
    <x v="783"/>
    <s v="13-11-2023"/>
    <s v="B0784"/>
    <x v="5"/>
    <n v="13323"/>
    <n v="19.2"/>
    <n v="60"/>
    <x v="0"/>
    <x v="4"/>
    <x v="0"/>
    <n v="86563"/>
    <x v="2"/>
    <n v="0.11"/>
    <n v="0.72"/>
    <n v="15881.02"/>
    <n v="0"/>
    <n v="2558.0200000000004"/>
    <n v="0.15391102434065362"/>
    <n v="0.15391102434065362"/>
    <n v="264.68366666666668"/>
    <n v="7213.583333333333"/>
    <n v="3.6692397444635705E-2"/>
    <s v="11-2023"/>
    <s v="09-2025"/>
    <n v="22"/>
    <x v="783"/>
    <x v="0"/>
  </r>
  <r>
    <x v="784"/>
    <s v="29-07-2022"/>
    <s v="B0785"/>
    <x v="7"/>
    <n v="8843"/>
    <n v="18.3"/>
    <n v="36"/>
    <x v="1"/>
    <x v="6"/>
    <x v="0"/>
    <n v="127859"/>
    <x v="2"/>
    <n v="0.42"/>
    <n v="0.89"/>
    <n v="3549.8"/>
    <n v="0"/>
    <n v="-5293.2"/>
    <n v="6.916212390211092E-2"/>
    <n v="6.916212390211092E-2"/>
    <n v="98.605555555555554"/>
    <n v="10654.916666666666"/>
    <n v="9.2544652051608934E-3"/>
    <s v="07-2022"/>
    <s v="09-2025"/>
    <n v="38"/>
    <x v="784"/>
    <x v="1"/>
  </r>
  <r>
    <x v="785"/>
    <s v="23-05-2021"/>
    <s v="B0786"/>
    <x v="1"/>
    <n v="15210"/>
    <n v="9.1999999999999993"/>
    <n v="60"/>
    <x v="0"/>
    <x v="4"/>
    <x v="0"/>
    <n v="74757"/>
    <x v="0"/>
    <n v="0.46"/>
    <n v="0.83"/>
    <n v="16609.32"/>
    <n v="0"/>
    <n v="1399.3199999999997"/>
    <n v="0.20345920783338015"/>
    <n v="0.20345920783338015"/>
    <n v="276.822"/>
    <n v="6229.75"/>
    <n v="4.4435490990810227E-2"/>
    <s v="05-2021"/>
    <s v="09-2025"/>
    <n v="52"/>
    <x v="785"/>
    <x v="0"/>
  </r>
  <r>
    <x v="786"/>
    <s v="20-09-2023"/>
    <s v="B0787"/>
    <x v="9"/>
    <n v="17456"/>
    <n v="22.3"/>
    <n v="36"/>
    <x v="1"/>
    <x v="4"/>
    <x v="3"/>
    <n v="107475"/>
    <x v="0"/>
    <n v="0.21"/>
    <n v="0.73"/>
    <n v="7474.7"/>
    <n v="0"/>
    <n v="-9981.2999999999993"/>
    <n v="0.16241916724819724"/>
    <n v="0.16241916724819724"/>
    <n v="207.63055555555556"/>
    <n v="8956.25"/>
    <n v="2.3182755679615415E-2"/>
    <s v="09-2023"/>
    <s v="09-2025"/>
    <n v="24"/>
    <x v="786"/>
    <x v="1"/>
  </r>
  <r>
    <x v="787"/>
    <s v="27-10-2022"/>
    <s v="B0788"/>
    <x v="9"/>
    <n v="32367"/>
    <n v="13"/>
    <n v="36"/>
    <x v="0"/>
    <x v="6"/>
    <x v="2"/>
    <n v="81257"/>
    <x v="2"/>
    <n v="0.42"/>
    <n v="0.76"/>
    <n v="36574.71"/>
    <n v="0"/>
    <n v="4207.7099999999991"/>
    <n v="0.39832875936842366"/>
    <n v="0.39832875936842366"/>
    <n v="1015.9641666666666"/>
    <n v="6771.416666666667"/>
    <n v="0.1500371660287729"/>
    <s v="10-2022"/>
    <s v="09-2025"/>
    <n v="35"/>
    <x v="787"/>
    <x v="0"/>
  </r>
  <r>
    <x v="788"/>
    <s v="25-05-2021"/>
    <s v="B0789"/>
    <x v="0"/>
    <n v="11106"/>
    <n v="10.9"/>
    <n v="36"/>
    <x v="0"/>
    <x v="6"/>
    <x v="1"/>
    <n v="125500"/>
    <x v="1"/>
    <n v="0.13"/>
    <n v="0.56000000000000005"/>
    <n v="12316.55"/>
    <n v="0"/>
    <n v="1210.5499999999993"/>
    <n v="8.8494023904382477E-2"/>
    <n v="8.8494023904382477E-2"/>
    <n v="342.12638888888887"/>
    <n v="10458.333333333334"/>
    <n v="3.2713280212483396E-2"/>
    <s v="05-2021"/>
    <s v="09-2025"/>
    <n v="52"/>
    <x v="788"/>
    <x v="0"/>
  </r>
  <r>
    <x v="789"/>
    <s v="04-10-2023"/>
    <s v="B0790"/>
    <x v="3"/>
    <n v="38957"/>
    <n v="8"/>
    <n v="60"/>
    <x v="0"/>
    <x v="4"/>
    <x v="0"/>
    <n v="30307"/>
    <x v="2"/>
    <n v="0.34"/>
    <n v="0.92"/>
    <n v="42073.56"/>
    <n v="0"/>
    <n v="3116.5599999999977"/>
    <n v="1.2854126109479658"/>
    <n v="1.2854126109479658"/>
    <n v="701.226"/>
    <n v="2525.5833333333335"/>
    <n v="0.2776491239647606"/>
    <s v="10-2023"/>
    <s v="09-2025"/>
    <n v="23"/>
    <x v="789"/>
    <x v="0"/>
  </r>
  <r>
    <x v="790"/>
    <s v="18-05-2022"/>
    <s v="B0791"/>
    <x v="7"/>
    <n v="3472"/>
    <n v="10.3"/>
    <n v="60"/>
    <x v="1"/>
    <x v="6"/>
    <x v="2"/>
    <n v="86889"/>
    <x v="0"/>
    <n v="0.28999999999999998"/>
    <n v="0.66"/>
    <n v="679.21"/>
    <n v="0"/>
    <n v="-2792.79"/>
    <n v="3.995902818538595E-2"/>
    <n v="3.995902818538595E-2"/>
    <n v="11.320166666666667"/>
    <n v="7240.75"/>
    <n v="1.5633969777532255E-3"/>
    <s v="05-2022"/>
    <s v="09-2025"/>
    <n v="40"/>
    <x v="790"/>
    <x v="1"/>
  </r>
  <r>
    <x v="791"/>
    <s v="01-04-2023"/>
    <s v="B0792"/>
    <x v="1"/>
    <n v="7704"/>
    <n v="5.4"/>
    <n v="36"/>
    <x v="0"/>
    <x v="6"/>
    <x v="2"/>
    <n v="98895"/>
    <x v="2"/>
    <n v="0.32"/>
    <n v="0.7"/>
    <n v="8120.02"/>
    <n v="0"/>
    <n v="416.02000000000044"/>
    <n v="7.7900803882906114E-2"/>
    <n v="7.7900803882906114E-2"/>
    <n v="225.55611111111114"/>
    <n v="8241.25"/>
    <n v="2.7369162579840574E-2"/>
    <s v="04-2023"/>
    <s v="09-2025"/>
    <n v="29"/>
    <x v="791"/>
    <x v="0"/>
  </r>
  <r>
    <x v="792"/>
    <s v="14-04-2021"/>
    <s v="B0793"/>
    <x v="0"/>
    <n v="4713"/>
    <n v="16.7"/>
    <n v="60"/>
    <x v="0"/>
    <x v="4"/>
    <x v="4"/>
    <n v="125184"/>
    <x v="0"/>
    <n v="0.47"/>
    <n v="0.8"/>
    <n v="5500.07"/>
    <n v="0"/>
    <n v="787.06999999999971"/>
    <n v="3.7648581288343558E-2"/>
    <n v="3.7648581288343558E-2"/>
    <n v="91.667833333333334"/>
    <n v="10432"/>
    <n v="8.7871772750511244E-3"/>
    <s v="04-2021"/>
    <s v="09-2025"/>
    <n v="53"/>
    <x v="792"/>
    <x v="0"/>
  </r>
  <r>
    <x v="793"/>
    <s v="29-11-2023"/>
    <s v="B0794"/>
    <x v="5"/>
    <n v="6051"/>
    <n v="21.8"/>
    <n v="36"/>
    <x v="0"/>
    <x v="0"/>
    <x v="0"/>
    <n v="65944"/>
    <x v="2"/>
    <n v="0.45"/>
    <n v="0.65"/>
    <n v="7370.12"/>
    <n v="0"/>
    <n v="1319.12"/>
    <n v="9.1759674875652064E-2"/>
    <n v="9.1759674875652064E-2"/>
    <n v="204.72555555555556"/>
    <n v="5495.333333333333"/>
    <n v="3.7254438109102672E-2"/>
    <s v="11-2023"/>
    <s v="09-2025"/>
    <n v="22"/>
    <x v="793"/>
    <x v="0"/>
  </r>
  <r>
    <x v="794"/>
    <s v="17-07-2021"/>
    <s v="B0795"/>
    <x v="0"/>
    <n v="11756"/>
    <n v="16"/>
    <n v="36"/>
    <x v="0"/>
    <x v="0"/>
    <x v="3"/>
    <n v="129555"/>
    <x v="1"/>
    <n v="0.41"/>
    <n v="0.61"/>
    <n v="13636.96"/>
    <n v="0"/>
    <n v="1880.9599999999991"/>
    <n v="9.0741383968198835E-2"/>
    <n v="9.0741383968198835E-2"/>
    <n v="378.80444444444441"/>
    <n v="10796.25"/>
    <n v="3.5086668467703544E-2"/>
    <s v="07-2021"/>
    <s v="09-2025"/>
    <n v="50"/>
    <x v="794"/>
    <x v="0"/>
  </r>
  <r>
    <x v="795"/>
    <s v="02-08-2022"/>
    <s v="B0796"/>
    <x v="1"/>
    <n v="3475"/>
    <n v="9.4"/>
    <n v="36"/>
    <x v="0"/>
    <x v="5"/>
    <x v="2"/>
    <n v="68134"/>
    <x v="2"/>
    <n v="0.21"/>
    <n v="0.78"/>
    <n v="3801.65"/>
    <n v="0"/>
    <n v="326.65000000000009"/>
    <n v="5.1002436375377928E-2"/>
    <n v="5.1002436375377928E-2"/>
    <n v="105.60138888888889"/>
    <n v="5677.833333333333"/>
    <n v="1.859888846488782E-2"/>
    <s v="08-2022"/>
    <s v="09-2025"/>
    <n v="37"/>
    <x v="795"/>
    <x v="0"/>
  </r>
  <r>
    <x v="796"/>
    <s v="26-01-2022"/>
    <s v="B0797"/>
    <x v="4"/>
    <n v="37378"/>
    <n v="5.7"/>
    <n v="36"/>
    <x v="0"/>
    <x v="4"/>
    <x v="2"/>
    <n v="57323"/>
    <x v="1"/>
    <n v="0.46"/>
    <n v="0.51"/>
    <n v="39508.550000000003"/>
    <n v="0"/>
    <n v="2130.5500000000029"/>
    <n v="0.65205938279573639"/>
    <n v="0.65205938279573639"/>
    <n v="1097.4597222222224"/>
    <n v="4776.916666666667"/>
    <n v="0.22974227913170397"/>
    <s v="01-2022"/>
    <s v="09-2025"/>
    <n v="44"/>
    <x v="796"/>
    <x v="0"/>
  </r>
  <r>
    <x v="797"/>
    <s v="08-07-2022"/>
    <s v="B0798"/>
    <x v="2"/>
    <n v="5255"/>
    <n v="9.3000000000000007"/>
    <n v="60"/>
    <x v="0"/>
    <x v="3"/>
    <x v="1"/>
    <n v="146205"/>
    <x v="1"/>
    <n v="0.14000000000000001"/>
    <n v="0.82"/>
    <n v="5743.72"/>
    <n v="0"/>
    <n v="488.72000000000025"/>
    <n v="3.5942683218768166E-2"/>
    <n v="3.5942683218768166E-2"/>
    <n v="95.728666666666669"/>
    <n v="12183.75"/>
    <n v="7.8570773913340854E-3"/>
    <s v="07-2022"/>
    <s v="09-2025"/>
    <n v="38"/>
    <x v="797"/>
    <x v="0"/>
  </r>
  <r>
    <x v="798"/>
    <s v="05-11-2023"/>
    <s v="B0799"/>
    <x v="1"/>
    <n v="15484"/>
    <n v="13.3"/>
    <n v="36"/>
    <x v="0"/>
    <x v="1"/>
    <x v="4"/>
    <n v="101762"/>
    <x v="2"/>
    <n v="0.44"/>
    <n v="0.73"/>
    <n v="17543.37"/>
    <n v="0"/>
    <n v="2059.369999999999"/>
    <n v="0.152158959139954"/>
    <n v="0.152158959139954"/>
    <n v="487.31583333333333"/>
    <n v="8480.1666666666661"/>
    <n v="5.7465360350622045E-2"/>
    <s v="11-2023"/>
    <s v="09-2025"/>
    <n v="22"/>
    <x v="798"/>
    <x v="0"/>
  </r>
  <r>
    <x v="799"/>
    <s v="23-04-2022"/>
    <s v="B0800"/>
    <x v="8"/>
    <n v="35503"/>
    <n v="20.2"/>
    <n v="36"/>
    <x v="0"/>
    <x v="1"/>
    <x v="2"/>
    <n v="117225"/>
    <x v="1"/>
    <n v="0.23"/>
    <n v="0.77"/>
    <n v="42674.61"/>
    <n v="0"/>
    <n v="7171.6100000000006"/>
    <n v="0.30286201748773728"/>
    <n v="0.30286201748773728"/>
    <n v="1185.4058333333332"/>
    <n v="9768.75"/>
    <n v="0.12134672638089145"/>
    <s v="04-2022"/>
    <s v="09-2025"/>
    <n v="41"/>
    <x v="799"/>
    <x v="0"/>
  </r>
  <r>
    <x v="800"/>
    <s v="12-07-2023"/>
    <s v="B0801"/>
    <x v="9"/>
    <n v="9258"/>
    <n v="8.8000000000000007"/>
    <n v="60"/>
    <x v="1"/>
    <x v="2"/>
    <x v="2"/>
    <n v="126507"/>
    <x v="1"/>
    <n v="0.12"/>
    <n v="0.78"/>
    <n v="3956.83"/>
    <n v="0"/>
    <n v="-5301.17"/>
    <n v="7.318172116957955E-2"/>
    <n v="7.318172116957955E-2"/>
    <n v="65.947166666666661"/>
    <n v="10542.25"/>
    <n v="6.2555115527204025E-3"/>
    <s v="07-2023"/>
    <s v="09-2025"/>
    <n v="26"/>
    <x v="800"/>
    <x v="1"/>
  </r>
  <r>
    <x v="801"/>
    <s v="24-02-2022"/>
    <s v="B0802"/>
    <x v="7"/>
    <n v="36196"/>
    <n v="19.399999999999999"/>
    <n v="36"/>
    <x v="1"/>
    <x v="2"/>
    <x v="3"/>
    <n v="55954"/>
    <x v="0"/>
    <n v="0.37"/>
    <n v="0.74"/>
    <n v="4744.32"/>
    <n v="13544.73"/>
    <n v="-31451.68"/>
    <n v="0.64688851556635807"/>
    <n v="0.64688851556635807"/>
    <n v="131.78666666666666"/>
    <n v="4662.833333333333"/>
    <n v="2.8263216213318083E-2"/>
    <s v="02-2022"/>
    <s v="09-2025"/>
    <n v="43"/>
    <x v="801"/>
    <x v="1"/>
  </r>
  <r>
    <x v="802"/>
    <s v="06-06-2021"/>
    <s v="B0803"/>
    <x v="7"/>
    <n v="9533"/>
    <n v="22.3"/>
    <n v="36"/>
    <x v="0"/>
    <x v="4"/>
    <x v="3"/>
    <n v="85021"/>
    <x v="0"/>
    <n v="0.19"/>
    <n v="0.76"/>
    <n v="11658.86"/>
    <n v="0"/>
    <n v="2125.8600000000006"/>
    <n v="0.11212523964667553"/>
    <n v="0.11212523964667553"/>
    <n v="323.85722222222222"/>
    <n v="7085.083333333333"/>
    <n v="4.5709726616561398E-2"/>
    <s v="06-2021"/>
    <s v="09-2025"/>
    <n v="51"/>
    <x v="802"/>
    <x v="0"/>
  </r>
  <r>
    <x v="803"/>
    <s v="04-07-2022"/>
    <s v="B0804"/>
    <x v="3"/>
    <n v="33581"/>
    <n v="14.1"/>
    <n v="60"/>
    <x v="0"/>
    <x v="0"/>
    <x v="1"/>
    <n v="119959"/>
    <x v="1"/>
    <n v="0.2"/>
    <n v="0.81"/>
    <n v="38315.919999999998"/>
    <n v="0"/>
    <n v="4734.9199999999983"/>
    <n v="0.27993731191490429"/>
    <n v="0.27993731191490429"/>
    <n v="638.59866666666665"/>
    <n v="9996.5833333333339"/>
    <n v="6.3881692911744836E-2"/>
    <s v="07-2022"/>
    <s v="09-2025"/>
    <n v="38"/>
    <x v="803"/>
    <x v="0"/>
  </r>
  <r>
    <x v="804"/>
    <s v="18-10-2023"/>
    <s v="B0805"/>
    <x v="2"/>
    <n v="6249"/>
    <n v="21.4"/>
    <n v="60"/>
    <x v="0"/>
    <x v="1"/>
    <x v="1"/>
    <n v="125927"/>
    <x v="2"/>
    <n v="0.22"/>
    <n v="0.84"/>
    <n v="7586.29"/>
    <n v="0"/>
    <n v="1337.29"/>
    <n v="4.962398850127455E-2"/>
    <n v="4.962398850127455E-2"/>
    <n v="126.43816666666666"/>
    <n v="10493.916666666666"/>
    <n v="1.2048710760996451E-2"/>
    <s v="10-2023"/>
    <s v="09-2025"/>
    <n v="23"/>
    <x v="804"/>
    <x v="0"/>
  </r>
  <r>
    <x v="805"/>
    <s v="24-09-2023"/>
    <s v="B0806"/>
    <x v="8"/>
    <n v="20201"/>
    <n v="16.100000000000001"/>
    <n v="60"/>
    <x v="1"/>
    <x v="4"/>
    <x v="1"/>
    <n v="109866"/>
    <x v="1"/>
    <n v="0.13"/>
    <n v="0.83"/>
    <n v="8625.3799999999992"/>
    <n v="0"/>
    <n v="-11575.62"/>
    <n v="0.1838694409553456"/>
    <n v="0.1838694409553456"/>
    <n v="143.75633333333332"/>
    <n v="9155.5"/>
    <n v="1.5701636539056669E-2"/>
    <s v="09-2023"/>
    <s v="09-2025"/>
    <n v="24"/>
    <x v="805"/>
    <x v="1"/>
  </r>
  <r>
    <x v="806"/>
    <s v="09-08-2023"/>
    <s v="B0807"/>
    <x v="9"/>
    <n v="10686"/>
    <n v="17.7"/>
    <n v="36"/>
    <x v="0"/>
    <x v="5"/>
    <x v="3"/>
    <n v="100427"/>
    <x v="2"/>
    <n v="0.17"/>
    <n v="0.89"/>
    <n v="12577.42"/>
    <n v="0"/>
    <n v="1891.42"/>
    <n v="0.10640564788353729"/>
    <n v="0.10640564788353729"/>
    <n v="349.3727777777778"/>
    <n v="8368.9166666666661"/>
    <n v="4.1746475881320105E-2"/>
    <s v="08-2023"/>
    <s v="09-2025"/>
    <n v="25"/>
    <x v="806"/>
    <x v="0"/>
  </r>
  <r>
    <x v="807"/>
    <s v="16-10-2021"/>
    <s v="B0808"/>
    <x v="7"/>
    <n v="33007"/>
    <n v="15.5"/>
    <n v="60"/>
    <x v="0"/>
    <x v="1"/>
    <x v="3"/>
    <n v="34992"/>
    <x v="0"/>
    <n v="0.1"/>
    <n v="0.59"/>
    <n v="38123.08"/>
    <n v="0"/>
    <n v="5116.0800000000017"/>
    <n v="0.9432727480566987"/>
    <n v="0.9432727480566987"/>
    <n v="635.3846666666667"/>
    <n v="2916"/>
    <n v="0.21789597622313672"/>
    <s v="10-2021"/>
    <s v="09-2025"/>
    <n v="47"/>
    <x v="807"/>
    <x v="0"/>
  </r>
  <r>
    <x v="808"/>
    <s v="15-07-2021"/>
    <s v="B0809"/>
    <x v="8"/>
    <n v="1661"/>
    <n v="14.3"/>
    <n v="60"/>
    <x v="1"/>
    <x v="2"/>
    <x v="4"/>
    <n v="31961"/>
    <x v="2"/>
    <n v="0.28000000000000003"/>
    <n v="0.68"/>
    <n v="197.22"/>
    <n v="0"/>
    <n v="-1463.78"/>
    <n v="5.1969587935296144E-2"/>
    <n v="5.1969587935296144E-2"/>
    <n v="3.2869999999999999"/>
    <n v="2663.4166666666665"/>
    <n v="1.2341290948343295E-3"/>
    <s v="07-2021"/>
    <s v="09-2025"/>
    <n v="50"/>
    <x v="808"/>
    <x v="1"/>
  </r>
  <r>
    <x v="809"/>
    <s v="21-08-2022"/>
    <s v="B0810"/>
    <x v="0"/>
    <n v="31137"/>
    <n v="9.6999999999999993"/>
    <n v="36"/>
    <x v="0"/>
    <x v="4"/>
    <x v="0"/>
    <n v="42497"/>
    <x v="1"/>
    <n v="0.13"/>
    <n v="0.93"/>
    <n v="34157.29"/>
    <n v="0"/>
    <n v="3020.2900000000009"/>
    <n v="0.73268701320093188"/>
    <n v="0.73268701320093188"/>
    <n v="948.81361111111119"/>
    <n v="3541.4166666666665"/>
    <n v="0.26791922567083171"/>
    <s v="08-2022"/>
    <s v="09-2025"/>
    <n v="37"/>
    <x v="809"/>
    <x v="0"/>
  </r>
  <r>
    <x v="810"/>
    <s v="01-06-2022"/>
    <s v="B0811"/>
    <x v="3"/>
    <n v="11526"/>
    <n v="11.1"/>
    <n v="36"/>
    <x v="1"/>
    <x v="6"/>
    <x v="0"/>
    <n v="147551"/>
    <x v="1"/>
    <n v="0.37"/>
    <n v="0.68"/>
    <n v="1006.42"/>
    <n v="0"/>
    <n v="-10519.58"/>
    <n v="7.8115363501433402E-2"/>
    <n v="7.8115363501433402E-2"/>
    <n v="27.95611111111111"/>
    <n v="12295.916666666666"/>
    <n v="2.2736093508911042E-3"/>
    <s v="06-2022"/>
    <s v="09-2025"/>
    <n v="39"/>
    <x v="810"/>
    <x v="1"/>
  </r>
  <r>
    <x v="811"/>
    <s v="15-05-2023"/>
    <s v="B0812"/>
    <x v="1"/>
    <n v="4374"/>
    <n v="10.8"/>
    <n v="36"/>
    <x v="0"/>
    <x v="4"/>
    <x v="4"/>
    <n v="62551"/>
    <x v="1"/>
    <n v="0.19"/>
    <n v="0.56000000000000005"/>
    <n v="4846.3900000000003"/>
    <n v="0"/>
    <n v="472.39000000000033"/>
    <n v="6.992693961727231E-2"/>
    <n v="6.992693961727231E-2"/>
    <n v="134.62194444444447"/>
    <n v="5212.583333333333"/>
    <n v="2.5826339040676147E-2"/>
    <s v="05-2023"/>
    <s v="09-2025"/>
    <n v="28"/>
    <x v="811"/>
    <x v="0"/>
  </r>
  <r>
    <x v="812"/>
    <s v="17-03-2023"/>
    <s v="B0813"/>
    <x v="1"/>
    <n v="26592"/>
    <n v="16.3"/>
    <n v="36"/>
    <x v="1"/>
    <x v="1"/>
    <x v="0"/>
    <n v="106384"/>
    <x v="1"/>
    <n v="0.48"/>
    <n v="0.74"/>
    <n v="9009.34"/>
    <n v="0"/>
    <n v="-17582.66"/>
    <n v="0.24996240036095654"/>
    <n v="0.24996240036095654"/>
    <n v="250.25944444444445"/>
    <n v="8865.3333333333339"/>
    <n v="2.8228994334987715E-2"/>
    <s v="03-2023"/>
    <s v="09-2025"/>
    <n v="30"/>
    <x v="812"/>
    <x v="1"/>
  </r>
  <r>
    <x v="813"/>
    <s v="26-03-2023"/>
    <s v="B0814"/>
    <x v="4"/>
    <n v="29982"/>
    <n v="7.4"/>
    <n v="36"/>
    <x v="0"/>
    <x v="0"/>
    <x v="3"/>
    <n v="85755"/>
    <x v="1"/>
    <n v="0.45"/>
    <n v="0.55000000000000004"/>
    <n v="32200.67"/>
    <n v="0"/>
    <n v="2218.6699999999983"/>
    <n v="0.34962392863389891"/>
    <n v="0.34962392863389891"/>
    <n v="894.46305555555546"/>
    <n v="7146.25"/>
    <n v="0.12516537422502089"/>
    <s v="03-2023"/>
    <s v="09-2025"/>
    <n v="30"/>
    <x v="813"/>
    <x v="0"/>
  </r>
  <r>
    <x v="814"/>
    <s v="16-08-2021"/>
    <s v="B0815"/>
    <x v="9"/>
    <n v="1207"/>
    <n v="23.3"/>
    <n v="60"/>
    <x v="1"/>
    <x v="6"/>
    <x v="0"/>
    <n v="43255"/>
    <x v="2"/>
    <n v="0.22"/>
    <n v="0.59"/>
    <n v="291.58999999999997"/>
    <n v="508.63"/>
    <n v="-915.41000000000008"/>
    <n v="2.7904288521558202E-2"/>
    <n v="2.7904288521558202E-2"/>
    <n v="4.8598333333333326"/>
    <n v="3604.5833333333335"/>
    <n v="1.3482371980117903E-3"/>
    <s v="08-2021"/>
    <s v="09-2025"/>
    <n v="49"/>
    <x v="814"/>
    <x v="1"/>
  </r>
  <r>
    <x v="815"/>
    <s v="04-08-2021"/>
    <s v="B0816"/>
    <x v="8"/>
    <n v="36433"/>
    <n v="19.399999999999999"/>
    <n v="60"/>
    <x v="1"/>
    <x v="0"/>
    <x v="3"/>
    <n v="34567"/>
    <x v="1"/>
    <n v="0.41"/>
    <n v="0.95"/>
    <n v="16706.38"/>
    <n v="0"/>
    <n v="-19726.62"/>
    <n v="1.0539821216767438"/>
    <n v="1.0539821216767438"/>
    <n v="278.43966666666671"/>
    <n v="2880.5833333333335"/>
    <n v="9.6660861515318094E-2"/>
    <s v="08-2021"/>
    <s v="09-2025"/>
    <n v="49"/>
    <x v="815"/>
    <x v="1"/>
  </r>
  <r>
    <x v="816"/>
    <s v="06-08-2023"/>
    <s v="B0817"/>
    <x v="6"/>
    <n v="24197"/>
    <n v="13"/>
    <n v="60"/>
    <x v="0"/>
    <x v="1"/>
    <x v="4"/>
    <n v="78847"/>
    <x v="0"/>
    <n v="0.42"/>
    <n v="0.74"/>
    <n v="27342.61"/>
    <n v="0"/>
    <n v="3145.6100000000006"/>
    <n v="0.30688548708257762"/>
    <n v="0.30688548708257762"/>
    <n v="455.71016666666668"/>
    <n v="6570.583333333333"/>
    <n v="6.9356120080662553E-2"/>
    <s v="08-2023"/>
    <s v="09-2025"/>
    <n v="25"/>
    <x v="816"/>
    <x v="0"/>
  </r>
  <r>
    <x v="817"/>
    <s v="15-01-2021"/>
    <s v="B0818"/>
    <x v="7"/>
    <n v="34400"/>
    <n v="8.1999999999999993"/>
    <n v="36"/>
    <x v="0"/>
    <x v="0"/>
    <x v="1"/>
    <n v="134817"/>
    <x v="1"/>
    <n v="0.49"/>
    <n v="0.63"/>
    <n v="37220.800000000003"/>
    <n v="0"/>
    <n v="2820.8000000000029"/>
    <n v="0.25516069931833524"/>
    <n v="0.25516069931833524"/>
    <n v="1033.9111111111113"/>
    <n v="11234.75"/>
    <n v="9.2027958887479583E-2"/>
    <s v="01-2021"/>
    <s v="09-2025"/>
    <n v="56"/>
    <x v="817"/>
    <x v="0"/>
  </r>
  <r>
    <x v="818"/>
    <s v="16-02-2021"/>
    <s v="B0819"/>
    <x v="5"/>
    <n v="4083"/>
    <n v="22.6"/>
    <n v="36"/>
    <x v="0"/>
    <x v="4"/>
    <x v="4"/>
    <n v="78003"/>
    <x v="2"/>
    <n v="0.34"/>
    <n v="0.95"/>
    <n v="5005.76"/>
    <n v="0"/>
    <n v="922.76000000000022"/>
    <n v="5.2344140609976539E-2"/>
    <n v="5.2344140609976539E-2"/>
    <n v="139.04888888888888"/>
    <n v="6500.25"/>
    <n v="2.139131400929024E-2"/>
    <s v="02-2021"/>
    <s v="09-2025"/>
    <n v="55"/>
    <x v="818"/>
    <x v="0"/>
  </r>
  <r>
    <x v="819"/>
    <s v="20-11-2021"/>
    <s v="B0820"/>
    <x v="5"/>
    <n v="30328"/>
    <n v="21.5"/>
    <n v="36"/>
    <x v="1"/>
    <x v="5"/>
    <x v="0"/>
    <n v="50389"/>
    <x v="1"/>
    <n v="0.13"/>
    <n v="0.93"/>
    <n v="6473.06"/>
    <n v="0"/>
    <n v="-23854.94"/>
    <n v="0.60187739387564743"/>
    <n v="0.60187739387564743"/>
    <n v="179.80722222222224"/>
    <n v="4199.083333333333"/>
    <n v="4.2820589149748296E-2"/>
    <s v="11-2021"/>
    <s v="09-2025"/>
    <n v="46"/>
    <x v="819"/>
    <x v="1"/>
  </r>
  <r>
    <x v="820"/>
    <s v="24-04-2023"/>
    <s v="B0821"/>
    <x v="1"/>
    <n v="21103"/>
    <n v="19.399999999999999"/>
    <n v="60"/>
    <x v="1"/>
    <x v="4"/>
    <x v="3"/>
    <n v="74523"/>
    <x v="1"/>
    <n v="0.36"/>
    <n v="0.7"/>
    <n v="3782.05"/>
    <n v="0"/>
    <n v="-17320.95"/>
    <n v="0.28317432202138937"/>
    <n v="0.28317432202138937"/>
    <n v="63.034166666666671"/>
    <n v="6210.25"/>
    <n v="1.0150020798947976E-2"/>
    <s v="04-2023"/>
    <s v="09-2025"/>
    <n v="29"/>
    <x v="820"/>
    <x v="1"/>
  </r>
  <r>
    <x v="821"/>
    <s v="10-05-2021"/>
    <s v="B0822"/>
    <x v="6"/>
    <n v="11754"/>
    <n v="10.4"/>
    <n v="60"/>
    <x v="0"/>
    <x v="0"/>
    <x v="0"/>
    <n v="91576"/>
    <x v="2"/>
    <n v="0.35"/>
    <n v="0.62"/>
    <n v="12976.42"/>
    <n v="0"/>
    <n v="1222.42"/>
    <n v="0.1283524067441251"/>
    <n v="0.1283524067441251"/>
    <n v="216.27366666666666"/>
    <n v="7631.333333333333"/>
    <n v="2.8340220145016162E-2"/>
    <s v="05-2021"/>
    <s v="09-2025"/>
    <n v="52"/>
    <x v="821"/>
    <x v="0"/>
  </r>
  <r>
    <x v="822"/>
    <s v="05-04-2021"/>
    <s v="B0823"/>
    <x v="5"/>
    <n v="35447"/>
    <n v="13"/>
    <n v="36"/>
    <x v="1"/>
    <x v="4"/>
    <x v="0"/>
    <n v="73919"/>
    <x v="1"/>
    <n v="0.36"/>
    <n v="0.88"/>
    <n v="8869.57"/>
    <n v="8023.15"/>
    <n v="-26577.43"/>
    <n v="0.47953841366901606"/>
    <n v="0.47953841366901606"/>
    <n v="246.37694444444443"/>
    <n v="6159.916666666667"/>
    <n v="3.9996798297235257E-2"/>
    <s v="04-2021"/>
    <s v="09-2025"/>
    <n v="53"/>
    <x v="822"/>
    <x v="1"/>
  </r>
  <r>
    <x v="823"/>
    <s v="19-09-2022"/>
    <s v="B0824"/>
    <x v="2"/>
    <n v="16901"/>
    <n v="7.1"/>
    <n v="60"/>
    <x v="0"/>
    <x v="1"/>
    <x v="1"/>
    <n v="112103"/>
    <x v="2"/>
    <n v="0.22"/>
    <n v="0.82"/>
    <n v="18100.97"/>
    <n v="0"/>
    <n v="1199.9700000000012"/>
    <n v="0.15076313747178935"/>
    <n v="0.15076313747178935"/>
    <n v="301.68283333333335"/>
    <n v="9341.9166666666661"/>
    <n v="3.2293462262383707E-2"/>
    <s v="09-2022"/>
    <s v="09-2025"/>
    <n v="36"/>
    <x v="823"/>
    <x v="0"/>
  </r>
  <r>
    <x v="824"/>
    <s v="25-01-2023"/>
    <s v="B0825"/>
    <x v="2"/>
    <n v="34004"/>
    <n v="8.8000000000000007"/>
    <n v="36"/>
    <x v="0"/>
    <x v="1"/>
    <x v="0"/>
    <n v="33358"/>
    <x v="1"/>
    <n v="0.44"/>
    <n v="0.81"/>
    <n v="36996.35"/>
    <n v="0"/>
    <n v="2992.3499999999985"/>
    <n v="1.0193656694046405"/>
    <n v="1.0193656694046405"/>
    <n v="1027.6763888888888"/>
    <n v="2779.8333333333335"/>
    <n v="0.3696899294522053"/>
    <s v="01-2023"/>
    <s v="09-2025"/>
    <n v="32"/>
    <x v="824"/>
    <x v="0"/>
  </r>
  <r>
    <x v="825"/>
    <s v="05-03-2023"/>
    <s v="B0826"/>
    <x v="9"/>
    <n v="8446"/>
    <n v="20.7"/>
    <n v="60"/>
    <x v="1"/>
    <x v="0"/>
    <x v="1"/>
    <n v="118535"/>
    <x v="0"/>
    <n v="0.48"/>
    <n v="0.9"/>
    <n v="1999.88"/>
    <n v="1314.2"/>
    <n v="-6446.12"/>
    <n v="7.1253216349601384E-2"/>
    <n v="7.1253216349601384E-2"/>
    <n v="33.331333333333333"/>
    <n v="9877.9166666666661"/>
    <n v="3.3743282574766947E-3"/>
    <s v="03-2023"/>
    <s v="09-2025"/>
    <n v="30"/>
    <x v="825"/>
    <x v="1"/>
  </r>
  <r>
    <x v="826"/>
    <s v="10-03-2021"/>
    <s v="B0827"/>
    <x v="6"/>
    <n v="38211"/>
    <n v="19.3"/>
    <n v="60"/>
    <x v="1"/>
    <x v="1"/>
    <x v="3"/>
    <n v="137894"/>
    <x v="1"/>
    <n v="0.19"/>
    <n v="0.81"/>
    <n v="7832.97"/>
    <n v="0"/>
    <n v="-30378.03"/>
    <n v="0.27710415246493686"/>
    <n v="0.27710415246493686"/>
    <n v="130.54949999999999"/>
    <n v="11491.166666666666"/>
    <n v="1.1360856890074985E-2"/>
    <s v="03-2021"/>
    <s v="09-2025"/>
    <n v="54"/>
    <x v="826"/>
    <x v="1"/>
  </r>
  <r>
    <x v="827"/>
    <s v="11-01-2021"/>
    <s v="B0828"/>
    <x v="2"/>
    <n v="30301"/>
    <n v="16.899999999999999"/>
    <n v="60"/>
    <x v="0"/>
    <x v="0"/>
    <x v="3"/>
    <n v="106524"/>
    <x v="2"/>
    <n v="0.14000000000000001"/>
    <n v="0.63"/>
    <n v="35421.870000000003"/>
    <n v="0"/>
    <n v="5120.8700000000026"/>
    <n v="0.28445232999136344"/>
    <n v="0.28445232999136344"/>
    <n v="590.36450000000002"/>
    <n v="8877"/>
    <n v="6.6504956629491949E-2"/>
    <s v="01-2021"/>
    <s v="09-2025"/>
    <n v="56"/>
    <x v="827"/>
    <x v="0"/>
  </r>
  <r>
    <x v="828"/>
    <s v="22-05-2023"/>
    <s v="B0829"/>
    <x v="2"/>
    <n v="27116"/>
    <n v="22.9"/>
    <n v="36"/>
    <x v="1"/>
    <x v="5"/>
    <x v="1"/>
    <n v="135982"/>
    <x v="0"/>
    <n v="0.18"/>
    <n v="0.81"/>
    <n v="9820.9699999999993"/>
    <n v="0"/>
    <n v="-17295.03"/>
    <n v="0.19940874527510993"/>
    <n v="0.19940874527510993"/>
    <n v="272.80472222222221"/>
    <n v="11331.833333333334"/>
    <n v="2.4074191191971486E-2"/>
    <s v="05-2023"/>
    <s v="09-2025"/>
    <n v="28"/>
    <x v="828"/>
    <x v="1"/>
  </r>
  <r>
    <x v="829"/>
    <s v="04-07-2022"/>
    <s v="B0830"/>
    <x v="1"/>
    <n v="19752"/>
    <n v="16.7"/>
    <n v="60"/>
    <x v="2"/>
    <x v="4"/>
    <x v="4"/>
    <n v="127057"/>
    <x v="2"/>
    <n v="0.43"/>
    <n v="0.64"/>
    <n v="0"/>
    <n v="0"/>
    <n v="-19752"/>
    <n v="0.15545778666267895"/>
    <n v="0.15545778666267895"/>
    <n v="0"/>
    <n v="10588.083333333334"/>
    <n v="0"/>
    <s v="07-2022"/>
    <s v="09-2025"/>
    <n v="38"/>
    <x v="829"/>
    <x v="1"/>
  </r>
  <r>
    <x v="830"/>
    <s v="13-12-2022"/>
    <s v="B0831"/>
    <x v="5"/>
    <n v="33376"/>
    <n v="14.3"/>
    <n v="60"/>
    <x v="1"/>
    <x v="5"/>
    <x v="3"/>
    <n v="35698"/>
    <x v="1"/>
    <n v="0.37"/>
    <n v="0.84"/>
    <n v="13076.81"/>
    <n v="0"/>
    <n v="-20299.190000000002"/>
    <n v="0.93495433917866544"/>
    <n v="0.93495433917866544"/>
    <n v="217.94683333333333"/>
    <n v="2974.8333333333335"/>
    <n v="7.3263544176144321E-2"/>
    <s v="12-2022"/>
    <s v="09-2025"/>
    <n v="33"/>
    <x v="830"/>
    <x v="1"/>
  </r>
  <r>
    <x v="831"/>
    <s v="23-01-2021"/>
    <s v="B0832"/>
    <x v="9"/>
    <n v="17669"/>
    <n v="11.8"/>
    <n v="36"/>
    <x v="1"/>
    <x v="4"/>
    <x v="4"/>
    <n v="96809"/>
    <x v="0"/>
    <n v="0.35"/>
    <n v="0.78"/>
    <n v="7665.57"/>
    <n v="0"/>
    <n v="-10003.43"/>
    <n v="0.18251402245658979"/>
    <n v="0.18251402245658979"/>
    <n v="212.9325"/>
    <n v="8067.416666666667"/>
    <n v="2.6394136908758484E-2"/>
    <s v="01-2021"/>
    <s v="09-2025"/>
    <n v="56"/>
    <x v="831"/>
    <x v="1"/>
  </r>
  <r>
    <x v="832"/>
    <s v="26-03-2023"/>
    <s v="B0833"/>
    <x v="8"/>
    <n v="33916"/>
    <n v="23.8"/>
    <n v="60"/>
    <x v="1"/>
    <x v="3"/>
    <x v="3"/>
    <n v="123079"/>
    <x v="2"/>
    <n v="0.26"/>
    <n v="0.53"/>
    <n v="16543.73"/>
    <n v="0"/>
    <n v="-17372.27"/>
    <n v="0.27556284987690832"/>
    <n v="0.27556284987690832"/>
    <n v="275.72883333333334"/>
    <n v="10256.583333333334"/>
    <n v="2.688310759755929E-2"/>
    <s v="03-2023"/>
    <s v="09-2025"/>
    <n v="30"/>
    <x v="832"/>
    <x v="1"/>
  </r>
  <r>
    <x v="833"/>
    <s v="12-12-2021"/>
    <s v="B0834"/>
    <x v="0"/>
    <n v="14395"/>
    <n v="6.7"/>
    <n v="36"/>
    <x v="0"/>
    <x v="4"/>
    <x v="3"/>
    <n v="85805"/>
    <x v="0"/>
    <n v="0.33"/>
    <n v="0.73"/>
    <n v="15359.46"/>
    <n v="0"/>
    <n v="964.45999999999913"/>
    <n v="0.16776411631023833"/>
    <n v="0.16776411631023833"/>
    <n v="426.65166666666664"/>
    <n v="7150.416666666667"/>
    <n v="5.9668084610453934E-2"/>
    <s v="12-2021"/>
    <s v="09-2025"/>
    <n v="45"/>
    <x v="833"/>
    <x v="0"/>
  </r>
  <r>
    <x v="834"/>
    <s v="29-10-2021"/>
    <s v="B0835"/>
    <x v="7"/>
    <n v="21421"/>
    <n v="23.6"/>
    <n v="36"/>
    <x v="1"/>
    <x v="0"/>
    <x v="2"/>
    <n v="61349"/>
    <x v="0"/>
    <n v="0.22"/>
    <n v="0.65"/>
    <n v="3641.47"/>
    <n v="0"/>
    <n v="-17779.53"/>
    <n v="0.34916624557857506"/>
    <n v="0.34916624557857506"/>
    <n v="101.15194444444444"/>
    <n v="5112.416666666667"/>
    <n v="1.9785543909979515E-2"/>
    <s v="10-2021"/>
    <s v="09-2025"/>
    <n v="47"/>
    <x v="834"/>
    <x v="1"/>
  </r>
  <r>
    <x v="835"/>
    <s v="29-12-2021"/>
    <s v="B0836"/>
    <x v="7"/>
    <n v="27342"/>
    <n v="21.5"/>
    <n v="36"/>
    <x v="0"/>
    <x v="4"/>
    <x v="0"/>
    <n v="106777"/>
    <x v="2"/>
    <n v="0.28999999999999998"/>
    <n v="0.65"/>
    <n v="33220.53"/>
    <n v="0"/>
    <n v="5878.5299999999988"/>
    <n v="0.25606638133680476"/>
    <n v="0.25606638133680476"/>
    <n v="922.79250000000002"/>
    <n v="8898.0833333333339"/>
    <n v="0.10370688444140591"/>
    <s v="12-2021"/>
    <s v="09-2025"/>
    <n v="45"/>
    <x v="835"/>
    <x v="0"/>
  </r>
  <r>
    <x v="836"/>
    <s v="31-01-2022"/>
    <s v="B0837"/>
    <x v="3"/>
    <n v="5895"/>
    <n v="7.6"/>
    <n v="36"/>
    <x v="1"/>
    <x v="2"/>
    <x v="0"/>
    <n v="80248"/>
    <x v="0"/>
    <n v="0.42"/>
    <n v="0.77"/>
    <n v="1855.91"/>
    <n v="1714.08"/>
    <n v="-4039.09"/>
    <n v="7.3459774698434857E-2"/>
    <n v="7.3459774698434857E-2"/>
    <n v="51.553055555555559"/>
    <n v="6687.333333333333"/>
    <n v="7.7090602465689703E-3"/>
    <s v="01-2022"/>
    <s v="09-2025"/>
    <n v="44"/>
    <x v="836"/>
    <x v="1"/>
  </r>
  <r>
    <x v="837"/>
    <s v="06-08-2021"/>
    <s v="B0838"/>
    <x v="0"/>
    <n v="12023"/>
    <n v="16.3"/>
    <n v="36"/>
    <x v="0"/>
    <x v="1"/>
    <x v="4"/>
    <n v="105033"/>
    <x v="2"/>
    <n v="0.49"/>
    <n v="0.65"/>
    <n v="13982.75"/>
    <n v="0"/>
    <n v="1959.75"/>
    <n v="0.11446878600059029"/>
    <n v="0.11446878600059029"/>
    <n v="388.40972222222223"/>
    <n v="8752.75"/>
    <n v="4.4375735879834594E-2"/>
    <s v="08-2021"/>
    <s v="09-2025"/>
    <n v="49"/>
    <x v="837"/>
    <x v="0"/>
  </r>
  <r>
    <x v="838"/>
    <s v="21-05-2021"/>
    <s v="B0839"/>
    <x v="0"/>
    <n v="11699"/>
    <n v="22.3"/>
    <n v="60"/>
    <x v="1"/>
    <x v="1"/>
    <x v="0"/>
    <n v="137411"/>
    <x v="0"/>
    <n v="0.47"/>
    <n v="0.85"/>
    <n v="2660.54"/>
    <n v="0"/>
    <n v="-9038.4599999999991"/>
    <n v="8.5138744350888945E-2"/>
    <n v="8.5138744350888945E-2"/>
    <n v="44.342333333333336"/>
    <n v="11450.916666666666"/>
    <n v="3.8723828514456633E-3"/>
    <s v="05-2021"/>
    <s v="09-2025"/>
    <n v="52"/>
    <x v="838"/>
    <x v="1"/>
  </r>
  <r>
    <x v="839"/>
    <s v="16-08-2023"/>
    <s v="B0840"/>
    <x v="7"/>
    <n v="10715"/>
    <n v="16.399999999999999"/>
    <n v="36"/>
    <x v="0"/>
    <x v="2"/>
    <x v="4"/>
    <n v="128239"/>
    <x v="0"/>
    <n v="0.47"/>
    <n v="0.53"/>
    <n v="12472.26"/>
    <n v="0"/>
    <n v="1757.2600000000002"/>
    <n v="8.3554924788870777E-2"/>
    <n v="8.3554924788870777E-2"/>
    <n v="346.45166666666665"/>
    <n v="10686.583333333334"/>
    <n v="3.2419310818081859E-2"/>
    <s v="08-2023"/>
    <s v="09-2025"/>
    <n v="25"/>
    <x v="839"/>
    <x v="0"/>
  </r>
  <r>
    <x v="840"/>
    <s v="12-09-2023"/>
    <s v="B0841"/>
    <x v="7"/>
    <n v="20169"/>
    <n v="23.1"/>
    <n v="36"/>
    <x v="0"/>
    <x v="2"/>
    <x v="3"/>
    <n v="74041"/>
    <x v="0"/>
    <n v="0.26"/>
    <n v="0.8"/>
    <n v="24828.04"/>
    <n v="0"/>
    <n v="4659.0400000000009"/>
    <n v="0.27240312799665051"/>
    <n v="0.27240312799665051"/>
    <n v="689.66777777777781"/>
    <n v="6170.083333333333"/>
    <n v="0.11177608802330241"/>
    <s v="09-2023"/>
    <s v="09-2025"/>
    <n v="24"/>
    <x v="840"/>
    <x v="0"/>
  </r>
  <r>
    <x v="841"/>
    <s v="20-09-2023"/>
    <s v="B0842"/>
    <x v="8"/>
    <n v="17163"/>
    <n v="23.9"/>
    <n v="36"/>
    <x v="0"/>
    <x v="1"/>
    <x v="2"/>
    <n v="61954"/>
    <x v="1"/>
    <n v="0.28999999999999998"/>
    <n v="0.86"/>
    <n v="21264.959999999999"/>
    <n v="0"/>
    <n v="4101.9599999999991"/>
    <n v="0.27702811763566515"/>
    <n v="0.27702811763566515"/>
    <n v="590.69333333333327"/>
    <n v="5162.833333333333"/>
    <n v="0.11441262872453756"/>
    <s v="09-2023"/>
    <s v="09-2025"/>
    <n v="24"/>
    <x v="841"/>
    <x v="0"/>
  </r>
  <r>
    <x v="842"/>
    <s v="08-04-2023"/>
    <s v="B0843"/>
    <x v="6"/>
    <n v="6782"/>
    <n v="13.4"/>
    <n v="36"/>
    <x v="2"/>
    <x v="0"/>
    <x v="2"/>
    <n v="38002"/>
    <x v="1"/>
    <n v="0.38"/>
    <n v="0.8"/>
    <n v="0"/>
    <n v="0"/>
    <n v="-6782"/>
    <n v="0.17846429135308667"/>
    <n v="0.17846429135308667"/>
    <n v="0"/>
    <n v="3166.8333333333335"/>
    <n v="0"/>
    <s v="04-2023"/>
    <s v="09-2025"/>
    <n v="29"/>
    <x v="842"/>
    <x v="1"/>
  </r>
  <r>
    <x v="843"/>
    <s v="14-11-2022"/>
    <s v="B0844"/>
    <x v="6"/>
    <n v="23641"/>
    <n v="12.5"/>
    <n v="60"/>
    <x v="2"/>
    <x v="6"/>
    <x v="3"/>
    <n v="99783"/>
    <x v="2"/>
    <n v="0.47"/>
    <n v="0.72"/>
    <n v="0"/>
    <n v="0"/>
    <n v="-23641"/>
    <n v="0.23692412535201388"/>
    <n v="0.23692412535201388"/>
    <n v="0"/>
    <n v="8315.25"/>
    <n v="0"/>
    <s v="11-2022"/>
    <s v="09-2025"/>
    <n v="34"/>
    <x v="843"/>
    <x v="1"/>
  </r>
  <r>
    <x v="844"/>
    <s v="01-10-2023"/>
    <s v="B0845"/>
    <x v="8"/>
    <n v="19792"/>
    <n v="23.7"/>
    <n v="36"/>
    <x v="0"/>
    <x v="0"/>
    <x v="1"/>
    <n v="137524"/>
    <x v="0"/>
    <n v="0.16"/>
    <n v="0.93"/>
    <n v="24482.7"/>
    <n v="0"/>
    <n v="4690.7000000000007"/>
    <n v="0.1439166981763183"/>
    <n v="0.1439166981763183"/>
    <n v="680.07500000000005"/>
    <n v="11460.333333333334"/>
    <n v="5.9341642186091156E-2"/>
    <s v="10-2023"/>
    <s v="09-2025"/>
    <n v="23"/>
    <x v="844"/>
    <x v="0"/>
  </r>
  <r>
    <x v="845"/>
    <s v="22-12-2021"/>
    <s v="B0846"/>
    <x v="5"/>
    <n v="36585"/>
    <n v="18.5"/>
    <n v="60"/>
    <x v="1"/>
    <x v="1"/>
    <x v="1"/>
    <n v="117234"/>
    <x v="2"/>
    <n v="0.22"/>
    <n v="0.63"/>
    <n v="0"/>
    <n v="0"/>
    <n v="-36585"/>
    <n v="0.31206817134960846"/>
    <n v="0.31206817134960846"/>
    <n v="0"/>
    <n v="9769.5"/>
    <n v="0"/>
    <s v="12-2021"/>
    <s v="09-2025"/>
    <n v="45"/>
    <x v="845"/>
    <x v="1"/>
  </r>
  <r>
    <x v="846"/>
    <s v="05-10-2023"/>
    <s v="B0847"/>
    <x v="0"/>
    <n v="31682"/>
    <n v="7.3"/>
    <n v="36"/>
    <x v="1"/>
    <x v="1"/>
    <x v="0"/>
    <n v="49738"/>
    <x v="1"/>
    <n v="0.16"/>
    <n v="0.51"/>
    <n v="11237.19"/>
    <n v="0"/>
    <n v="-20444.809999999998"/>
    <n v="0.6369777634806385"/>
    <n v="0.6369777634806385"/>
    <n v="312.14416666666671"/>
    <n v="4144.833333333333"/>
    <n v="7.5309220314447728E-2"/>
    <s v="10-2023"/>
    <s v="09-2025"/>
    <n v="23"/>
    <x v="846"/>
    <x v="1"/>
  </r>
  <r>
    <x v="847"/>
    <s v="07-06-2023"/>
    <s v="B0848"/>
    <x v="4"/>
    <n v="19880"/>
    <n v="5.8"/>
    <n v="60"/>
    <x v="1"/>
    <x v="1"/>
    <x v="4"/>
    <n v="40703"/>
    <x v="1"/>
    <n v="0.34"/>
    <n v="0.69"/>
    <n v="5252.13"/>
    <n v="0"/>
    <n v="-14627.869999999999"/>
    <n v="0.48841608726629487"/>
    <n v="0.48841608726629487"/>
    <n v="87.535499999999999"/>
    <n v="3391.9166666666665"/>
    <n v="2.5807090386458002E-2"/>
    <s v="06-2023"/>
    <s v="09-2025"/>
    <n v="27"/>
    <x v="847"/>
    <x v="1"/>
  </r>
  <r>
    <x v="848"/>
    <s v="07-05-2021"/>
    <s v="B0849"/>
    <x v="0"/>
    <n v="39067"/>
    <n v="16.3"/>
    <n v="36"/>
    <x v="0"/>
    <x v="5"/>
    <x v="2"/>
    <n v="143776"/>
    <x v="1"/>
    <n v="0.22"/>
    <n v="0.51"/>
    <n v="45434.92"/>
    <n v="0"/>
    <n v="6367.9199999999983"/>
    <n v="0.27172128867126644"/>
    <n v="0.27172128867126644"/>
    <n v="1262.0811111111111"/>
    <n v="11981.333333333334"/>
    <n v="0.10533728392313969"/>
    <s v="05-2021"/>
    <s v="09-2025"/>
    <n v="52"/>
    <x v="848"/>
    <x v="0"/>
  </r>
  <r>
    <x v="849"/>
    <s v="06-10-2023"/>
    <s v="B0850"/>
    <x v="3"/>
    <n v="19073"/>
    <n v="23.6"/>
    <n v="36"/>
    <x v="1"/>
    <x v="1"/>
    <x v="0"/>
    <n v="79422"/>
    <x v="1"/>
    <n v="0.23"/>
    <n v="0.93"/>
    <n v="7593.57"/>
    <n v="6148.31"/>
    <n v="-11479.43"/>
    <n v="0.24014756616554608"/>
    <n v="0.24014756616554608"/>
    <n v="210.9325"/>
    <n v="6618.5"/>
    <n v="3.1870136737931556E-2"/>
    <s v="10-2023"/>
    <s v="09-2025"/>
    <n v="23"/>
    <x v="849"/>
    <x v="1"/>
  </r>
  <r>
    <x v="850"/>
    <s v="27-08-2022"/>
    <s v="B0851"/>
    <x v="7"/>
    <n v="37035"/>
    <n v="21.9"/>
    <n v="60"/>
    <x v="1"/>
    <x v="2"/>
    <x v="3"/>
    <n v="113106"/>
    <x v="2"/>
    <n v="0.13"/>
    <n v="0.59"/>
    <n v="13999.45"/>
    <n v="0"/>
    <n v="-23035.55"/>
    <n v="0.3274362102806217"/>
    <n v="0.3274362102806217"/>
    <n v="233.32416666666668"/>
    <n v="9425.5"/>
    <n v="2.4754566512828678E-2"/>
    <s v="08-2022"/>
    <s v="09-2025"/>
    <n v="37"/>
    <x v="850"/>
    <x v="1"/>
  </r>
  <r>
    <x v="851"/>
    <s v="11-10-2023"/>
    <s v="B0852"/>
    <x v="0"/>
    <n v="38174"/>
    <n v="18.5"/>
    <n v="36"/>
    <x v="1"/>
    <x v="0"/>
    <x v="2"/>
    <n v="91899"/>
    <x v="0"/>
    <n v="0.24"/>
    <n v="0.86"/>
    <n v="14725.52"/>
    <n v="11118.32"/>
    <n v="-23448.48"/>
    <n v="0.41539080947561996"/>
    <n v="0.41539080947561996"/>
    <n v="409.04222222222222"/>
    <n v="7658.25"/>
    <n v="5.341197038778079E-2"/>
    <s v="10-2023"/>
    <s v="09-2025"/>
    <n v="23"/>
    <x v="851"/>
    <x v="1"/>
  </r>
  <r>
    <x v="852"/>
    <s v="20-02-2021"/>
    <s v="B0853"/>
    <x v="7"/>
    <n v="25837"/>
    <n v="7.8"/>
    <n v="60"/>
    <x v="1"/>
    <x v="4"/>
    <x v="4"/>
    <n v="42392"/>
    <x v="2"/>
    <n v="0.44"/>
    <n v="0.85"/>
    <n v="10999.75"/>
    <n v="0"/>
    <n v="-14837.25"/>
    <n v="0.60947820343461034"/>
    <n v="0.60947820343461034"/>
    <n v="183.32916666666668"/>
    <n v="3532.6666666666665"/>
    <n v="5.189540479335724E-2"/>
    <s v="02-2021"/>
    <s v="09-2025"/>
    <n v="55"/>
    <x v="852"/>
    <x v="1"/>
  </r>
  <r>
    <x v="853"/>
    <s v="19-11-2023"/>
    <s v="B0854"/>
    <x v="0"/>
    <n v="18826"/>
    <n v="10.1"/>
    <n v="36"/>
    <x v="1"/>
    <x v="5"/>
    <x v="4"/>
    <n v="74724"/>
    <x v="0"/>
    <n v="0.19"/>
    <n v="0.6"/>
    <n v="8590.41"/>
    <n v="0"/>
    <n v="-10235.59"/>
    <n v="0.25194047427867888"/>
    <n v="0.25194047427867888"/>
    <n v="238.6225"/>
    <n v="6227"/>
    <n v="3.8320619881162678E-2"/>
    <s v="11-2023"/>
    <s v="09-2025"/>
    <n v="22"/>
    <x v="853"/>
    <x v="1"/>
  </r>
  <r>
    <x v="854"/>
    <s v="18-02-2023"/>
    <s v="B0855"/>
    <x v="3"/>
    <n v="25981"/>
    <n v="22.5"/>
    <n v="60"/>
    <x v="1"/>
    <x v="3"/>
    <x v="1"/>
    <n v="62299"/>
    <x v="1"/>
    <n v="0.38"/>
    <n v="0.78"/>
    <n v="10820.79"/>
    <n v="0"/>
    <n v="-15160.21"/>
    <n v="0.41703719160821201"/>
    <n v="0.41703719160821201"/>
    <n v="180.34650000000002"/>
    <n v="5191.583333333333"/>
    <n v="3.4738246199778493E-2"/>
    <s v="02-2023"/>
    <s v="09-2025"/>
    <n v="31"/>
    <x v="854"/>
    <x v="1"/>
  </r>
  <r>
    <x v="855"/>
    <s v="25-03-2023"/>
    <s v="B0856"/>
    <x v="5"/>
    <n v="11382"/>
    <n v="8.6999999999999993"/>
    <n v="36"/>
    <x v="0"/>
    <x v="0"/>
    <x v="0"/>
    <n v="45641"/>
    <x v="0"/>
    <n v="0.35"/>
    <n v="0.52"/>
    <n v="12372.23"/>
    <n v="0"/>
    <n v="990.22999999999956"/>
    <n v="0.24938103897811179"/>
    <n v="0.24938103897811179"/>
    <n v="343.67305555555555"/>
    <n v="3803.4166666666665"/>
    <n v="9.0359033909569619E-2"/>
    <s v="03-2023"/>
    <s v="09-2025"/>
    <n v="30"/>
    <x v="855"/>
    <x v="0"/>
  </r>
  <r>
    <x v="856"/>
    <s v="24-02-2022"/>
    <s v="B0857"/>
    <x v="4"/>
    <n v="5437"/>
    <n v="10.6"/>
    <n v="36"/>
    <x v="0"/>
    <x v="0"/>
    <x v="3"/>
    <n v="109534"/>
    <x v="1"/>
    <n v="0.45"/>
    <n v="0.72"/>
    <n v="6013.32"/>
    <n v="0"/>
    <n v="576.31999999999971"/>
    <n v="4.9637555462230906E-2"/>
    <n v="4.9637555462230906E-2"/>
    <n v="167.03666666666666"/>
    <n v="9127.8333333333339"/>
    <n v="1.8299706027352237E-2"/>
    <s v="02-2022"/>
    <s v="09-2025"/>
    <n v="43"/>
    <x v="856"/>
    <x v="0"/>
  </r>
  <r>
    <x v="857"/>
    <s v="10-09-2023"/>
    <s v="B0858"/>
    <x v="2"/>
    <n v="6435"/>
    <n v="7.6"/>
    <n v="60"/>
    <x v="0"/>
    <x v="0"/>
    <x v="2"/>
    <n v="36305"/>
    <x v="2"/>
    <n v="0.15"/>
    <n v="0.51"/>
    <n v="6924.06"/>
    <n v="0"/>
    <n v="489.0600000000004"/>
    <n v="0.17724831290455861"/>
    <n v="0.17724831290455861"/>
    <n v="115.40100000000001"/>
    <n v="3025.4166666666665"/>
    <n v="3.8143836937061019E-2"/>
    <s v="09-2023"/>
    <s v="09-2025"/>
    <n v="24"/>
    <x v="857"/>
    <x v="0"/>
  </r>
  <r>
    <x v="858"/>
    <s v="05-04-2023"/>
    <s v="B0859"/>
    <x v="8"/>
    <n v="25819"/>
    <n v="18.5"/>
    <n v="36"/>
    <x v="0"/>
    <x v="0"/>
    <x v="4"/>
    <n v="128262"/>
    <x v="0"/>
    <n v="0.49"/>
    <n v="0.91"/>
    <n v="30595.52"/>
    <n v="0"/>
    <n v="4776.5200000000004"/>
    <n v="0.20129890380627155"/>
    <n v="0.20129890380627155"/>
    <n v="849.87555555555559"/>
    <n v="10688.5"/>
    <n v="7.9513079997713024E-2"/>
    <s v="04-2023"/>
    <s v="09-2025"/>
    <n v="29"/>
    <x v="858"/>
    <x v="0"/>
  </r>
  <r>
    <x v="859"/>
    <s v="22-10-2023"/>
    <s v="B0860"/>
    <x v="8"/>
    <n v="37875"/>
    <n v="23.9"/>
    <n v="36"/>
    <x v="1"/>
    <x v="2"/>
    <x v="2"/>
    <n v="48782"/>
    <x v="2"/>
    <n v="0.33"/>
    <n v="0.94"/>
    <n v="9719.5400000000009"/>
    <n v="0"/>
    <n v="-28155.46"/>
    <n v="0.77641343118363326"/>
    <n v="0.77641343118363326"/>
    <n v="269.98722222222227"/>
    <n v="4065.1666666666665"/>
    <n v="6.6414797807934634E-2"/>
    <s v="10-2023"/>
    <s v="09-2025"/>
    <n v="23"/>
    <x v="859"/>
    <x v="1"/>
  </r>
  <r>
    <x v="860"/>
    <s v="21-07-2022"/>
    <s v="B0861"/>
    <x v="4"/>
    <n v="32982"/>
    <n v="10.4"/>
    <n v="36"/>
    <x v="1"/>
    <x v="1"/>
    <x v="3"/>
    <n v="108257"/>
    <x v="1"/>
    <n v="0.5"/>
    <n v="0.6"/>
    <n v="5386.12"/>
    <n v="0"/>
    <n v="-27595.88"/>
    <n v="0.30466390164146429"/>
    <n v="0.30466390164146429"/>
    <n v="149.61444444444444"/>
    <n v="9021.4166666666661"/>
    <n v="1.6584362520052593E-2"/>
    <s v="07-2022"/>
    <s v="09-2025"/>
    <n v="38"/>
    <x v="860"/>
    <x v="1"/>
  </r>
  <r>
    <x v="861"/>
    <s v="06-01-2022"/>
    <s v="B0862"/>
    <x v="0"/>
    <n v="34328"/>
    <n v="14.5"/>
    <n v="36"/>
    <x v="1"/>
    <x v="1"/>
    <x v="2"/>
    <n v="135299"/>
    <x v="2"/>
    <n v="0.46"/>
    <n v="0.59"/>
    <n v="7246.51"/>
    <n v="14471.77"/>
    <n v="-27081.489999999998"/>
    <n v="0.25371953968617655"/>
    <n v="0.25371953968617655"/>
    <n v="201.29194444444445"/>
    <n v="11274.916666666666"/>
    <n v="1.7853076026676719E-2"/>
    <s v="01-2022"/>
    <s v="09-2025"/>
    <n v="44"/>
    <x v="861"/>
    <x v="1"/>
  </r>
  <r>
    <x v="862"/>
    <s v="25-07-2023"/>
    <s v="B0863"/>
    <x v="2"/>
    <n v="13329"/>
    <n v="17.7"/>
    <n v="36"/>
    <x v="0"/>
    <x v="5"/>
    <x v="0"/>
    <n v="107963"/>
    <x v="1"/>
    <n v="0.19"/>
    <n v="0.84"/>
    <n v="15688.23"/>
    <n v="0"/>
    <n v="2359.2299999999996"/>
    <n v="0.12345896279280864"/>
    <n v="0.12345896279280864"/>
    <n v="435.78416666666664"/>
    <n v="8996.9166666666661"/>
    <n v="4.8437057139946095E-2"/>
    <s v="07-2023"/>
    <s v="09-2025"/>
    <n v="26"/>
    <x v="862"/>
    <x v="0"/>
  </r>
  <r>
    <x v="863"/>
    <s v="23-10-2022"/>
    <s v="B0864"/>
    <x v="3"/>
    <n v="26169"/>
    <n v="25"/>
    <n v="36"/>
    <x v="0"/>
    <x v="6"/>
    <x v="1"/>
    <n v="142086"/>
    <x v="1"/>
    <n v="0.12"/>
    <n v="0.61"/>
    <n v="32711.25"/>
    <n v="0"/>
    <n v="6542.25"/>
    <n v="0.18417718846332504"/>
    <n v="0.18417718846332504"/>
    <n v="908.64583333333337"/>
    <n v="11840.5"/>
    <n v="7.6740495193052094E-2"/>
    <s v="10-2022"/>
    <s v="09-2025"/>
    <n v="35"/>
    <x v="863"/>
    <x v="0"/>
  </r>
  <r>
    <x v="864"/>
    <s v="27-08-2023"/>
    <s v="B0865"/>
    <x v="6"/>
    <n v="22932"/>
    <n v="7.1"/>
    <n v="60"/>
    <x v="0"/>
    <x v="0"/>
    <x v="2"/>
    <n v="50566"/>
    <x v="1"/>
    <n v="0.2"/>
    <n v="0.9"/>
    <n v="24560.17"/>
    <n v="0"/>
    <n v="1628.1699999999983"/>
    <n v="0.45350630858679747"/>
    <n v="0.45350630858679747"/>
    <n v="409.33616666666666"/>
    <n v="4213.833333333333"/>
    <n v="9.7141043388838361E-2"/>
    <s v="08-2023"/>
    <s v="09-2025"/>
    <n v="25"/>
    <x v="864"/>
    <x v="0"/>
  </r>
  <r>
    <x v="865"/>
    <s v="21-07-2021"/>
    <s v="B0866"/>
    <x v="0"/>
    <n v="35594"/>
    <n v="15"/>
    <n v="60"/>
    <x v="0"/>
    <x v="4"/>
    <x v="1"/>
    <n v="97766"/>
    <x v="2"/>
    <n v="0.31"/>
    <n v="0.76"/>
    <n v="40933.1"/>
    <n v="0"/>
    <n v="5339.0999999999985"/>
    <n v="0.36407339975042446"/>
    <n v="0.36407339975042446"/>
    <n v="682.21833333333336"/>
    <n v="8147.166666666667"/>
    <n v="8.3736881942597638E-2"/>
    <s v="07-2021"/>
    <s v="09-2025"/>
    <n v="50"/>
    <x v="865"/>
    <x v="0"/>
  </r>
  <r>
    <x v="866"/>
    <s v="09-11-2021"/>
    <s v="B0867"/>
    <x v="5"/>
    <n v="12421"/>
    <n v="12.7"/>
    <n v="60"/>
    <x v="0"/>
    <x v="5"/>
    <x v="3"/>
    <n v="36511"/>
    <x v="2"/>
    <n v="0.17"/>
    <n v="0.66"/>
    <n v="13998.47"/>
    <n v="0"/>
    <n v="1577.4699999999993"/>
    <n v="0.34019884418394458"/>
    <n v="0.34019884418394458"/>
    <n v="233.30783333333332"/>
    <n v="3042.5833333333335"/>
    <n v="7.6680835912464732E-2"/>
    <s v="11-2021"/>
    <s v="09-2025"/>
    <n v="46"/>
    <x v="866"/>
    <x v="0"/>
  </r>
  <r>
    <x v="867"/>
    <s v="27-04-2021"/>
    <s v="B0868"/>
    <x v="7"/>
    <n v="8629"/>
    <n v="22.3"/>
    <n v="36"/>
    <x v="1"/>
    <x v="0"/>
    <x v="1"/>
    <n v="144816"/>
    <x v="0"/>
    <n v="0.17"/>
    <n v="0.87"/>
    <n v="510.03"/>
    <n v="0"/>
    <n v="-8118.97"/>
    <n v="5.9585957352778697E-2"/>
    <n v="5.9585957352778697E-2"/>
    <n v="14.167499999999999"/>
    <n v="12068"/>
    <n v="1.1739724892277095E-3"/>
    <s v="04-2021"/>
    <s v="09-2025"/>
    <n v="53"/>
    <x v="867"/>
    <x v="1"/>
  </r>
  <r>
    <x v="868"/>
    <s v="26-07-2023"/>
    <s v="B0869"/>
    <x v="9"/>
    <n v="9325"/>
    <n v="14.5"/>
    <n v="60"/>
    <x v="0"/>
    <x v="4"/>
    <x v="2"/>
    <n v="137765"/>
    <x v="0"/>
    <n v="0.28999999999999998"/>
    <n v="0.72"/>
    <n v="10677.12"/>
    <n v="0"/>
    <n v="1352.1200000000008"/>
    <n v="6.7687729103908828E-2"/>
    <n v="6.7687729103908828E-2"/>
    <n v="177.95200000000003"/>
    <n v="11480.416666666666"/>
    <n v="1.550048270605742E-2"/>
    <s v="07-2023"/>
    <s v="09-2025"/>
    <n v="26"/>
    <x v="868"/>
    <x v="0"/>
  </r>
  <r>
    <x v="869"/>
    <s v="29-07-2022"/>
    <s v="B0870"/>
    <x v="0"/>
    <n v="29495"/>
    <n v="7.2"/>
    <n v="36"/>
    <x v="1"/>
    <x v="4"/>
    <x v="2"/>
    <n v="148360"/>
    <x v="2"/>
    <n v="0.11"/>
    <n v="0.91"/>
    <n v="8429.58"/>
    <n v="0"/>
    <n v="-21065.42"/>
    <n v="0.19880695605284443"/>
    <n v="0.19880695605284443"/>
    <n v="234.155"/>
    <n v="12363.333333333334"/>
    <n v="1.8939471555675384E-2"/>
    <s v="07-2022"/>
    <s v="09-2025"/>
    <n v="38"/>
    <x v="869"/>
    <x v="1"/>
  </r>
  <r>
    <x v="870"/>
    <s v="01-09-2021"/>
    <s v="B0871"/>
    <x v="9"/>
    <n v="32750"/>
    <n v="17.7"/>
    <n v="36"/>
    <x v="0"/>
    <x v="0"/>
    <x v="4"/>
    <n v="56177"/>
    <x v="2"/>
    <n v="0.15"/>
    <n v="0.92"/>
    <n v="38546.75"/>
    <n v="0"/>
    <n v="5796.75"/>
    <n v="0.58297879915267814"/>
    <n v="0.58297879915267814"/>
    <n v="1070.7430555555557"/>
    <n v="4681.416666666667"/>
    <n v="0.22872201553423407"/>
    <s v="09-2021"/>
    <s v="09-2025"/>
    <n v="48"/>
    <x v="870"/>
    <x v="0"/>
  </r>
  <r>
    <x v="871"/>
    <s v="21-06-2022"/>
    <s v="B0872"/>
    <x v="0"/>
    <n v="30619"/>
    <n v="20.399999999999999"/>
    <n v="36"/>
    <x v="1"/>
    <x v="0"/>
    <x v="2"/>
    <n v="34765"/>
    <x v="2"/>
    <n v="0.27"/>
    <n v="0.56999999999999995"/>
    <n v="7701.21"/>
    <n v="8440.1"/>
    <n v="-22917.79"/>
    <n v="0.88074212570113619"/>
    <n v="0.88074212570113619"/>
    <n v="213.92250000000001"/>
    <n v="2897.0833333333335"/>
    <n v="7.3840644326190141E-2"/>
    <s v="06-2022"/>
    <s v="09-2025"/>
    <n v="39"/>
    <x v="871"/>
    <x v="1"/>
  </r>
  <r>
    <x v="872"/>
    <s v="16-03-2021"/>
    <s v="B0873"/>
    <x v="4"/>
    <n v="9264"/>
    <n v="5.0999999999999996"/>
    <n v="36"/>
    <x v="1"/>
    <x v="1"/>
    <x v="1"/>
    <n v="50354"/>
    <x v="2"/>
    <n v="0.13"/>
    <n v="0.5"/>
    <n v="2652.86"/>
    <n v="0"/>
    <n v="-6611.1399999999994"/>
    <n v="0.18397743972673472"/>
    <n v="0.18397743972673472"/>
    <n v="73.690555555555562"/>
    <n v="4196.166666666667"/>
    <n v="1.7561398631025672E-2"/>
    <s v="03-2021"/>
    <s v="09-2025"/>
    <n v="54"/>
    <x v="872"/>
    <x v="1"/>
  </r>
  <r>
    <x v="873"/>
    <s v="21-01-2022"/>
    <s v="B0874"/>
    <x v="9"/>
    <n v="13686"/>
    <n v="22.2"/>
    <n v="60"/>
    <x v="2"/>
    <x v="0"/>
    <x v="4"/>
    <n v="53929"/>
    <x v="1"/>
    <n v="0.26"/>
    <n v="0.94"/>
    <n v="0"/>
    <n v="0"/>
    <n v="-13686"/>
    <n v="0.25377811567060393"/>
    <n v="0.25377811567060393"/>
    <n v="0"/>
    <n v="4494.083333333333"/>
    <n v="0"/>
    <s v="01-2022"/>
    <s v="09-2025"/>
    <n v="44"/>
    <x v="873"/>
    <x v="1"/>
  </r>
  <r>
    <x v="874"/>
    <s v="20-04-2022"/>
    <s v="B0875"/>
    <x v="0"/>
    <n v="25226"/>
    <n v="8.6999999999999993"/>
    <n v="36"/>
    <x v="1"/>
    <x v="2"/>
    <x v="2"/>
    <n v="58820"/>
    <x v="1"/>
    <n v="0.28999999999999998"/>
    <n v="0.91"/>
    <n v="9893.8700000000008"/>
    <n v="7297.15"/>
    <n v="-15332.13"/>
    <n v="0.42886773206392381"/>
    <n v="0.42886773206392381"/>
    <n v="274.82972222222224"/>
    <n v="4901.666666666667"/>
    <n v="5.6068627450980395E-2"/>
    <s v="04-2022"/>
    <s v="09-2025"/>
    <n v="41"/>
    <x v="874"/>
    <x v="1"/>
  </r>
  <r>
    <x v="875"/>
    <s v="22-02-2022"/>
    <s v="B0876"/>
    <x v="8"/>
    <n v="7721"/>
    <n v="16"/>
    <n v="60"/>
    <x v="1"/>
    <x v="0"/>
    <x v="2"/>
    <n v="141576"/>
    <x v="1"/>
    <n v="0.28000000000000003"/>
    <n v="0.52"/>
    <n v="2883.3"/>
    <n v="822.57"/>
    <n v="-4837.7"/>
    <n v="5.4536079561507599E-2"/>
    <n v="5.4536079561507599E-2"/>
    <n v="48.055"/>
    <n v="11798"/>
    <n v="4.0731479911849467E-3"/>
    <s v="02-2022"/>
    <s v="09-2025"/>
    <n v="43"/>
    <x v="875"/>
    <x v="1"/>
  </r>
  <r>
    <x v="876"/>
    <s v="13-12-2021"/>
    <s v="B0877"/>
    <x v="9"/>
    <n v="21609"/>
    <n v="13.3"/>
    <n v="36"/>
    <x v="1"/>
    <x v="6"/>
    <x v="3"/>
    <n v="59523"/>
    <x v="2"/>
    <n v="0.45"/>
    <n v="0.87"/>
    <n v="3209.24"/>
    <n v="5044.0600000000004"/>
    <n v="-18399.760000000002"/>
    <n v="0.36303613729146716"/>
    <n v="0.36303613729146716"/>
    <n v="89.145555555555546"/>
    <n v="4960.25"/>
    <n v="1.7971988419042496E-2"/>
    <s v="12-2021"/>
    <s v="09-2025"/>
    <n v="45"/>
    <x v="876"/>
    <x v="1"/>
  </r>
  <r>
    <x v="877"/>
    <s v="02-10-2022"/>
    <s v="B0878"/>
    <x v="0"/>
    <n v="8373"/>
    <n v="19.399999999999999"/>
    <n v="60"/>
    <x v="1"/>
    <x v="2"/>
    <x v="4"/>
    <n v="101088"/>
    <x v="1"/>
    <n v="0.31"/>
    <n v="0.71"/>
    <n v="1808.54"/>
    <n v="0"/>
    <n v="-6564.46"/>
    <n v="8.282882241215575E-2"/>
    <n v="8.282882241215575E-2"/>
    <n v="30.142333333333333"/>
    <n v="8424"/>
    <n v="3.5781497309275087E-3"/>
    <s v="10-2022"/>
    <s v="09-2025"/>
    <n v="35"/>
    <x v="877"/>
    <x v="1"/>
  </r>
  <r>
    <x v="878"/>
    <s v="28-07-2023"/>
    <s v="B0879"/>
    <x v="6"/>
    <n v="39675"/>
    <n v="12.4"/>
    <n v="60"/>
    <x v="0"/>
    <x v="2"/>
    <x v="3"/>
    <n v="96163"/>
    <x v="1"/>
    <n v="0.28999999999999998"/>
    <n v="0.62"/>
    <n v="44594.7"/>
    <n v="0"/>
    <n v="4919.6999999999971"/>
    <n v="0.41258072231523557"/>
    <n v="0.41258072231523557"/>
    <n v="743.245"/>
    <n v="8013.583333333333"/>
    <n v="9.274814637646496E-2"/>
    <s v="07-2023"/>
    <s v="09-2025"/>
    <n v="26"/>
    <x v="878"/>
    <x v="0"/>
  </r>
  <r>
    <x v="879"/>
    <s v="13-08-2023"/>
    <s v="B0880"/>
    <x v="7"/>
    <n v="29937"/>
    <n v="22.4"/>
    <n v="60"/>
    <x v="0"/>
    <x v="6"/>
    <x v="3"/>
    <n v="107525"/>
    <x v="0"/>
    <n v="0.26"/>
    <n v="0.9"/>
    <n v="36642.89"/>
    <n v="0"/>
    <n v="6705.8899999999994"/>
    <n v="0.27841897233201579"/>
    <n v="0.27841897233201579"/>
    <n v="610.71483333333333"/>
    <n v="8960.4166666666661"/>
    <n v="6.8156968146942581E-2"/>
    <s v="08-2023"/>
    <s v="09-2025"/>
    <n v="25"/>
    <x v="879"/>
    <x v="0"/>
  </r>
  <r>
    <x v="880"/>
    <s v="26-05-2023"/>
    <s v="B0881"/>
    <x v="6"/>
    <n v="6656"/>
    <n v="19.600000000000001"/>
    <n v="60"/>
    <x v="0"/>
    <x v="4"/>
    <x v="3"/>
    <n v="43780"/>
    <x v="0"/>
    <n v="0.43"/>
    <n v="0.59"/>
    <n v="7960.58"/>
    <n v="0"/>
    <n v="1304.58"/>
    <n v="0.15203289173138421"/>
    <n v="0.15203289173138421"/>
    <n v="132.67633333333333"/>
    <n v="3648.3333333333335"/>
    <n v="3.6366285975331203E-2"/>
    <s v="05-2023"/>
    <s v="09-2025"/>
    <n v="28"/>
    <x v="880"/>
    <x v="0"/>
  </r>
  <r>
    <x v="881"/>
    <s v="02-02-2023"/>
    <s v="B0882"/>
    <x v="2"/>
    <n v="9984"/>
    <n v="18"/>
    <n v="60"/>
    <x v="1"/>
    <x v="4"/>
    <x v="0"/>
    <n v="36589"/>
    <x v="1"/>
    <n v="0.46"/>
    <n v="0.93"/>
    <n v="2403.9499999999998"/>
    <n v="0"/>
    <n v="-7580.05"/>
    <n v="0.27286889502309436"/>
    <n v="0.27286889502309436"/>
    <n v="40.06583333333333"/>
    <n v="3049.0833333333335"/>
    <n v="1.3140288064718902E-2"/>
    <s v="02-2023"/>
    <s v="09-2025"/>
    <n v="31"/>
    <x v="881"/>
    <x v="1"/>
  </r>
  <r>
    <x v="882"/>
    <s v="26-10-2022"/>
    <s v="B0883"/>
    <x v="0"/>
    <n v="30984"/>
    <n v="20.9"/>
    <n v="60"/>
    <x v="0"/>
    <x v="4"/>
    <x v="3"/>
    <n v="64812"/>
    <x v="1"/>
    <n v="0.44"/>
    <n v="0.59"/>
    <n v="37459.660000000003"/>
    <n v="0"/>
    <n v="6475.6600000000035"/>
    <n v="0.47805961858915014"/>
    <n v="0.47805961858915014"/>
    <n v="624.32766666666669"/>
    <n v="5401"/>
    <n v="0.11559482811824971"/>
    <s v="10-2022"/>
    <s v="09-2025"/>
    <n v="35"/>
    <x v="882"/>
    <x v="0"/>
  </r>
  <r>
    <x v="883"/>
    <s v="25-01-2021"/>
    <s v="B0884"/>
    <x v="1"/>
    <n v="9286"/>
    <n v="20.100000000000001"/>
    <n v="36"/>
    <x v="1"/>
    <x v="0"/>
    <x v="1"/>
    <n v="123664"/>
    <x v="1"/>
    <n v="0.37"/>
    <n v="0.78"/>
    <n v="1932.97"/>
    <n v="2167.4899999999998"/>
    <n v="-7353.03"/>
    <n v="7.5090567990684434E-2"/>
    <n v="7.5090567990684434E-2"/>
    <n v="53.69361111111111"/>
    <n v="10305.333333333334"/>
    <n v="5.2102740759908568E-3"/>
    <s v="01-2021"/>
    <s v="09-2025"/>
    <n v="56"/>
    <x v="883"/>
    <x v="1"/>
  </r>
  <r>
    <x v="884"/>
    <s v="11-12-2022"/>
    <s v="B0885"/>
    <x v="5"/>
    <n v="6901"/>
    <n v="5.7"/>
    <n v="60"/>
    <x v="2"/>
    <x v="0"/>
    <x v="2"/>
    <n v="75939"/>
    <x v="2"/>
    <n v="0.15"/>
    <n v="0.6"/>
    <n v="0"/>
    <n v="0"/>
    <n v="-6901"/>
    <n v="9.0875571182133033E-2"/>
    <n v="9.0875571182133033E-2"/>
    <n v="0"/>
    <n v="6328.25"/>
    <n v="0"/>
    <s v="12-2022"/>
    <s v="09-2025"/>
    <n v="33"/>
    <x v="884"/>
    <x v="1"/>
  </r>
  <r>
    <x v="885"/>
    <s v="26-06-2021"/>
    <s v="B0886"/>
    <x v="6"/>
    <n v="32552"/>
    <n v="12.9"/>
    <n v="36"/>
    <x v="0"/>
    <x v="6"/>
    <x v="0"/>
    <n v="81493"/>
    <x v="0"/>
    <n v="0.21"/>
    <n v="0.75"/>
    <n v="36751.21"/>
    <n v="0"/>
    <n v="4199.2099999999991"/>
    <n v="0.39944535113445329"/>
    <n v="0.39944535113445329"/>
    <n v="1020.8669444444445"/>
    <n v="6791.083333333333"/>
    <n v="0.15032460865759431"/>
    <s v="06-2021"/>
    <s v="09-2025"/>
    <n v="51"/>
    <x v="885"/>
    <x v="0"/>
  </r>
  <r>
    <x v="886"/>
    <s v="12-10-2021"/>
    <s v="B0887"/>
    <x v="9"/>
    <n v="26709"/>
    <n v="23.6"/>
    <n v="60"/>
    <x v="0"/>
    <x v="5"/>
    <x v="3"/>
    <n v="134188"/>
    <x v="0"/>
    <n v="0.12"/>
    <n v="0.81"/>
    <n v="33012.32"/>
    <n v="0"/>
    <n v="6303.32"/>
    <n v="0.19904164306793454"/>
    <n v="0.19904164306793454"/>
    <n v="550.20533333333333"/>
    <n v="11182.333333333334"/>
    <n v="4.9203088204608454E-2"/>
    <s v="10-2021"/>
    <s v="09-2025"/>
    <n v="47"/>
    <x v="886"/>
    <x v="0"/>
  </r>
  <r>
    <x v="887"/>
    <s v="04-03-2021"/>
    <s v="B0888"/>
    <x v="4"/>
    <n v="32055"/>
    <n v="7.5"/>
    <n v="36"/>
    <x v="2"/>
    <x v="5"/>
    <x v="2"/>
    <n v="123326"/>
    <x v="0"/>
    <n v="0.47"/>
    <n v="0.59"/>
    <n v="0"/>
    <n v="0"/>
    <n v="-32055"/>
    <n v="0.2599208601592527"/>
    <n v="0.2599208601592527"/>
    <n v="0"/>
    <n v="10277.166666666666"/>
    <n v="0"/>
    <s v="03-2021"/>
    <s v="09-2025"/>
    <n v="54"/>
    <x v="887"/>
    <x v="1"/>
  </r>
  <r>
    <x v="888"/>
    <s v="30-09-2023"/>
    <s v="B0889"/>
    <x v="5"/>
    <n v="38685"/>
    <n v="19.7"/>
    <n v="60"/>
    <x v="0"/>
    <x v="2"/>
    <x v="4"/>
    <n v="70953"/>
    <x v="1"/>
    <n v="0.36"/>
    <n v="0.73"/>
    <n v="46305.94"/>
    <n v="0"/>
    <n v="7620.9400000000023"/>
    <n v="0.54522007526108829"/>
    <n v="0.54522007526108829"/>
    <n v="771.76566666666668"/>
    <n v="5912.75"/>
    <n v="0.13052567192366779"/>
    <s v="09-2023"/>
    <s v="09-2025"/>
    <n v="24"/>
    <x v="888"/>
    <x v="0"/>
  </r>
  <r>
    <x v="889"/>
    <s v="24-10-2022"/>
    <s v="B0890"/>
    <x v="1"/>
    <n v="9429"/>
    <n v="24.5"/>
    <n v="60"/>
    <x v="1"/>
    <x v="1"/>
    <x v="4"/>
    <n v="95785"/>
    <x v="2"/>
    <n v="0.4"/>
    <n v="0.71"/>
    <n v="3859.51"/>
    <n v="0"/>
    <n v="-5569.49"/>
    <n v="9.8439212820378971E-2"/>
    <n v="9.8439212820378971E-2"/>
    <n v="64.325166666666675"/>
    <n v="7982.083333333333"/>
    <n v="8.0586939499921705E-3"/>
    <s v="10-2022"/>
    <s v="09-2025"/>
    <n v="35"/>
    <x v="889"/>
    <x v="1"/>
  </r>
  <r>
    <x v="890"/>
    <s v="28-10-2022"/>
    <s v="B0891"/>
    <x v="3"/>
    <n v="15716"/>
    <n v="6"/>
    <n v="36"/>
    <x v="0"/>
    <x v="1"/>
    <x v="2"/>
    <n v="49309"/>
    <x v="0"/>
    <n v="0.22"/>
    <n v="0.53"/>
    <n v="16658.96"/>
    <n v="0"/>
    <n v="942.95999999999913"/>
    <n v="0.31872477640998603"/>
    <n v="0.31872477640998603"/>
    <n v="462.74888888888887"/>
    <n v="4109.083333333333"/>
    <n v="0.11261608766486172"/>
    <s v="10-2022"/>
    <s v="09-2025"/>
    <n v="35"/>
    <x v="890"/>
    <x v="0"/>
  </r>
  <r>
    <x v="891"/>
    <s v="05-06-2021"/>
    <s v="B0892"/>
    <x v="0"/>
    <n v="12138"/>
    <n v="18.600000000000001"/>
    <n v="60"/>
    <x v="1"/>
    <x v="6"/>
    <x v="1"/>
    <n v="84195"/>
    <x v="0"/>
    <n v="0.44"/>
    <n v="0.87"/>
    <n v="3469.25"/>
    <n v="0"/>
    <n v="-8668.75"/>
    <n v="0.14416533048280777"/>
    <n v="0.14416533048280777"/>
    <n v="57.820833333333333"/>
    <n v="7016.25"/>
    <n v="8.2409881821960927E-3"/>
    <s v="06-2021"/>
    <s v="09-2025"/>
    <n v="51"/>
    <x v="891"/>
    <x v="1"/>
  </r>
  <r>
    <x v="892"/>
    <s v="09-12-2023"/>
    <s v="B0893"/>
    <x v="4"/>
    <n v="36298"/>
    <n v="14.4"/>
    <n v="60"/>
    <x v="0"/>
    <x v="0"/>
    <x v="2"/>
    <n v="145662"/>
    <x v="2"/>
    <n v="0.2"/>
    <n v="0.65"/>
    <n v="41524.910000000003"/>
    <n v="0"/>
    <n v="5226.9100000000035"/>
    <n v="0.24919333800167512"/>
    <n v="0.24919333800167512"/>
    <n v="692.08183333333341"/>
    <n v="12138.5"/>
    <n v="5.701543298869987E-2"/>
    <s v="12-2023"/>
    <s v="09-2025"/>
    <n v="21"/>
    <x v="892"/>
    <x v="0"/>
  </r>
  <r>
    <x v="893"/>
    <s v="25-08-2023"/>
    <s v="B0894"/>
    <x v="0"/>
    <n v="24429"/>
    <n v="16.600000000000001"/>
    <n v="60"/>
    <x v="1"/>
    <x v="4"/>
    <x v="2"/>
    <n v="55901"/>
    <x v="1"/>
    <n v="0.1"/>
    <n v="0.76"/>
    <n v="6635.65"/>
    <n v="6328.17"/>
    <n v="-17793.349999999999"/>
    <n v="0.43700470474589004"/>
    <n v="0.43700470474589004"/>
    <n v="110.59416666666667"/>
    <n v="4658.416666666667"/>
    <n v="2.3740720201785297E-2"/>
    <s v="08-2023"/>
    <s v="09-2025"/>
    <n v="25"/>
    <x v="893"/>
    <x v="1"/>
  </r>
  <r>
    <x v="894"/>
    <s v="29-04-2023"/>
    <s v="B0895"/>
    <x v="2"/>
    <n v="6772"/>
    <n v="6.7"/>
    <n v="36"/>
    <x v="1"/>
    <x v="3"/>
    <x v="0"/>
    <n v="53576"/>
    <x v="1"/>
    <n v="0.25"/>
    <n v="0.73"/>
    <n v="2938.07"/>
    <n v="0"/>
    <n v="-3833.93"/>
    <n v="0.12639988054352697"/>
    <n v="0.12639988054352697"/>
    <n v="81.613055555555562"/>
    <n v="4464.666666666667"/>
    <n v="1.8279764571201035E-2"/>
    <s v="04-2023"/>
    <s v="09-2025"/>
    <n v="29"/>
    <x v="894"/>
    <x v="1"/>
  </r>
  <r>
    <x v="895"/>
    <s v="20-11-2022"/>
    <s v="B0896"/>
    <x v="1"/>
    <n v="36732"/>
    <n v="5.9"/>
    <n v="60"/>
    <x v="0"/>
    <x v="2"/>
    <x v="4"/>
    <n v="61508"/>
    <x v="0"/>
    <n v="0.33"/>
    <n v="0.73"/>
    <n v="38899.19"/>
    <n v="0"/>
    <n v="2167.1900000000023"/>
    <n v="0.59719060935162904"/>
    <n v="0.59719060935162904"/>
    <n v="648.31983333333335"/>
    <n v="5125.666666666667"/>
    <n v="0.12648497756389412"/>
    <s v="11-2022"/>
    <s v="09-2025"/>
    <n v="34"/>
    <x v="895"/>
    <x v="0"/>
  </r>
  <r>
    <x v="896"/>
    <s v="28-05-2021"/>
    <s v="B0897"/>
    <x v="0"/>
    <n v="18347"/>
    <n v="18.3"/>
    <n v="36"/>
    <x v="0"/>
    <x v="2"/>
    <x v="4"/>
    <n v="104711"/>
    <x v="0"/>
    <n v="0.28999999999999998"/>
    <n v="0.55000000000000004"/>
    <n v="21704.5"/>
    <n v="0"/>
    <n v="3357.5"/>
    <n v="0.17521559339515427"/>
    <n v="0.17521559339515427"/>
    <n v="602.90277777777783"/>
    <n v="8725.9166666666661"/>
    <n v="6.9093345812124174E-2"/>
    <s v="05-2021"/>
    <s v="09-2025"/>
    <n v="52"/>
    <x v="896"/>
    <x v="0"/>
  </r>
  <r>
    <x v="897"/>
    <s v="08-12-2021"/>
    <s v="B0898"/>
    <x v="9"/>
    <n v="17920"/>
    <n v="21.5"/>
    <n v="60"/>
    <x v="0"/>
    <x v="5"/>
    <x v="3"/>
    <n v="55464"/>
    <x v="2"/>
    <n v="0.44"/>
    <n v="0.69"/>
    <n v="21772.799999999999"/>
    <n v="0"/>
    <n v="3852.7999999999993"/>
    <n v="0.32309245636809464"/>
    <n v="0.32309245636809464"/>
    <n v="362.88"/>
    <n v="4622"/>
    <n v="7.8511466897446994E-2"/>
    <s v="12-2021"/>
    <s v="09-2025"/>
    <n v="45"/>
    <x v="897"/>
    <x v="0"/>
  </r>
  <r>
    <x v="898"/>
    <s v="21-04-2022"/>
    <s v="B0899"/>
    <x v="2"/>
    <n v="32822"/>
    <n v="20.6"/>
    <n v="60"/>
    <x v="2"/>
    <x v="6"/>
    <x v="2"/>
    <n v="90281"/>
    <x v="0"/>
    <n v="0.14000000000000001"/>
    <n v="0.7"/>
    <n v="0"/>
    <n v="0"/>
    <n v="-32822"/>
    <n v="0.36355379315692116"/>
    <n v="0.36355379315692116"/>
    <n v="0"/>
    <n v="7523.416666666667"/>
    <n v="0"/>
    <s v="04-2022"/>
    <s v="09-2025"/>
    <n v="41"/>
    <x v="898"/>
    <x v="1"/>
  </r>
  <r>
    <x v="899"/>
    <s v="23-12-2023"/>
    <s v="B0900"/>
    <x v="8"/>
    <n v="24563"/>
    <n v="15.9"/>
    <n v="36"/>
    <x v="1"/>
    <x v="0"/>
    <x v="2"/>
    <n v="46260"/>
    <x v="2"/>
    <n v="0.32"/>
    <n v="0.83"/>
    <n v="10136.36"/>
    <n v="0"/>
    <n v="-14426.64"/>
    <n v="0.5309770860354518"/>
    <n v="0.5309770860354518"/>
    <n v="281.56555555555559"/>
    <n v="3855"/>
    <n v="7.3039054618821167E-2"/>
    <s v="12-2023"/>
    <s v="09-2025"/>
    <n v="21"/>
    <x v="899"/>
    <x v="1"/>
  </r>
  <r>
    <x v="900"/>
    <s v="15-07-2022"/>
    <s v="B0901"/>
    <x v="3"/>
    <n v="8967"/>
    <n v="7"/>
    <n v="60"/>
    <x v="0"/>
    <x v="0"/>
    <x v="1"/>
    <n v="65440"/>
    <x v="0"/>
    <n v="0.31"/>
    <n v="0.88"/>
    <n v="9594.69"/>
    <n v="0"/>
    <n v="627.69000000000051"/>
    <n v="0.13702628361858191"/>
    <n v="0.13702628361858191"/>
    <n v="159.91150000000002"/>
    <n v="5453.333333333333"/>
    <n v="2.9323624694376531E-2"/>
    <s v="07-2022"/>
    <s v="09-2025"/>
    <n v="38"/>
    <x v="900"/>
    <x v="0"/>
  </r>
  <r>
    <x v="901"/>
    <s v="23-11-2021"/>
    <s v="B0902"/>
    <x v="1"/>
    <n v="12871"/>
    <n v="18.8"/>
    <n v="60"/>
    <x v="0"/>
    <x v="4"/>
    <x v="4"/>
    <n v="125082"/>
    <x v="0"/>
    <n v="0.21"/>
    <n v="0.75"/>
    <n v="15290.75"/>
    <n v="0"/>
    <n v="2419.75"/>
    <n v="0.10290049727378839"/>
    <n v="0.10290049727378839"/>
    <n v="254.84583333333333"/>
    <n v="10423.5"/>
    <n v="2.4449161350154298E-2"/>
    <s v="11-2021"/>
    <s v="09-2025"/>
    <n v="46"/>
    <x v="901"/>
    <x v="0"/>
  </r>
  <r>
    <x v="902"/>
    <s v="17-09-2023"/>
    <s v="B0903"/>
    <x v="7"/>
    <n v="29763"/>
    <n v="9.8000000000000007"/>
    <n v="36"/>
    <x v="0"/>
    <x v="5"/>
    <x v="1"/>
    <n v="135583"/>
    <x v="0"/>
    <n v="0.43"/>
    <n v="0.54"/>
    <n v="32679.77"/>
    <n v="0"/>
    <n v="2916.7700000000004"/>
    <n v="0.2195186712198432"/>
    <n v="0.2195186712198432"/>
    <n v="907.77138888888885"/>
    <n v="11298.583333333334"/>
    <n v="8.0343823832388028E-2"/>
    <s v="09-2023"/>
    <s v="09-2025"/>
    <n v="24"/>
    <x v="902"/>
    <x v="0"/>
  </r>
  <r>
    <x v="903"/>
    <s v="03-08-2021"/>
    <s v="B0904"/>
    <x v="4"/>
    <n v="12916"/>
    <n v="23.2"/>
    <n v="60"/>
    <x v="1"/>
    <x v="4"/>
    <x v="0"/>
    <n v="86683"/>
    <x v="1"/>
    <n v="0.4"/>
    <n v="0.61"/>
    <n v="1414.24"/>
    <n v="0"/>
    <n v="-11501.76"/>
    <n v="0.14900268795496233"/>
    <n v="0.14900268795496233"/>
    <n v="23.570666666666668"/>
    <n v="7223.583333333333"/>
    <n v="3.2630158162500148E-3"/>
    <s v="08-2021"/>
    <s v="09-2025"/>
    <n v="49"/>
    <x v="903"/>
    <x v="1"/>
  </r>
  <r>
    <x v="904"/>
    <s v="11-03-2022"/>
    <s v="B0905"/>
    <x v="6"/>
    <n v="9734"/>
    <n v="21.8"/>
    <n v="36"/>
    <x v="1"/>
    <x v="4"/>
    <x v="3"/>
    <n v="71430"/>
    <x v="2"/>
    <n v="0.39"/>
    <n v="0.56999999999999995"/>
    <n v="3613.86"/>
    <n v="0"/>
    <n v="-6120.1399999999994"/>
    <n v="0.1362732745345093"/>
    <n v="0.1362732745345093"/>
    <n v="100.38500000000001"/>
    <n v="5952.5"/>
    <n v="1.6864342713145738E-2"/>
    <s v="03-2022"/>
    <s v="09-2025"/>
    <n v="42"/>
    <x v="904"/>
    <x v="1"/>
  </r>
  <r>
    <x v="905"/>
    <s v="10-08-2023"/>
    <s v="B0906"/>
    <x v="0"/>
    <n v="34613"/>
    <n v="19.2"/>
    <n v="36"/>
    <x v="0"/>
    <x v="0"/>
    <x v="1"/>
    <n v="31987"/>
    <x v="2"/>
    <n v="0.45"/>
    <n v="0.56000000000000005"/>
    <n v="41258.699999999997"/>
    <n v="0"/>
    <n v="6645.6999999999971"/>
    <n v="1.0820958514396473"/>
    <n v="1.0820958514396473"/>
    <n v="1146.0749999999998"/>
    <n v="2665.5833333333335"/>
    <n v="0.42995279332228709"/>
    <s v="08-2023"/>
    <s v="09-2025"/>
    <n v="25"/>
    <x v="905"/>
    <x v="0"/>
  </r>
  <r>
    <x v="906"/>
    <s v="24-12-2022"/>
    <s v="B0907"/>
    <x v="4"/>
    <n v="29179"/>
    <n v="24"/>
    <n v="36"/>
    <x v="1"/>
    <x v="5"/>
    <x v="4"/>
    <n v="144778"/>
    <x v="1"/>
    <n v="0.39"/>
    <n v="0.66"/>
    <n v="7176.47"/>
    <n v="0"/>
    <n v="-22002.53"/>
    <n v="0.20154305212117862"/>
    <n v="0.20154305212117862"/>
    <n v="199.3463888888889"/>
    <n v="12064.833333333334"/>
    <n v="1.6522929358512111E-2"/>
    <s v="12-2022"/>
    <s v="09-2025"/>
    <n v="33"/>
    <x v="906"/>
    <x v="1"/>
  </r>
  <r>
    <x v="907"/>
    <s v="01-02-2021"/>
    <s v="B0908"/>
    <x v="4"/>
    <n v="36262"/>
    <n v="5.6"/>
    <n v="60"/>
    <x v="1"/>
    <x v="6"/>
    <x v="0"/>
    <n v="55105"/>
    <x v="1"/>
    <n v="0.19"/>
    <n v="0.6"/>
    <n v="6621.15"/>
    <n v="0"/>
    <n v="-29640.85"/>
    <n v="0.65805280827511115"/>
    <n v="0.65805280827511115"/>
    <n v="110.35249999999999"/>
    <n v="4592.083333333333"/>
    <n v="2.4031031666817894E-2"/>
    <s v="02-2021"/>
    <s v="09-2025"/>
    <n v="55"/>
    <x v="907"/>
    <x v="1"/>
  </r>
  <r>
    <x v="908"/>
    <s v="01-11-2022"/>
    <s v="B0909"/>
    <x v="7"/>
    <n v="13677"/>
    <n v="19.7"/>
    <n v="36"/>
    <x v="2"/>
    <x v="1"/>
    <x v="2"/>
    <n v="108484"/>
    <x v="1"/>
    <n v="0.38"/>
    <n v="0.6"/>
    <n v="0"/>
    <n v="0"/>
    <n v="-13677"/>
    <n v="0.12607389108071237"/>
    <n v="0.12607389108071237"/>
    <n v="0"/>
    <n v="9040.3333333333339"/>
    <n v="0"/>
    <s v="11-2022"/>
    <s v="09-2025"/>
    <n v="34"/>
    <x v="908"/>
    <x v="1"/>
  </r>
  <r>
    <x v="909"/>
    <s v="12-10-2021"/>
    <s v="B0910"/>
    <x v="7"/>
    <n v="19268"/>
    <n v="11.6"/>
    <n v="36"/>
    <x v="1"/>
    <x v="0"/>
    <x v="0"/>
    <n v="148747"/>
    <x v="2"/>
    <n v="0.22"/>
    <n v="0.52"/>
    <n v="2215.9299999999998"/>
    <n v="9626.5400000000009"/>
    <n v="-17052.07"/>
    <n v="0.12953538558760849"/>
    <n v="0.12953538558760849"/>
    <n v="61.55361111111111"/>
    <n v="12395.583333333334"/>
    <n v="4.965769617762599E-3"/>
    <s v="10-2021"/>
    <s v="09-2025"/>
    <n v="47"/>
    <x v="909"/>
    <x v="1"/>
  </r>
  <r>
    <x v="910"/>
    <s v="05-03-2022"/>
    <s v="B0911"/>
    <x v="2"/>
    <n v="13330"/>
    <n v="23.1"/>
    <n v="60"/>
    <x v="1"/>
    <x v="5"/>
    <x v="1"/>
    <n v="43026"/>
    <x v="0"/>
    <n v="0.2"/>
    <n v="0.51"/>
    <n v="3589.27"/>
    <n v="0"/>
    <n v="-9740.73"/>
    <n v="0.30981267140798585"/>
    <n v="0.30981267140798585"/>
    <n v="59.821166666666663"/>
    <n v="3585.5"/>
    <n v="1.6684190954306698E-2"/>
    <s v="03-2022"/>
    <s v="09-2025"/>
    <n v="42"/>
    <x v="910"/>
    <x v="1"/>
  </r>
  <r>
    <x v="911"/>
    <s v="13-10-2021"/>
    <s v="B0912"/>
    <x v="1"/>
    <n v="21733"/>
    <n v="10.3"/>
    <n v="36"/>
    <x v="1"/>
    <x v="1"/>
    <x v="4"/>
    <n v="98309"/>
    <x v="1"/>
    <n v="0.13"/>
    <n v="0.55000000000000004"/>
    <n v="4562.7700000000004"/>
    <n v="0"/>
    <n v="-17170.23"/>
    <n v="0.22106826435016122"/>
    <n v="0.22106826435016122"/>
    <n v="126.74361111111112"/>
    <n v="8192.4166666666661"/>
    <n v="1.5470845327826888E-2"/>
    <s v="10-2021"/>
    <s v="09-2025"/>
    <n v="47"/>
    <x v="911"/>
    <x v="1"/>
  </r>
  <r>
    <x v="912"/>
    <s v="09-11-2023"/>
    <s v="B0913"/>
    <x v="9"/>
    <n v="38947"/>
    <n v="19.5"/>
    <n v="60"/>
    <x v="0"/>
    <x v="5"/>
    <x v="1"/>
    <n v="75927"/>
    <x v="1"/>
    <n v="0.4"/>
    <n v="0.57999999999999996"/>
    <n v="46541.66"/>
    <n v="0"/>
    <n v="7594.6600000000035"/>
    <n v="0.51295323139331195"/>
    <n v="0.51295323139331195"/>
    <n v="775.69433333333336"/>
    <n v="6327.25"/>
    <n v="0.12259580913245618"/>
    <s v="11-2023"/>
    <s v="09-2025"/>
    <n v="22"/>
    <x v="912"/>
    <x v="0"/>
  </r>
  <r>
    <x v="913"/>
    <s v="18-01-2021"/>
    <s v="B0914"/>
    <x v="3"/>
    <n v="28286"/>
    <n v="22.6"/>
    <n v="60"/>
    <x v="1"/>
    <x v="4"/>
    <x v="2"/>
    <n v="105414"/>
    <x v="1"/>
    <n v="0.38"/>
    <n v="0.69"/>
    <n v="4615.7299999999996"/>
    <n v="0"/>
    <n v="-23670.27"/>
    <n v="0.26833247955679512"/>
    <n v="0.26833247955679512"/>
    <n v="76.92883333333333"/>
    <n v="8784.5"/>
    <n v="8.7573377350257074E-3"/>
    <s v="01-2021"/>
    <s v="09-2025"/>
    <n v="56"/>
    <x v="913"/>
    <x v="1"/>
  </r>
  <r>
    <x v="914"/>
    <s v="08-02-2023"/>
    <s v="B0915"/>
    <x v="7"/>
    <n v="7610"/>
    <n v="5.8"/>
    <n v="60"/>
    <x v="0"/>
    <x v="5"/>
    <x v="2"/>
    <n v="87535"/>
    <x v="0"/>
    <n v="0.19"/>
    <n v="0.73"/>
    <n v="8051.38"/>
    <n v="0"/>
    <n v="441.38000000000011"/>
    <n v="8.6936653909864631E-2"/>
    <n v="8.6936653909864631E-2"/>
    <n v="134.18966666666668"/>
    <n v="7294.583333333333"/>
    <n v="1.8395795967327357E-2"/>
    <s v="02-2023"/>
    <s v="09-2025"/>
    <n v="31"/>
    <x v="914"/>
    <x v="0"/>
  </r>
  <r>
    <x v="915"/>
    <s v="13-08-2022"/>
    <s v="B0916"/>
    <x v="7"/>
    <n v="7430"/>
    <n v="13"/>
    <n v="60"/>
    <x v="0"/>
    <x v="3"/>
    <x v="4"/>
    <n v="72946"/>
    <x v="0"/>
    <n v="0.4"/>
    <n v="0.56000000000000005"/>
    <n v="8395.9"/>
    <n v="0"/>
    <n v="965.89999999999964"/>
    <n v="0.10185616757601514"/>
    <n v="0.10185616757601514"/>
    <n v="139.93166666666667"/>
    <n v="6078.833333333333"/>
    <n v="2.3019493872179421E-2"/>
    <s v="08-2022"/>
    <s v="09-2025"/>
    <n v="37"/>
    <x v="915"/>
    <x v="0"/>
  </r>
  <r>
    <x v="916"/>
    <s v="07-10-2023"/>
    <s v="B0917"/>
    <x v="6"/>
    <n v="14828"/>
    <n v="20.2"/>
    <n v="36"/>
    <x v="0"/>
    <x v="0"/>
    <x v="3"/>
    <n v="86561"/>
    <x v="1"/>
    <n v="0.47"/>
    <n v="0.69"/>
    <n v="17823.259999999998"/>
    <n v="0"/>
    <n v="2995.2599999999984"/>
    <n v="0.17130116334145862"/>
    <n v="0.17130116334145862"/>
    <n v="495.09055555555551"/>
    <n v="7213.416666666667"/>
    <n v="6.8634681515540086E-2"/>
    <s v="10-2023"/>
    <s v="09-2025"/>
    <n v="23"/>
    <x v="916"/>
    <x v="0"/>
  </r>
  <r>
    <x v="917"/>
    <s v="13-07-2021"/>
    <s v="B0918"/>
    <x v="8"/>
    <n v="32497"/>
    <n v="14.1"/>
    <n v="36"/>
    <x v="1"/>
    <x v="4"/>
    <x v="0"/>
    <n v="40377"/>
    <x v="0"/>
    <n v="0.14000000000000001"/>
    <n v="0.65"/>
    <n v="11783.49"/>
    <n v="0"/>
    <n v="-20713.510000000002"/>
    <n v="0.8048393887609282"/>
    <n v="0.8048393887609282"/>
    <n v="327.31916666666666"/>
    <n v="3364.75"/>
    <n v="9.727889640141664E-2"/>
    <s v="07-2021"/>
    <s v="09-2025"/>
    <n v="50"/>
    <x v="917"/>
    <x v="1"/>
  </r>
  <r>
    <x v="918"/>
    <s v="17-05-2022"/>
    <s v="B0919"/>
    <x v="7"/>
    <n v="37618"/>
    <n v="10.3"/>
    <n v="36"/>
    <x v="0"/>
    <x v="4"/>
    <x v="0"/>
    <n v="83592"/>
    <x v="1"/>
    <n v="0.19"/>
    <n v="0.57999999999999996"/>
    <n v="41492.65"/>
    <n v="0"/>
    <n v="3874.6500000000015"/>
    <n v="0.45001914058761605"/>
    <n v="0.45001914058761605"/>
    <n v="1152.5736111111112"/>
    <n v="6966"/>
    <n v="0.16545702140555715"/>
    <s v="05-2022"/>
    <s v="09-2025"/>
    <n v="40"/>
    <x v="918"/>
    <x v="0"/>
  </r>
  <r>
    <x v="919"/>
    <s v="15-09-2023"/>
    <s v="B0920"/>
    <x v="8"/>
    <n v="27526"/>
    <n v="9.4"/>
    <n v="36"/>
    <x v="0"/>
    <x v="5"/>
    <x v="2"/>
    <n v="37347"/>
    <x v="0"/>
    <n v="0.4"/>
    <n v="0.5"/>
    <n v="30113.439999999999"/>
    <n v="0"/>
    <n v="2587.4399999999987"/>
    <n v="0.73703376442552282"/>
    <n v="0.73703376442552282"/>
    <n v="836.48444444444442"/>
    <n v="3112.25"/>
    <n v="0.26877161039262409"/>
    <s v="09-2023"/>
    <s v="09-2025"/>
    <n v="24"/>
    <x v="919"/>
    <x v="0"/>
  </r>
  <r>
    <x v="920"/>
    <s v="24-04-2021"/>
    <s v="B0921"/>
    <x v="2"/>
    <n v="31158"/>
    <n v="7.6"/>
    <n v="36"/>
    <x v="0"/>
    <x v="0"/>
    <x v="1"/>
    <n v="63776"/>
    <x v="2"/>
    <n v="0.21"/>
    <n v="0.71"/>
    <n v="33526.01"/>
    <n v="0"/>
    <n v="2368.010000000002"/>
    <n v="0.48855368790767689"/>
    <n v="0.48855368790767689"/>
    <n v="931.27805555555562"/>
    <n v="5314.666666666667"/>
    <n v="0.17522793318280649"/>
    <s v="04-2021"/>
    <s v="09-2025"/>
    <n v="53"/>
    <x v="920"/>
    <x v="0"/>
  </r>
  <r>
    <x v="921"/>
    <s v="05-08-2023"/>
    <s v="B0922"/>
    <x v="9"/>
    <n v="26032"/>
    <n v="22.1"/>
    <n v="60"/>
    <x v="0"/>
    <x v="0"/>
    <x v="1"/>
    <n v="33783"/>
    <x v="2"/>
    <n v="0.35"/>
    <n v="0.81"/>
    <n v="31785.07"/>
    <n v="0"/>
    <n v="5753.07"/>
    <n v="0.77056507710978894"/>
    <n v="0.77056507710978894"/>
    <n v="529.75116666666668"/>
    <n v="2815.25"/>
    <n v="0.18817197998993576"/>
    <s v="08-2023"/>
    <s v="09-2025"/>
    <n v="25"/>
    <x v="921"/>
    <x v="0"/>
  </r>
  <r>
    <x v="922"/>
    <s v="11-04-2023"/>
    <s v="B0923"/>
    <x v="4"/>
    <n v="38846"/>
    <n v="16.5"/>
    <n v="36"/>
    <x v="0"/>
    <x v="4"/>
    <x v="3"/>
    <n v="85798"/>
    <x v="0"/>
    <n v="0.13"/>
    <n v="0.6"/>
    <n v="45255.59"/>
    <n v="0"/>
    <n v="6409.5899999999965"/>
    <n v="0.45276113662323131"/>
    <n v="0.45276113662323131"/>
    <n v="1257.0997222222222"/>
    <n v="7149.833333333333"/>
    <n v="0.17582224138868816"/>
    <s v="04-2023"/>
    <s v="09-2025"/>
    <n v="29"/>
    <x v="922"/>
    <x v="0"/>
  </r>
  <r>
    <x v="923"/>
    <s v="14-07-2023"/>
    <s v="B0924"/>
    <x v="7"/>
    <n v="30794"/>
    <n v="6.5"/>
    <n v="36"/>
    <x v="1"/>
    <x v="2"/>
    <x v="1"/>
    <n v="34298"/>
    <x v="2"/>
    <n v="0.28000000000000003"/>
    <n v="0.56000000000000005"/>
    <n v="12202.69"/>
    <n v="0"/>
    <n v="-18591.309999999998"/>
    <n v="0.89783660854860337"/>
    <n v="0.89783660854860337"/>
    <n v="338.96361111111111"/>
    <n v="2858.1666666666665"/>
    <n v="0.11859476743055961"/>
    <s v="07-2023"/>
    <s v="09-2025"/>
    <n v="26"/>
    <x v="923"/>
    <x v="1"/>
  </r>
  <r>
    <x v="924"/>
    <s v="24-02-2021"/>
    <s v="B0925"/>
    <x v="0"/>
    <n v="6448"/>
    <n v="12.7"/>
    <n v="36"/>
    <x v="1"/>
    <x v="1"/>
    <x v="0"/>
    <n v="100204"/>
    <x v="2"/>
    <n v="0.4"/>
    <n v="0.9"/>
    <n v="1032.68"/>
    <n v="0"/>
    <n v="-5415.32"/>
    <n v="6.4348728593668914E-2"/>
    <n v="6.4348728593668914E-2"/>
    <n v="28.685555555555556"/>
    <n v="8350.3333333333339"/>
    <n v="3.4352587388394341E-3"/>
    <s v="02-2021"/>
    <s v="09-2025"/>
    <n v="55"/>
    <x v="924"/>
    <x v="1"/>
  </r>
  <r>
    <x v="925"/>
    <s v="11-03-2023"/>
    <s v="B0926"/>
    <x v="8"/>
    <n v="29861"/>
    <n v="12.4"/>
    <n v="60"/>
    <x v="0"/>
    <x v="1"/>
    <x v="1"/>
    <n v="116207"/>
    <x v="2"/>
    <n v="0.37"/>
    <n v="0.62"/>
    <n v="33563.760000000002"/>
    <n v="0"/>
    <n v="3702.760000000002"/>
    <n v="0.25696386620427342"/>
    <n v="0.25696386620427342"/>
    <n v="559.39600000000007"/>
    <n v="9683.9166666666661"/>
    <n v="5.7765470238453805E-2"/>
    <s v="03-2023"/>
    <s v="09-2025"/>
    <n v="30"/>
    <x v="925"/>
    <x v="0"/>
  </r>
  <r>
    <x v="926"/>
    <s v="17-02-2023"/>
    <s v="B0927"/>
    <x v="6"/>
    <n v="29141"/>
    <n v="8.6"/>
    <n v="60"/>
    <x v="1"/>
    <x v="6"/>
    <x v="3"/>
    <n v="130356"/>
    <x v="1"/>
    <n v="0.43"/>
    <n v="0.6"/>
    <n v="3346.38"/>
    <n v="13855.54"/>
    <n v="-25794.62"/>
    <n v="0.22354935714504895"/>
    <n v="0.22354935714504895"/>
    <n v="55.773000000000003"/>
    <n v="10863"/>
    <n v="5.134217067108534E-3"/>
    <s v="02-2023"/>
    <s v="09-2025"/>
    <n v="31"/>
    <x v="926"/>
    <x v="1"/>
  </r>
  <r>
    <x v="927"/>
    <s v="11-06-2021"/>
    <s v="B0928"/>
    <x v="3"/>
    <n v="10074"/>
    <n v="13.7"/>
    <n v="36"/>
    <x v="1"/>
    <x v="0"/>
    <x v="0"/>
    <n v="85161"/>
    <x v="0"/>
    <n v="0.45"/>
    <n v="0.89"/>
    <n v="4351.3500000000004"/>
    <n v="0"/>
    <n v="-5722.65"/>
    <n v="0.11829358509176736"/>
    <n v="0.11829358509176736"/>
    <n v="120.87083333333334"/>
    <n v="7096.75"/>
    <n v="1.7031857305574147E-2"/>
    <s v="06-2021"/>
    <s v="09-2025"/>
    <n v="51"/>
    <x v="927"/>
    <x v="1"/>
  </r>
  <r>
    <x v="928"/>
    <s v="28-03-2021"/>
    <s v="B0929"/>
    <x v="6"/>
    <n v="7406"/>
    <n v="11.6"/>
    <n v="60"/>
    <x v="0"/>
    <x v="6"/>
    <x v="1"/>
    <n v="90652"/>
    <x v="0"/>
    <n v="0.41"/>
    <n v="0.87"/>
    <n v="8265.1"/>
    <n v="0"/>
    <n v="859.10000000000036"/>
    <n v="8.1697039226933763E-2"/>
    <n v="8.1697039226933763E-2"/>
    <n v="137.75166666666667"/>
    <n v="7554.333333333333"/>
    <n v="1.8234787980408597E-2"/>
    <s v="03-2021"/>
    <s v="09-2025"/>
    <n v="54"/>
    <x v="928"/>
    <x v="0"/>
  </r>
  <r>
    <x v="929"/>
    <s v="24-02-2021"/>
    <s v="B0930"/>
    <x v="7"/>
    <n v="32823"/>
    <n v="11.8"/>
    <n v="36"/>
    <x v="1"/>
    <x v="5"/>
    <x v="0"/>
    <n v="64484"/>
    <x v="0"/>
    <n v="0.37"/>
    <n v="0.7"/>
    <n v="1788.26"/>
    <n v="0"/>
    <n v="-31034.74"/>
    <n v="0.50900998697351285"/>
    <n v="0.50900998697351285"/>
    <n v="49.673888888888889"/>
    <n v="5373.666666666667"/>
    <n v="9.2439468188491199E-3"/>
    <s v="02-2021"/>
    <s v="09-2025"/>
    <n v="55"/>
    <x v="929"/>
    <x v="1"/>
  </r>
  <r>
    <x v="930"/>
    <s v="29-10-2023"/>
    <s v="B0931"/>
    <x v="1"/>
    <n v="24291"/>
    <n v="19.8"/>
    <n v="36"/>
    <x v="2"/>
    <x v="4"/>
    <x v="2"/>
    <n v="128614"/>
    <x v="2"/>
    <n v="0.11"/>
    <n v="0.72"/>
    <n v="0"/>
    <n v="0"/>
    <n v="-24291"/>
    <n v="0.18886746388418058"/>
    <n v="0.18886746388418058"/>
    <n v="0"/>
    <n v="10717.833333333334"/>
    <n v="0"/>
    <s v="10-2023"/>
    <s v="09-2025"/>
    <n v="23"/>
    <x v="930"/>
    <x v="1"/>
  </r>
  <r>
    <x v="931"/>
    <s v="13-04-2023"/>
    <s v="B0932"/>
    <x v="4"/>
    <n v="33003"/>
    <n v="9.5"/>
    <n v="60"/>
    <x v="0"/>
    <x v="6"/>
    <x v="2"/>
    <n v="142695"/>
    <x v="1"/>
    <n v="0.31"/>
    <n v="0.6"/>
    <n v="36138.28"/>
    <n v="0"/>
    <n v="3135.2799999999988"/>
    <n v="0.23128350678019552"/>
    <n v="0.23128350678019552"/>
    <n v="602.30466666666666"/>
    <n v="11891.25"/>
    <n v="5.0651080976908791E-2"/>
    <s v="04-2023"/>
    <s v="09-2025"/>
    <n v="29"/>
    <x v="931"/>
    <x v="0"/>
  </r>
  <r>
    <x v="932"/>
    <s v="09-11-2021"/>
    <s v="B0933"/>
    <x v="9"/>
    <n v="35406"/>
    <n v="17.8"/>
    <n v="60"/>
    <x v="0"/>
    <x v="6"/>
    <x v="2"/>
    <n v="50922"/>
    <x v="0"/>
    <n v="0.12"/>
    <n v="0.54"/>
    <n v="41708.269999999997"/>
    <n v="0"/>
    <n v="6302.2699999999968"/>
    <n v="0.69529869211735595"/>
    <n v="0.69529869211735595"/>
    <n v="695.13783333333333"/>
    <n v="4243.5"/>
    <n v="0.16381237971800008"/>
    <s v="11-2021"/>
    <s v="09-2025"/>
    <n v="46"/>
    <x v="932"/>
    <x v="0"/>
  </r>
  <r>
    <x v="933"/>
    <s v="29-01-2023"/>
    <s v="B0934"/>
    <x v="0"/>
    <n v="24312"/>
    <n v="16.399999999999999"/>
    <n v="36"/>
    <x v="1"/>
    <x v="6"/>
    <x v="1"/>
    <n v="64028"/>
    <x v="2"/>
    <n v="0.42"/>
    <n v="0.76"/>
    <n v="9266.1200000000008"/>
    <n v="2516.62"/>
    <n v="-15045.88"/>
    <n v="0.37970887736615233"/>
    <n v="0.37970887736615233"/>
    <n v="257.39222222222224"/>
    <n v="5335.666666666667"/>
    <n v="4.8239936694362884E-2"/>
    <s v="01-2023"/>
    <s v="09-2025"/>
    <n v="32"/>
    <x v="933"/>
    <x v="1"/>
  </r>
  <r>
    <x v="934"/>
    <s v="19-03-2022"/>
    <s v="B0935"/>
    <x v="1"/>
    <n v="2382"/>
    <n v="16.399999999999999"/>
    <n v="36"/>
    <x v="1"/>
    <x v="0"/>
    <x v="3"/>
    <n v="141461"/>
    <x v="1"/>
    <n v="0.23"/>
    <n v="0.54"/>
    <n v="791.85"/>
    <n v="0"/>
    <n v="-1590.15"/>
    <n v="1.6838563278924933E-2"/>
    <n v="1.6838563278924933E-2"/>
    <n v="21.995833333333334"/>
    <n v="11788.416666666666"/>
    <n v="1.865885297007656E-3"/>
    <s v="03-2022"/>
    <s v="09-2025"/>
    <n v="42"/>
    <x v="934"/>
    <x v="1"/>
  </r>
  <r>
    <x v="935"/>
    <s v="24-11-2021"/>
    <s v="B0936"/>
    <x v="6"/>
    <n v="35171"/>
    <n v="18.3"/>
    <n v="60"/>
    <x v="0"/>
    <x v="3"/>
    <x v="0"/>
    <n v="50316"/>
    <x v="1"/>
    <n v="0.32"/>
    <n v="0.7"/>
    <n v="41607.29"/>
    <n v="0"/>
    <n v="6436.2900000000009"/>
    <n v="0.69900230542968445"/>
    <n v="0.69900230542968445"/>
    <n v="693.45483333333334"/>
    <n v="4193"/>
    <n v="0.16538393354002703"/>
    <s v="11-2021"/>
    <s v="09-2025"/>
    <n v="46"/>
    <x v="935"/>
    <x v="0"/>
  </r>
  <r>
    <x v="936"/>
    <s v="14-12-2023"/>
    <s v="B0937"/>
    <x v="8"/>
    <n v="4292"/>
    <n v="16"/>
    <n v="36"/>
    <x v="1"/>
    <x v="2"/>
    <x v="4"/>
    <n v="106996"/>
    <x v="0"/>
    <n v="0.21"/>
    <n v="0.92"/>
    <n v="836.21"/>
    <n v="0"/>
    <n v="-3455.79"/>
    <n v="4.0113649108377884E-2"/>
    <n v="4.0113649108377884E-2"/>
    <n v="23.228055555555557"/>
    <n v="8916.3333333333339"/>
    <n v="2.6051129637245005E-3"/>
    <s v="12-2023"/>
    <s v="09-2025"/>
    <n v="21"/>
    <x v="936"/>
    <x v="1"/>
  </r>
  <r>
    <x v="937"/>
    <s v="31-01-2023"/>
    <s v="B0938"/>
    <x v="8"/>
    <n v="34187"/>
    <n v="22.6"/>
    <n v="60"/>
    <x v="0"/>
    <x v="4"/>
    <x v="2"/>
    <n v="46968"/>
    <x v="0"/>
    <n v="0.41"/>
    <n v="0.93"/>
    <n v="41913.26"/>
    <n v="0"/>
    <n v="7726.260000000002"/>
    <n v="0.72787855561233183"/>
    <n v="0.72787855561233183"/>
    <n v="698.55433333333337"/>
    <n v="3914"/>
    <n v="0.17847581331970705"/>
    <s v="01-2023"/>
    <s v="09-2025"/>
    <n v="32"/>
    <x v="937"/>
    <x v="0"/>
  </r>
  <r>
    <x v="938"/>
    <s v="02-08-2022"/>
    <s v="B0939"/>
    <x v="1"/>
    <n v="13411"/>
    <n v="18.5"/>
    <n v="36"/>
    <x v="1"/>
    <x v="0"/>
    <x v="2"/>
    <n v="60266"/>
    <x v="2"/>
    <n v="0.45"/>
    <n v="0.61"/>
    <n v="2332.75"/>
    <n v="2064.9299999999998"/>
    <n v="-11078.25"/>
    <n v="0.22253011648358942"/>
    <n v="0.22253011648358942"/>
    <n v="64.798611111111114"/>
    <n v="5022.166666666667"/>
    <n v="1.2902521045586788E-2"/>
    <s v="08-2022"/>
    <s v="09-2025"/>
    <n v="37"/>
    <x v="938"/>
    <x v="1"/>
  </r>
  <r>
    <x v="939"/>
    <s v="11-12-2023"/>
    <s v="B0940"/>
    <x v="8"/>
    <n v="38285"/>
    <n v="15.9"/>
    <n v="60"/>
    <x v="0"/>
    <x v="0"/>
    <x v="4"/>
    <n v="125745"/>
    <x v="0"/>
    <n v="0.26"/>
    <n v="0.78"/>
    <n v="44372.32"/>
    <n v="0"/>
    <n v="6087.32"/>
    <n v="0.3044653862976659"/>
    <n v="0.3044653862976659"/>
    <n v="739.5386666666667"/>
    <n v="10478.75"/>
    <n v="7.0575084496401444E-2"/>
    <s v="12-2023"/>
    <s v="09-2025"/>
    <n v="21"/>
    <x v="939"/>
    <x v="0"/>
  </r>
  <r>
    <x v="940"/>
    <s v="04-10-2023"/>
    <s v="B0941"/>
    <x v="6"/>
    <n v="16422"/>
    <n v="21.6"/>
    <n v="36"/>
    <x v="0"/>
    <x v="3"/>
    <x v="4"/>
    <n v="54000"/>
    <x v="2"/>
    <n v="0.45"/>
    <n v="0.71"/>
    <n v="19969.150000000001"/>
    <n v="0"/>
    <n v="3547.1500000000015"/>
    <n v="0.30411111111111111"/>
    <n v="0.30411111111111111"/>
    <n v="554.69861111111118"/>
    <n v="4500"/>
    <n v="0.12326635802469137"/>
    <s v="10-2023"/>
    <s v="09-2025"/>
    <n v="23"/>
    <x v="940"/>
    <x v="0"/>
  </r>
  <r>
    <x v="941"/>
    <s v="06-04-2021"/>
    <s v="B0942"/>
    <x v="1"/>
    <n v="33371"/>
    <n v="17.100000000000001"/>
    <n v="36"/>
    <x v="1"/>
    <x v="5"/>
    <x v="1"/>
    <n v="44011"/>
    <x v="1"/>
    <n v="0.21"/>
    <n v="0.89"/>
    <n v="1803.79"/>
    <n v="0"/>
    <n v="-31567.21"/>
    <n v="0.75824225761741382"/>
    <n v="0.75824225761741382"/>
    <n v="50.105277777777779"/>
    <n v="3667.5833333333335"/>
    <n v="1.3661660342490134E-2"/>
    <s v="04-2021"/>
    <s v="09-2025"/>
    <n v="53"/>
    <x v="941"/>
    <x v="1"/>
  </r>
  <r>
    <x v="942"/>
    <s v="25-03-2023"/>
    <s v="B0943"/>
    <x v="6"/>
    <n v="6693"/>
    <n v="10.8"/>
    <n v="60"/>
    <x v="0"/>
    <x v="4"/>
    <x v="0"/>
    <n v="32866"/>
    <x v="1"/>
    <n v="0.31"/>
    <n v="0.62"/>
    <n v="7415.84"/>
    <n v="0"/>
    <n v="722.84000000000015"/>
    <n v="0.20364510436317168"/>
    <n v="0.20364510436317168"/>
    <n v="123.59733333333334"/>
    <n v="2738.8333333333335"/>
    <n v="4.5127730785614315E-2"/>
    <s v="03-2023"/>
    <s v="09-2025"/>
    <n v="30"/>
    <x v="942"/>
    <x v="0"/>
  </r>
  <r>
    <x v="943"/>
    <s v="06-05-2022"/>
    <s v="B0944"/>
    <x v="0"/>
    <n v="34535"/>
    <n v="9.1"/>
    <n v="36"/>
    <x v="0"/>
    <x v="4"/>
    <x v="2"/>
    <n v="142669"/>
    <x v="1"/>
    <n v="0.44"/>
    <n v="0.5"/>
    <n v="37677.68"/>
    <n v="0"/>
    <n v="3142.6800000000003"/>
    <n v="0.24206379802199496"/>
    <n v="0.24206379802199496"/>
    <n v="1046.6022222222223"/>
    <n v="11889.083333333334"/>
    <n v="8.8030522865280236E-2"/>
    <s v="05-2022"/>
    <s v="09-2025"/>
    <n v="40"/>
    <x v="943"/>
    <x v="0"/>
  </r>
  <r>
    <x v="944"/>
    <s v="28-03-2022"/>
    <s v="B0945"/>
    <x v="4"/>
    <n v="15818"/>
    <n v="8"/>
    <n v="36"/>
    <x v="1"/>
    <x v="4"/>
    <x v="3"/>
    <n v="35898"/>
    <x v="1"/>
    <n v="0.23"/>
    <n v="0.56999999999999995"/>
    <n v="2467.0100000000002"/>
    <n v="0"/>
    <n v="-13350.99"/>
    <n v="0.44063736141289206"/>
    <n v="0.44063736141289206"/>
    <n v="68.528055555555568"/>
    <n v="2991.5"/>
    <n v="2.2907590023585347E-2"/>
    <s v="03-2022"/>
    <s v="09-2025"/>
    <n v="42"/>
    <x v="944"/>
    <x v="1"/>
  </r>
  <r>
    <x v="945"/>
    <s v="14-06-2021"/>
    <s v="B0946"/>
    <x v="3"/>
    <n v="32238"/>
    <n v="23"/>
    <n v="60"/>
    <x v="1"/>
    <x v="1"/>
    <x v="1"/>
    <n v="48395"/>
    <x v="0"/>
    <n v="0.48"/>
    <n v="0.66"/>
    <n v="3609.94"/>
    <n v="0"/>
    <n v="-28628.06"/>
    <n v="0.66614319661122012"/>
    <n v="0.66614319661122012"/>
    <n v="60.165666666666667"/>
    <n v="4032.9166666666665"/>
    <n v="1.4918648620725282E-2"/>
    <s v="06-2021"/>
    <s v="09-2025"/>
    <n v="51"/>
    <x v="945"/>
    <x v="1"/>
  </r>
  <r>
    <x v="946"/>
    <s v="01-07-2021"/>
    <s v="B0947"/>
    <x v="0"/>
    <n v="31874"/>
    <n v="19.2"/>
    <n v="36"/>
    <x v="0"/>
    <x v="4"/>
    <x v="1"/>
    <n v="69019"/>
    <x v="0"/>
    <n v="0.15"/>
    <n v="0.64"/>
    <n v="37993.81"/>
    <n v="0"/>
    <n v="6119.8099999999977"/>
    <n v="0.46181486257407378"/>
    <n v="0.46181486257407378"/>
    <n v="1055.3836111111111"/>
    <n v="5751.583333333333"/>
    <n v="0.18349444838860798"/>
    <s v="07-2021"/>
    <s v="09-2025"/>
    <n v="50"/>
    <x v="946"/>
    <x v="0"/>
  </r>
  <r>
    <x v="947"/>
    <s v="14-04-2022"/>
    <s v="B0948"/>
    <x v="0"/>
    <n v="27715"/>
    <n v="23.7"/>
    <n v="36"/>
    <x v="1"/>
    <x v="3"/>
    <x v="3"/>
    <n v="133243"/>
    <x v="2"/>
    <n v="0.11"/>
    <n v="0.86"/>
    <n v="9020.5300000000007"/>
    <n v="0"/>
    <n v="-18694.47"/>
    <n v="0.20800342231862087"/>
    <n v="0.20800342231862087"/>
    <n v="250.57027777777779"/>
    <n v="11103.583333333334"/>
    <n v="2.2566613880904314E-2"/>
    <s v="04-2022"/>
    <s v="09-2025"/>
    <n v="41"/>
    <x v="947"/>
    <x v="1"/>
  </r>
  <r>
    <x v="948"/>
    <s v="29-06-2023"/>
    <s v="B0949"/>
    <x v="8"/>
    <n v="28605"/>
    <n v="17.100000000000001"/>
    <n v="36"/>
    <x v="0"/>
    <x v="1"/>
    <x v="3"/>
    <n v="34006"/>
    <x v="2"/>
    <n v="0.46"/>
    <n v="0.81"/>
    <n v="33496.46"/>
    <n v="0"/>
    <n v="4891.4599999999991"/>
    <n v="0.84117508674939712"/>
    <n v="0.84117508674939712"/>
    <n v="930.45722222222219"/>
    <n v="2833.8333333333335"/>
    <n v="0.32833872453880686"/>
    <s v="06-2023"/>
    <s v="09-2025"/>
    <n v="27"/>
    <x v="948"/>
    <x v="0"/>
  </r>
  <r>
    <x v="949"/>
    <s v="05-01-2023"/>
    <s v="B0950"/>
    <x v="7"/>
    <n v="35317"/>
    <n v="14.5"/>
    <n v="60"/>
    <x v="0"/>
    <x v="6"/>
    <x v="3"/>
    <n v="64393"/>
    <x v="2"/>
    <n v="0.13"/>
    <n v="0.63"/>
    <n v="40437.97"/>
    <n v="0"/>
    <n v="5120.9700000000012"/>
    <n v="0.5484602363610952"/>
    <n v="0.5484602363610952"/>
    <n v="673.96616666666671"/>
    <n v="5366.083333333333"/>
    <n v="0.12559740965632912"/>
    <s v="01-2023"/>
    <s v="09-2025"/>
    <n v="32"/>
    <x v="949"/>
    <x v="0"/>
  </r>
  <r>
    <x v="950"/>
    <s v="03-04-2023"/>
    <s v="B0951"/>
    <x v="5"/>
    <n v="32174"/>
    <n v="6.2"/>
    <n v="60"/>
    <x v="0"/>
    <x v="4"/>
    <x v="4"/>
    <n v="40956"/>
    <x v="2"/>
    <n v="0.5"/>
    <n v="0.71"/>
    <n v="34168.79"/>
    <n v="0"/>
    <n v="1994.7900000000009"/>
    <n v="0.78557476316046493"/>
    <n v="0.78557476316046493"/>
    <n v="569.47983333333332"/>
    <n v="3413"/>
    <n v="0.16685608946186151"/>
    <s v="04-2023"/>
    <s v="09-2025"/>
    <n v="29"/>
    <x v="950"/>
    <x v="0"/>
  </r>
  <r>
    <x v="951"/>
    <s v="02-08-2023"/>
    <s v="B0952"/>
    <x v="8"/>
    <n v="10956"/>
    <n v="18.399999999999999"/>
    <n v="60"/>
    <x v="0"/>
    <x v="0"/>
    <x v="2"/>
    <n v="80042"/>
    <x v="2"/>
    <n v="0.48"/>
    <n v="0.54"/>
    <n v="12971.9"/>
    <n v="0"/>
    <n v="2015.8999999999996"/>
    <n v="0.13687813897703704"/>
    <n v="0.13687813897703704"/>
    <n v="216.19833333333332"/>
    <n v="6670.166666666667"/>
    <n v="3.2412733315009615E-2"/>
    <s v="08-2023"/>
    <s v="09-2025"/>
    <n v="25"/>
    <x v="951"/>
    <x v="0"/>
  </r>
  <r>
    <x v="952"/>
    <s v="07-01-2021"/>
    <s v="B0953"/>
    <x v="7"/>
    <n v="39908"/>
    <n v="16.600000000000001"/>
    <n v="36"/>
    <x v="1"/>
    <x v="5"/>
    <x v="4"/>
    <n v="126199"/>
    <x v="1"/>
    <n v="0.15"/>
    <n v="0.9"/>
    <n v="4986.33"/>
    <n v="0"/>
    <n v="-34921.67"/>
    <n v="0.3162307149818937"/>
    <n v="0.3162307149818937"/>
    <n v="138.50916666666666"/>
    <n v="10516.583333333334"/>
    <n v="1.317054810259986E-2"/>
    <s v="01-2021"/>
    <s v="09-2025"/>
    <n v="56"/>
    <x v="952"/>
    <x v="1"/>
  </r>
  <r>
    <x v="953"/>
    <s v="26-11-2021"/>
    <s v="B0954"/>
    <x v="6"/>
    <n v="11837"/>
    <n v="24.8"/>
    <n v="36"/>
    <x v="0"/>
    <x v="4"/>
    <x v="2"/>
    <n v="36078"/>
    <x v="1"/>
    <n v="0.32"/>
    <n v="0.92"/>
    <n v="14772.58"/>
    <n v="0"/>
    <n v="2935.58"/>
    <n v="0.32809468374078388"/>
    <n v="0.32809468374078388"/>
    <n v="410.34944444444443"/>
    <n v="3006.5"/>
    <n v="0.13648742539312969"/>
    <s v="11-2021"/>
    <s v="09-2025"/>
    <n v="46"/>
    <x v="953"/>
    <x v="0"/>
  </r>
  <r>
    <x v="954"/>
    <s v="14-02-2023"/>
    <s v="B0955"/>
    <x v="5"/>
    <n v="4716"/>
    <n v="9.8000000000000007"/>
    <n v="36"/>
    <x v="1"/>
    <x v="0"/>
    <x v="4"/>
    <n v="59631"/>
    <x v="1"/>
    <n v="0.17"/>
    <n v="0.94"/>
    <n v="1357.66"/>
    <n v="0"/>
    <n v="-3358.34"/>
    <n v="7.9086381244654627E-2"/>
    <n v="7.9086381244654627E-2"/>
    <n v="37.712777777777781"/>
    <n v="4969.25"/>
    <n v="7.5892293158480216E-3"/>
    <s v="02-2023"/>
    <s v="09-2025"/>
    <n v="31"/>
    <x v="954"/>
    <x v="1"/>
  </r>
  <r>
    <x v="955"/>
    <s v="31-05-2021"/>
    <s v="B0956"/>
    <x v="8"/>
    <n v="5481"/>
    <n v="15.6"/>
    <n v="36"/>
    <x v="0"/>
    <x v="2"/>
    <x v="0"/>
    <n v="125676"/>
    <x v="2"/>
    <n v="0.27"/>
    <n v="0.89"/>
    <n v="6336.04"/>
    <n v="0"/>
    <n v="855.04"/>
    <n v="4.3612145517043829E-2"/>
    <n v="4.3612145517043829E-2"/>
    <n v="176.0011111111111"/>
    <n v="10473"/>
    <n v="1.6805224015192504E-2"/>
    <s v="05-2021"/>
    <s v="09-2025"/>
    <n v="52"/>
    <x v="955"/>
    <x v="0"/>
  </r>
  <r>
    <x v="956"/>
    <s v="27-05-2021"/>
    <s v="B0957"/>
    <x v="5"/>
    <n v="25282"/>
    <n v="18"/>
    <n v="60"/>
    <x v="2"/>
    <x v="4"/>
    <x v="2"/>
    <n v="92901"/>
    <x v="1"/>
    <n v="0.12"/>
    <n v="0.57999999999999996"/>
    <n v="0"/>
    <n v="0"/>
    <n v="-25282"/>
    <n v="0.27213915888957063"/>
    <n v="0.27213915888957063"/>
    <n v="0"/>
    <n v="7741.75"/>
    <n v="0"/>
    <s v="05-2021"/>
    <s v="09-2025"/>
    <n v="52"/>
    <x v="956"/>
    <x v="1"/>
  </r>
  <r>
    <x v="957"/>
    <s v="04-07-2023"/>
    <s v="B0958"/>
    <x v="5"/>
    <n v="7548"/>
    <n v="17.899999999999999"/>
    <n v="36"/>
    <x v="1"/>
    <x v="0"/>
    <x v="1"/>
    <n v="137227"/>
    <x v="1"/>
    <n v="0.19"/>
    <n v="0.52"/>
    <n v="2381.79"/>
    <n v="0"/>
    <n v="-5166.21"/>
    <n v="5.5003752905769275E-2"/>
    <n v="5.5003752905769275E-2"/>
    <n v="66.160833333333329"/>
    <n v="11435.583333333334"/>
    <n v="5.7855232570849756E-3"/>
    <s v="07-2023"/>
    <s v="09-2025"/>
    <n v="26"/>
    <x v="957"/>
    <x v="1"/>
  </r>
  <r>
    <x v="958"/>
    <s v="01-12-2022"/>
    <s v="B0959"/>
    <x v="2"/>
    <n v="38605"/>
    <n v="16.2"/>
    <n v="36"/>
    <x v="1"/>
    <x v="0"/>
    <x v="2"/>
    <n v="99497"/>
    <x v="1"/>
    <n v="0.25"/>
    <n v="0.76"/>
    <n v="7107.9"/>
    <n v="0"/>
    <n v="-31497.1"/>
    <n v="0.38800164829090322"/>
    <n v="0.38800164829090322"/>
    <n v="197.44166666666666"/>
    <n v="8291.4166666666661"/>
    <n v="2.3812778274721853E-2"/>
    <s v="12-2022"/>
    <s v="09-2025"/>
    <n v="33"/>
    <x v="958"/>
    <x v="1"/>
  </r>
  <r>
    <x v="959"/>
    <s v="23-03-2021"/>
    <s v="B0960"/>
    <x v="4"/>
    <n v="8758"/>
    <n v="20.5"/>
    <n v="36"/>
    <x v="0"/>
    <x v="4"/>
    <x v="2"/>
    <n v="124813"/>
    <x v="1"/>
    <n v="0.28000000000000003"/>
    <n v="0.91"/>
    <n v="10553.39"/>
    <n v="0"/>
    <n v="1795.3899999999994"/>
    <n v="7.0168972783283795E-2"/>
    <n v="7.0168972783283795E-2"/>
    <n v="293.14972222222218"/>
    <n v="10401.083333333334"/>
    <n v="2.818453740128565E-2"/>
    <s v="03-2021"/>
    <s v="09-2025"/>
    <n v="54"/>
    <x v="959"/>
    <x v="0"/>
  </r>
  <r>
    <x v="960"/>
    <s v="29-05-2022"/>
    <s v="B0961"/>
    <x v="2"/>
    <n v="24177"/>
    <n v="9.1"/>
    <n v="60"/>
    <x v="0"/>
    <x v="3"/>
    <x v="2"/>
    <n v="147192"/>
    <x v="0"/>
    <n v="0.49"/>
    <n v="0.57999999999999996"/>
    <n v="26377.11"/>
    <n v="0"/>
    <n v="2200.1100000000006"/>
    <n v="0.16425485080710908"/>
    <n v="0.16425485080710908"/>
    <n v="439.61849999999998"/>
    <n v="12266"/>
    <n v="3.5840412522419693E-2"/>
    <s v="05-2022"/>
    <s v="09-2025"/>
    <n v="40"/>
    <x v="960"/>
    <x v="0"/>
  </r>
  <r>
    <x v="961"/>
    <s v="26-03-2023"/>
    <s v="B0962"/>
    <x v="7"/>
    <n v="25022"/>
    <n v="19.5"/>
    <n v="36"/>
    <x v="0"/>
    <x v="4"/>
    <x v="0"/>
    <n v="71574"/>
    <x v="2"/>
    <n v="0.42"/>
    <n v="0.5"/>
    <n v="29901.29"/>
    <n v="0"/>
    <n v="4879.2900000000009"/>
    <n v="0.34959622209182106"/>
    <n v="0.34959622209182106"/>
    <n v="830.5913888888889"/>
    <n v="5964.5"/>
    <n v="0.13925582846657539"/>
    <s v="03-2023"/>
    <s v="09-2025"/>
    <n v="30"/>
    <x v="961"/>
    <x v="0"/>
  </r>
  <r>
    <x v="962"/>
    <s v="10-12-2022"/>
    <s v="B0963"/>
    <x v="9"/>
    <n v="6542"/>
    <n v="17.399999999999999"/>
    <n v="36"/>
    <x v="1"/>
    <x v="4"/>
    <x v="4"/>
    <n v="148494"/>
    <x v="2"/>
    <n v="0.39"/>
    <n v="0.86"/>
    <n v="723.02"/>
    <n v="1622.45"/>
    <n v="-5818.98"/>
    <n v="4.4055652080218728E-2"/>
    <n v="4.4055652080218728E-2"/>
    <n v="20.08388888888889"/>
    <n v="12374.5"/>
    <n v="1.6230060922775781E-3"/>
    <s v="12-2022"/>
    <s v="09-2025"/>
    <n v="33"/>
    <x v="962"/>
    <x v="1"/>
  </r>
  <r>
    <x v="963"/>
    <s v="16-01-2023"/>
    <s v="B0964"/>
    <x v="1"/>
    <n v="26476"/>
    <n v="22.9"/>
    <n v="36"/>
    <x v="0"/>
    <x v="1"/>
    <x v="1"/>
    <n v="61417"/>
    <x v="0"/>
    <n v="0.31"/>
    <n v="0.53"/>
    <n v="32539"/>
    <n v="0"/>
    <n v="6063"/>
    <n v="0.43108585570770308"/>
    <n v="0.43108585570770308"/>
    <n v="903.86111111111109"/>
    <n v="5118.083333333333"/>
    <n v="0.17660148384540655"/>
    <s v="01-2023"/>
    <s v="09-2025"/>
    <n v="32"/>
    <x v="963"/>
    <x v="0"/>
  </r>
  <r>
    <x v="964"/>
    <s v="20-10-2023"/>
    <s v="B0965"/>
    <x v="3"/>
    <n v="31784"/>
    <n v="21.9"/>
    <n v="36"/>
    <x v="1"/>
    <x v="4"/>
    <x v="4"/>
    <n v="118020"/>
    <x v="1"/>
    <n v="0.44"/>
    <n v="0.69"/>
    <n v="2122.0300000000002"/>
    <n v="0"/>
    <n v="-29661.97"/>
    <n v="0.26931028639213694"/>
    <n v="0.26931028639213694"/>
    <n v="58.945277777777783"/>
    <n v="9835"/>
    <n v="5.993419194486811E-3"/>
    <s v="10-2023"/>
    <s v="09-2025"/>
    <n v="23"/>
    <x v="964"/>
    <x v="1"/>
  </r>
  <r>
    <x v="965"/>
    <s v="08-12-2022"/>
    <s v="B0966"/>
    <x v="9"/>
    <n v="23740"/>
    <n v="11.3"/>
    <n v="36"/>
    <x v="1"/>
    <x v="0"/>
    <x v="4"/>
    <n v="113639"/>
    <x v="1"/>
    <n v="0.24"/>
    <n v="0.81"/>
    <n v="1468.47"/>
    <n v="0"/>
    <n v="-22271.53"/>
    <n v="0.2089071533540422"/>
    <n v="0.2089071533540422"/>
    <n v="40.790833333333332"/>
    <n v="9469.9166666666661"/>
    <n v="4.3074120680400216E-3"/>
    <s v="12-2022"/>
    <s v="09-2025"/>
    <n v="33"/>
    <x v="965"/>
    <x v="1"/>
  </r>
  <r>
    <x v="966"/>
    <s v="16-04-2022"/>
    <s v="B0967"/>
    <x v="1"/>
    <n v="25817"/>
    <n v="10.5"/>
    <n v="60"/>
    <x v="0"/>
    <x v="0"/>
    <x v="3"/>
    <n v="95006"/>
    <x v="1"/>
    <n v="0.38"/>
    <n v="0.61"/>
    <n v="28527.78"/>
    <n v="0"/>
    <n v="2710.7799999999988"/>
    <n v="0.27174073216428435"/>
    <n v="0.27174073216428435"/>
    <n v="475.46299999999997"/>
    <n v="7917.166666666667"/>
    <n v="6.0054691282655823E-2"/>
    <s v="04-2022"/>
    <s v="09-2025"/>
    <n v="41"/>
    <x v="966"/>
    <x v="0"/>
  </r>
  <r>
    <x v="967"/>
    <s v="31-01-2022"/>
    <s v="B0968"/>
    <x v="7"/>
    <n v="17052"/>
    <n v="24.6"/>
    <n v="36"/>
    <x v="1"/>
    <x v="4"/>
    <x v="0"/>
    <n v="124881"/>
    <x v="2"/>
    <n v="0.5"/>
    <n v="0.54"/>
    <n v="6524.2"/>
    <n v="0"/>
    <n v="-10527.8"/>
    <n v="0.13654599178417853"/>
    <n v="0.13654599178417853"/>
    <n v="181.22777777777776"/>
    <n v="10406.75"/>
    <n v="1.741444521851469E-2"/>
    <s v="01-2022"/>
    <s v="09-2025"/>
    <n v="44"/>
    <x v="967"/>
    <x v="1"/>
  </r>
  <r>
    <x v="968"/>
    <s v="18-09-2021"/>
    <s v="B0969"/>
    <x v="7"/>
    <n v="36153"/>
    <n v="15.5"/>
    <n v="36"/>
    <x v="1"/>
    <x v="0"/>
    <x v="3"/>
    <n v="141862"/>
    <x v="2"/>
    <n v="0.23"/>
    <n v="0.85"/>
    <n v="6981.3"/>
    <n v="0"/>
    <n v="-29171.7"/>
    <n v="0.25484625904047598"/>
    <n v="0.25484625904047598"/>
    <n v="193.92500000000001"/>
    <n v="11821.833333333334"/>
    <n v="1.6403970055405958E-2"/>
    <s v="09-2021"/>
    <s v="09-2025"/>
    <n v="48"/>
    <x v="968"/>
    <x v="1"/>
  </r>
  <r>
    <x v="969"/>
    <s v="16-03-2023"/>
    <s v="B0970"/>
    <x v="6"/>
    <n v="1671"/>
    <n v="23.1"/>
    <n v="36"/>
    <x v="1"/>
    <x v="0"/>
    <x v="0"/>
    <n v="69454"/>
    <x v="2"/>
    <n v="0.37"/>
    <n v="0.78"/>
    <n v="682.33"/>
    <n v="0"/>
    <n v="-988.67"/>
    <n v="2.4059089469289027E-2"/>
    <n v="2.4059089469289027E-2"/>
    <n v="18.953611111111112"/>
    <n v="5787.833333333333"/>
    <n v="3.2747333966846163E-3"/>
    <s v="03-2023"/>
    <s v="09-2025"/>
    <n v="30"/>
    <x v="969"/>
    <x v="1"/>
  </r>
  <r>
    <x v="970"/>
    <s v="23-07-2023"/>
    <s v="B0971"/>
    <x v="3"/>
    <n v="1163"/>
    <n v="8.3000000000000007"/>
    <n v="36"/>
    <x v="0"/>
    <x v="6"/>
    <x v="4"/>
    <n v="31587"/>
    <x v="2"/>
    <n v="0.44"/>
    <n v="0.94"/>
    <n v="1259.53"/>
    <n v="0"/>
    <n v="96.529999999999973"/>
    <n v="3.6818944502485199E-2"/>
    <n v="3.6818944502485199E-2"/>
    <n v="34.986944444444447"/>
    <n v="2632.25"/>
    <n v="1.3291649518261733E-2"/>
    <s v="07-2023"/>
    <s v="09-2025"/>
    <n v="26"/>
    <x v="970"/>
    <x v="0"/>
  </r>
  <r>
    <x v="971"/>
    <s v="24-06-2023"/>
    <s v="B0972"/>
    <x v="4"/>
    <n v="5795"/>
    <n v="17.899999999999999"/>
    <n v="36"/>
    <x v="0"/>
    <x v="0"/>
    <x v="4"/>
    <n v="138107"/>
    <x v="2"/>
    <n v="0.47"/>
    <n v="0.65"/>
    <n v="6832.3"/>
    <n v="0"/>
    <n v="1037.3000000000002"/>
    <n v="4.196021925029144E-2"/>
    <n v="4.196021925029144E-2"/>
    <n v="189.78611111111113"/>
    <n v="11508.916666666666"/>
    <n v="1.6490354097426878E-2"/>
    <s v="06-2023"/>
    <s v="09-2025"/>
    <n v="27"/>
    <x v="971"/>
    <x v="0"/>
  </r>
  <r>
    <x v="972"/>
    <s v="13-12-2023"/>
    <s v="B0973"/>
    <x v="5"/>
    <n v="11634"/>
    <n v="21.2"/>
    <n v="36"/>
    <x v="0"/>
    <x v="1"/>
    <x v="0"/>
    <n v="145584"/>
    <x v="0"/>
    <n v="0.39"/>
    <n v="0.53"/>
    <n v="14100.41"/>
    <n v="0"/>
    <n v="2466.41"/>
    <n v="7.9912627761292446E-2"/>
    <n v="7.9912627761292446E-2"/>
    <n v="391.67805555555555"/>
    <n v="12132"/>
    <n v="3.2284706194819941E-2"/>
    <s v="12-2023"/>
    <s v="09-2025"/>
    <n v="21"/>
    <x v="972"/>
    <x v="0"/>
  </r>
  <r>
    <x v="973"/>
    <s v="29-07-2023"/>
    <s v="B0974"/>
    <x v="2"/>
    <n v="5798"/>
    <n v="23.9"/>
    <n v="36"/>
    <x v="1"/>
    <x v="6"/>
    <x v="4"/>
    <n v="84710"/>
    <x v="2"/>
    <n v="0.21"/>
    <n v="0.83"/>
    <n v="1416.33"/>
    <n v="0"/>
    <n v="-4381.67"/>
    <n v="6.8445283909809945E-2"/>
    <n v="6.8445283909809945E-2"/>
    <n v="39.342500000000001"/>
    <n v="7059.166666666667"/>
    <n v="5.5732499114626369E-3"/>
    <s v="07-2023"/>
    <s v="09-2025"/>
    <n v="26"/>
    <x v="973"/>
    <x v="1"/>
  </r>
  <r>
    <x v="974"/>
    <s v="04-05-2023"/>
    <s v="B0975"/>
    <x v="2"/>
    <n v="23420"/>
    <n v="11.7"/>
    <n v="36"/>
    <x v="1"/>
    <x v="5"/>
    <x v="4"/>
    <n v="116567"/>
    <x v="1"/>
    <n v="0.23"/>
    <n v="0.73"/>
    <n v="5945.15"/>
    <n v="0"/>
    <n v="-17474.849999999999"/>
    <n v="0.20091449552617807"/>
    <n v="0.20091449552617807"/>
    <n v="165.14305555555555"/>
    <n v="9713.9166666666661"/>
    <n v="1.7000666283482176E-2"/>
    <s v="05-2023"/>
    <s v="09-2025"/>
    <n v="28"/>
    <x v="974"/>
    <x v="1"/>
  </r>
  <r>
    <x v="975"/>
    <s v="16-08-2022"/>
    <s v="B0976"/>
    <x v="7"/>
    <n v="30300"/>
    <n v="19.5"/>
    <n v="36"/>
    <x v="0"/>
    <x v="4"/>
    <x v="1"/>
    <n v="121748"/>
    <x v="2"/>
    <n v="0.11"/>
    <n v="0.6"/>
    <n v="36208.5"/>
    <n v="0"/>
    <n v="5908.5"/>
    <n v="0.24887472484147583"/>
    <n v="0.24887472484147583"/>
    <n v="1005.7916666666666"/>
    <n v="10145.666666666666"/>
    <n v="9.9135098728521207E-2"/>
    <s v="08-2022"/>
    <s v="09-2025"/>
    <n v="37"/>
    <x v="975"/>
    <x v="0"/>
  </r>
  <r>
    <x v="976"/>
    <s v="15-12-2022"/>
    <s v="B0977"/>
    <x v="2"/>
    <n v="25345"/>
    <n v="15.8"/>
    <n v="36"/>
    <x v="1"/>
    <x v="0"/>
    <x v="3"/>
    <n v="105886"/>
    <x v="0"/>
    <n v="0.4"/>
    <n v="0.85"/>
    <n v="6434.2"/>
    <n v="4640.18"/>
    <n v="-18910.8"/>
    <n v="0.23936119978089643"/>
    <n v="0.23936119978089643"/>
    <n v="178.72777777777776"/>
    <n v="8823.8333333333339"/>
    <n v="2.0255117138557818E-2"/>
    <s v="12-2022"/>
    <s v="09-2025"/>
    <n v="33"/>
    <x v="976"/>
    <x v="1"/>
  </r>
  <r>
    <x v="977"/>
    <s v="24-09-2022"/>
    <s v="B0978"/>
    <x v="7"/>
    <n v="11749"/>
    <n v="6.2"/>
    <n v="60"/>
    <x v="0"/>
    <x v="1"/>
    <x v="3"/>
    <n v="48816"/>
    <x v="1"/>
    <n v="0.12"/>
    <n v="0.59"/>
    <n v="12477.44"/>
    <n v="0"/>
    <n v="728.44000000000051"/>
    <n v="0.24067928548017042"/>
    <n v="0.24067928548017042"/>
    <n v="207.95733333333334"/>
    <n v="4068"/>
    <n v="5.1120288430022948E-2"/>
    <s v="09-2022"/>
    <s v="09-2025"/>
    <n v="36"/>
    <x v="977"/>
    <x v="0"/>
  </r>
  <r>
    <x v="978"/>
    <s v="28-02-2021"/>
    <s v="B0979"/>
    <x v="5"/>
    <n v="39595"/>
    <n v="18.8"/>
    <n v="60"/>
    <x v="1"/>
    <x v="5"/>
    <x v="3"/>
    <n v="115824"/>
    <x v="0"/>
    <n v="0.45"/>
    <n v="0.62"/>
    <n v="12429.24"/>
    <n v="11066.94"/>
    <n v="-27165.760000000002"/>
    <n v="0.34185488327117003"/>
    <n v="0.34185488327117003"/>
    <n v="207.154"/>
    <n v="9652"/>
    <n v="2.1462287608785744E-2"/>
    <s v="02-2021"/>
    <s v="09-2025"/>
    <n v="55"/>
    <x v="978"/>
    <x v="1"/>
  </r>
  <r>
    <x v="979"/>
    <s v="08-05-2021"/>
    <s v="B0980"/>
    <x v="7"/>
    <n v="26121"/>
    <n v="18.8"/>
    <n v="60"/>
    <x v="1"/>
    <x v="1"/>
    <x v="2"/>
    <n v="59432"/>
    <x v="1"/>
    <n v="0.15"/>
    <n v="0.54"/>
    <n v="0"/>
    <n v="0"/>
    <n v="-26121"/>
    <n v="0.43951070130569392"/>
    <n v="0.43951070130569392"/>
    <n v="0"/>
    <n v="4952.666666666667"/>
    <n v="0"/>
    <s v="05-2021"/>
    <s v="09-2025"/>
    <n v="52"/>
    <x v="979"/>
    <x v="1"/>
  </r>
  <r>
    <x v="980"/>
    <s v="06-01-2023"/>
    <s v="B0981"/>
    <x v="6"/>
    <n v="38487"/>
    <n v="23.6"/>
    <n v="60"/>
    <x v="1"/>
    <x v="0"/>
    <x v="1"/>
    <n v="139758"/>
    <x v="2"/>
    <n v="0.17"/>
    <n v="0.68"/>
    <n v="7006.59"/>
    <n v="17357.919999999998"/>
    <n v="-31480.41"/>
    <n v="0.27538316232344479"/>
    <n v="0.27538316232344479"/>
    <n v="116.7765"/>
    <n v="11646.5"/>
    <n v="1.0026746232773795E-2"/>
    <s v="01-2023"/>
    <s v="09-2025"/>
    <n v="32"/>
    <x v="980"/>
    <x v="1"/>
  </r>
  <r>
    <x v="981"/>
    <s v="22-12-2022"/>
    <s v="B0982"/>
    <x v="4"/>
    <n v="29411"/>
    <n v="14.9"/>
    <n v="36"/>
    <x v="1"/>
    <x v="2"/>
    <x v="3"/>
    <n v="78617"/>
    <x v="0"/>
    <n v="0.28999999999999998"/>
    <n v="0.69"/>
    <n v="3079.75"/>
    <n v="0"/>
    <n v="-26331.25"/>
    <n v="0.37410483737614003"/>
    <n v="0.37410483737614003"/>
    <n v="85.548611111111114"/>
    <n v="6551.416666666667"/>
    <n v="1.3058032401813009E-2"/>
    <s v="12-2022"/>
    <s v="09-2025"/>
    <n v="33"/>
    <x v="981"/>
    <x v="1"/>
  </r>
  <r>
    <x v="982"/>
    <s v="10-06-2022"/>
    <s v="B0983"/>
    <x v="0"/>
    <n v="34361"/>
    <n v="9.6"/>
    <n v="60"/>
    <x v="0"/>
    <x v="0"/>
    <x v="3"/>
    <n v="102373"/>
    <x v="1"/>
    <n v="0.4"/>
    <n v="0.73"/>
    <n v="37659.660000000003"/>
    <n v="0"/>
    <n v="3298.6600000000035"/>
    <n v="0.33564514080861163"/>
    <n v="0.33564514080861163"/>
    <n v="627.66100000000006"/>
    <n v="8531.0833333333339"/>
    <n v="7.3573422679808154E-2"/>
    <s v="06-2022"/>
    <s v="09-2025"/>
    <n v="39"/>
    <x v="982"/>
    <x v="0"/>
  </r>
  <r>
    <x v="983"/>
    <s v="05-06-2022"/>
    <s v="B0984"/>
    <x v="8"/>
    <n v="22223"/>
    <n v="5.9"/>
    <n v="60"/>
    <x v="0"/>
    <x v="4"/>
    <x v="1"/>
    <n v="64217"/>
    <x v="2"/>
    <n v="0.16"/>
    <n v="0.82"/>
    <n v="23534.16"/>
    <n v="0"/>
    <n v="1311.1599999999999"/>
    <n v="0.346061011881589"/>
    <n v="0.346061011881589"/>
    <n v="392.23599999999999"/>
    <n v="5351.416666666667"/>
    <n v="7.3295731659840851E-2"/>
    <s v="06-2022"/>
    <s v="09-2025"/>
    <n v="39"/>
    <x v="983"/>
    <x v="0"/>
  </r>
  <r>
    <x v="984"/>
    <s v="06-07-2022"/>
    <s v="B0985"/>
    <x v="4"/>
    <n v="8394"/>
    <n v="13.3"/>
    <n v="36"/>
    <x v="1"/>
    <x v="4"/>
    <x v="4"/>
    <n v="50884"/>
    <x v="1"/>
    <n v="0.28000000000000003"/>
    <n v="0.91"/>
    <n v="2520.1"/>
    <n v="0"/>
    <n v="-5873.9"/>
    <n v="0.16496344626994733"/>
    <n v="0.16496344626994733"/>
    <n v="70.00277777777778"/>
    <n v="4240.333333333333"/>
    <n v="1.6508791237586147E-2"/>
    <s v="07-2022"/>
    <s v="09-2025"/>
    <n v="38"/>
    <x v="984"/>
    <x v="1"/>
  </r>
  <r>
    <x v="985"/>
    <s v="25-08-2021"/>
    <s v="B0986"/>
    <x v="4"/>
    <n v="15056"/>
    <n v="11"/>
    <n v="60"/>
    <x v="0"/>
    <x v="0"/>
    <x v="3"/>
    <n v="35454"/>
    <x v="0"/>
    <n v="0.28999999999999998"/>
    <n v="0.56000000000000005"/>
    <n v="16712.16"/>
    <n v="0"/>
    <n v="1656.1599999999999"/>
    <n v="0.42466294353246459"/>
    <n v="0.42466294353246459"/>
    <n v="278.536"/>
    <n v="2954.5"/>
    <n v="9.4275173464207149E-2"/>
    <s v="08-2021"/>
    <s v="09-2025"/>
    <n v="49"/>
    <x v="985"/>
    <x v="0"/>
  </r>
  <r>
    <x v="986"/>
    <s v="09-05-2022"/>
    <s v="B0987"/>
    <x v="9"/>
    <n v="29380"/>
    <n v="20.2"/>
    <n v="60"/>
    <x v="0"/>
    <x v="5"/>
    <x v="4"/>
    <n v="104960"/>
    <x v="0"/>
    <n v="0.18"/>
    <n v="0.52"/>
    <n v="35314.76"/>
    <n v="0"/>
    <n v="5934.760000000002"/>
    <n v="0.27991615853658536"/>
    <n v="0.27991615853658536"/>
    <n v="588.57933333333335"/>
    <n v="8746.6666666666661"/>
    <n v="6.7291844512195123E-2"/>
    <s v="05-2022"/>
    <s v="09-2025"/>
    <n v="40"/>
    <x v="986"/>
    <x v="0"/>
  </r>
  <r>
    <x v="987"/>
    <s v="04-01-2021"/>
    <s v="B0988"/>
    <x v="3"/>
    <n v="27035"/>
    <n v="12.1"/>
    <n v="36"/>
    <x v="1"/>
    <x v="1"/>
    <x v="3"/>
    <n v="132421"/>
    <x v="0"/>
    <n v="0.15"/>
    <n v="0.51"/>
    <n v="5329.68"/>
    <n v="0"/>
    <n v="-21705.32"/>
    <n v="0.20415946111266339"/>
    <n v="0.20415946111266339"/>
    <n v="148.04666666666668"/>
    <n v="11035.083333333334"/>
    <n v="1.3415998972972566E-2"/>
    <s v="01-2021"/>
    <s v="09-2025"/>
    <n v="56"/>
    <x v="987"/>
    <x v="1"/>
  </r>
  <r>
    <x v="988"/>
    <s v="28-10-2022"/>
    <s v="B0989"/>
    <x v="3"/>
    <n v="31620"/>
    <n v="24"/>
    <n v="36"/>
    <x v="0"/>
    <x v="6"/>
    <x v="0"/>
    <n v="137173"/>
    <x v="0"/>
    <n v="0.43"/>
    <n v="0.56000000000000005"/>
    <n v="39208.800000000003"/>
    <n v="0"/>
    <n v="7588.8000000000029"/>
    <n v="0.23051183541950676"/>
    <n v="0.23051183541950676"/>
    <n v="1089.1333333333334"/>
    <n v="11431.083333333334"/>
    <n v="9.5278225306729469E-2"/>
    <s v="10-2022"/>
    <s v="09-2025"/>
    <n v="35"/>
    <x v="988"/>
    <x v="0"/>
  </r>
  <r>
    <x v="989"/>
    <s v="18-03-2022"/>
    <s v="B0990"/>
    <x v="1"/>
    <n v="20877"/>
    <n v="24.2"/>
    <n v="36"/>
    <x v="1"/>
    <x v="6"/>
    <x v="2"/>
    <n v="73618"/>
    <x v="2"/>
    <n v="0.3"/>
    <n v="0.8"/>
    <n v="4859.07"/>
    <n v="9308.75"/>
    <n v="-16017.93"/>
    <n v="0.28358553614605125"/>
    <n v="0.28358553614605125"/>
    <n v="134.97416666666666"/>
    <n v="6134.833333333333"/>
    <n v="2.2001276861637099E-2"/>
    <s v="03-2022"/>
    <s v="09-2025"/>
    <n v="42"/>
    <x v="989"/>
    <x v="1"/>
  </r>
  <r>
    <x v="990"/>
    <s v="29-01-2021"/>
    <s v="B0991"/>
    <x v="8"/>
    <n v="31911"/>
    <n v="17.399999999999999"/>
    <n v="60"/>
    <x v="1"/>
    <x v="5"/>
    <x v="3"/>
    <n v="113948"/>
    <x v="1"/>
    <n v="0.11"/>
    <n v="0.83"/>
    <n v="10885.67"/>
    <n v="0"/>
    <n v="-21025.33"/>
    <n v="0.28004879418682205"/>
    <n v="0.28004879418682205"/>
    <n v="181.42783333333333"/>
    <n v="9495.6666666666661"/>
    <n v="1.9106381858391547E-2"/>
    <s v="01-2021"/>
    <s v="09-2025"/>
    <n v="56"/>
    <x v="990"/>
    <x v="1"/>
  </r>
  <r>
    <x v="991"/>
    <s v="02-09-2022"/>
    <s v="B0992"/>
    <x v="5"/>
    <n v="33784"/>
    <n v="23.6"/>
    <n v="60"/>
    <x v="1"/>
    <x v="1"/>
    <x v="0"/>
    <n v="92671"/>
    <x v="2"/>
    <n v="0.42"/>
    <n v="0.85"/>
    <n v="9201.2900000000009"/>
    <n v="0"/>
    <n v="-24582.71"/>
    <n v="0.36455849186908523"/>
    <n v="0.36455849186908523"/>
    <n v="153.35483333333335"/>
    <n v="7722.583333333333"/>
    <n v="1.9857970670436279E-2"/>
    <s v="09-2022"/>
    <s v="09-2025"/>
    <n v="36"/>
    <x v="991"/>
    <x v="1"/>
  </r>
  <r>
    <x v="992"/>
    <s v="16-03-2023"/>
    <s v="B0993"/>
    <x v="0"/>
    <n v="4191"/>
    <n v="20.2"/>
    <n v="36"/>
    <x v="1"/>
    <x v="0"/>
    <x v="1"/>
    <n v="77111"/>
    <x v="0"/>
    <n v="0.49"/>
    <n v="0.61"/>
    <n v="1379.36"/>
    <n v="0"/>
    <n v="-2811.6400000000003"/>
    <n v="5.4350222406660528E-2"/>
    <n v="5.4350222406660528E-2"/>
    <n v="38.315555555555555"/>
    <n v="6425.916666666667"/>
    <n v="5.9626598885589169E-3"/>
    <s v="03-2023"/>
    <s v="09-2025"/>
    <n v="30"/>
    <x v="992"/>
    <x v="1"/>
  </r>
  <r>
    <x v="993"/>
    <s v="16-03-2021"/>
    <s v="B0994"/>
    <x v="0"/>
    <n v="34160"/>
    <n v="15.9"/>
    <n v="36"/>
    <x v="1"/>
    <x v="5"/>
    <x v="0"/>
    <n v="69613"/>
    <x v="1"/>
    <n v="0.34"/>
    <n v="0.64"/>
    <n v="8992.9599999999991"/>
    <n v="10741.33"/>
    <n v="-25167.040000000001"/>
    <n v="0.49071294154827405"/>
    <n v="0.49071294154827405"/>
    <n v="249.80444444444441"/>
    <n v="5801.083333333333"/>
    <n v="4.3061688669261966E-2"/>
    <s v="03-2021"/>
    <s v="09-2025"/>
    <n v="54"/>
    <x v="993"/>
    <x v="1"/>
  </r>
  <r>
    <x v="994"/>
    <s v="18-04-2023"/>
    <s v="B0995"/>
    <x v="3"/>
    <n v="26000"/>
    <n v="8.6"/>
    <n v="60"/>
    <x v="1"/>
    <x v="0"/>
    <x v="1"/>
    <n v="115678"/>
    <x v="0"/>
    <n v="0.3"/>
    <n v="0.72"/>
    <n v="9955.6200000000008"/>
    <n v="0"/>
    <n v="-16044.38"/>
    <n v="0.22476183889762963"/>
    <n v="0.22476183889762963"/>
    <n v="165.92700000000002"/>
    <n v="9639.8333333333339"/>
    <n v="1.7212641988969383E-2"/>
    <s v="04-2023"/>
    <s v="09-2025"/>
    <n v="29"/>
    <x v="994"/>
    <x v="1"/>
  </r>
  <r>
    <x v="995"/>
    <s v="08-05-2021"/>
    <s v="B0996"/>
    <x v="4"/>
    <n v="4631"/>
    <n v="14.2"/>
    <n v="36"/>
    <x v="1"/>
    <x v="4"/>
    <x v="3"/>
    <n v="132928"/>
    <x v="2"/>
    <n v="0.45"/>
    <n v="0.53"/>
    <n v="1702.69"/>
    <n v="0"/>
    <n v="-2928.31"/>
    <n v="3.4838408762638419E-2"/>
    <n v="3.4838408762638419E-2"/>
    <n v="47.296944444444449"/>
    <n v="11077.333333333334"/>
    <n v="4.2697049029048308E-3"/>
    <s v="05-2021"/>
    <s v="09-2025"/>
    <n v="52"/>
    <x v="995"/>
    <x v="1"/>
  </r>
  <r>
    <x v="996"/>
    <s v="11-02-2021"/>
    <s v="B0997"/>
    <x v="6"/>
    <n v="7172"/>
    <n v="16.2"/>
    <n v="60"/>
    <x v="0"/>
    <x v="4"/>
    <x v="1"/>
    <n v="89993"/>
    <x v="2"/>
    <n v="0.48"/>
    <n v="0.78"/>
    <n v="8333.86"/>
    <n v="0"/>
    <n v="1161.8600000000006"/>
    <n v="7.9695087395686329E-2"/>
    <n v="7.9695087395686329E-2"/>
    <n v="138.89766666666668"/>
    <n v="7499.416666666667"/>
    <n v="1.8521129421177205E-2"/>
    <s v="02-2021"/>
    <s v="09-2025"/>
    <n v="55"/>
    <x v="996"/>
    <x v="0"/>
  </r>
  <r>
    <x v="997"/>
    <s v="10-02-2021"/>
    <s v="B0998"/>
    <x v="1"/>
    <n v="24561"/>
    <n v="22.3"/>
    <n v="36"/>
    <x v="1"/>
    <x v="4"/>
    <x v="0"/>
    <n v="38848"/>
    <x v="2"/>
    <n v="0.4"/>
    <n v="0.94"/>
    <n v="6392.17"/>
    <n v="9431.07"/>
    <n v="-18168.830000000002"/>
    <n v="0.63223331960461282"/>
    <n v="0.63223331960461282"/>
    <n v="177.56027777777777"/>
    <n v="3237.3333333333335"/>
    <n v="5.4847697007138929E-2"/>
    <s v="02-2021"/>
    <s v="09-2025"/>
    <n v="55"/>
    <x v="997"/>
    <x v="1"/>
  </r>
  <r>
    <x v="998"/>
    <s v="23-07-2023"/>
    <s v="B0999"/>
    <x v="7"/>
    <n v="25817"/>
    <n v="14.6"/>
    <n v="36"/>
    <x v="1"/>
    <x v="5"/>
    <x v="2"/>
    <n v="144853"/>
    <x v="1"/>
    <n v="0.28000000000000003"/>
    <n v="0.66"/>
    <n v="9178.11"/>
    <n v="0"/>
    <n v="-16638.89"/>
    <n v="0.17822896315575101"/>
    <n v="0.17822896315575101"/>
    <n v="254.94750000000002"/>
    <n v="12071.083333333334"/>
    <n v="2.1120515281009025E-2"/>
    <s v="07-2023"/>
    <s v="09-2025"/>
    <n v="26"/>
    <x v="998"/>
    <x v="1"/>
  </r>
  <r>
    <x v="999"/>
    <s v="03-02-2021"/>
    <s v="B1000"/>
    <x v="1"/>
    <n v="21281"/>
    <n v="23"/>
    <n v="60"/>
    <x v="0"/>
    <x v="2"/>
    <x v="4"/>
    <n v="108672"/>
    <x v="1"/>
    <n v="0.34"/>
    <n v="0.84"/>
    <n v="26175.63"/>
    <n v="0"/>
    <n v="4894.630000000001"/>
    <n v="0.19582781213191991"/>
    <n v="0.19582781213191991"/>
    <n v="436.26050000000004"/>
    <n v="9056"/>
    <n v="4.8173641784452298E-2"/>
    <s v="02-2021"/>
    <s v="09-2025"/>
    <n v="55"/>
    <x v="999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01">
  <r>
    <s v="L0001"/>
    <s v="11-05-2023"/>
    <s v="B0001"/>
    <x v="0"/>
    <n v="23180"/>
    <n v="10.1"/>
    <n v="60"/>
    <x v="0"/>
    <x v="0"/>
    <x v="0"/>
    <n v="41676"/>
    <s v="OWN"/>
    <n v="0.24"/>
    <n v="0.82"/>
    <n v="25521.18"/>
    <n v="0"/>
    <n v="2341.1800000000003"/>
    <n v="0.556195412227661"/>
    <n v="0.556195412227661"/>
    <n v="425.35300000000001"/>
    <n v="3473"/>
    <n v="0.12247422977253096"/>
    <x v="0"/>
    <n v="28"/>
    <s v="PROFIT: 2341.18"/>
    <s v="PROFIT"/>
  </r>
  <r>
    <s v="L0002"/>
    <s v="11-11-2023"/>
    <s v="B0002"/>
    <x v="1"/>
    <n v="32896"/>
    <n v="20.6"/>
    <n v="36"/>
    <x v="1"/>
    <x v="1"/>
    <x v="1"/>
    <n v="34434"/>
    <s v="MORTGAGE"/>
    <n v="0.47"/>
    <n v="0.59"/>
    <n v="9222.59"/>
    <n v="0"/>
    <n v="-23673.41"/>
    <n v="0.95533484346866471"/>
    <n v="0.95533484346866471"/>
    <n v="256.18305555555554"/>
    <n v="2869.5"/>
    <n v="8.9277942343807468E-2"/>
    <x v="1"/>
    <n v="22"/>
    <s v="LOSS: 23673.41"/>
    <s v="LOSS"/>
  </r>
  <r>
    <s v="L0003"/>
    <s v="02-05-2021"/>
    <s v="B0003"/>
    <x v="1"/>
    <n v="13875"/>
    <n v="21.5"/>
    <n v="36"/>
    <x v="1"/>
    <x v="0"/>
    <x v="2"/>
    <n v="79810"/>
    <s v="RENT"/>
    <n v="0.33"/>
    <n v="0.7"/>
    <n v="2689.37"/>
    <n v="0"/>
    <n v="-11185.630000000001"/>
    <n v="0.17385039468738253"/>
    <n v="0.17385039468738253"/>
    <n v="74.704722222222216"/>
    <n v="6650.833333333333"/>
    <n v="1.1232385248298041E-2"/>
    <x v="2"/>
    <n v="52"/>
    <s v="LOSS: 11185.63"/>
    <s v="LOSS"/>
  </r>
  <r>
    <s v="L0004"/>
    <s v="12-04-2022"/>
    <s v="B0004"/>
    <x v="0"/>
    <n v="2622"/>
    <n v="14.9"/>
    <n v="60"/>
    <x v="0"/>
    <x v="2"/>
    <x v="3"/>
    <n v="133361"/>
    <s v="OWN"/>
    <n v="0.17"/>
    <n v="0.87"/>
    <n v="3012.68"/>
    <n v="0"/>
    <n v="390.67999999999984"/>
    <n v="1.9660920359025502E-2"/>
    <n v="1.9660920359025502E-2"/>
    <n v="50.211333333333329"/>
    <n v="11113.416666666666"/>
    <n v="4.5180824978816895E-3"/>
    <x v="3"/>
    <n v="41"/>
    <s v="PROFIT: 390.68"/>
    <s v="PROFIT"/>
  </r>
  <r>
    <s v="L0005"/>
    <s v="27-11-2021"/>
    <s v="B0005"/>
    <x v="2"/>
    <n v="17725"/>
    <n v="12.7"/>
    <n v="36"/>
    <x v="0"/>
    <x v="3"/>
    <x v="3"/>
    <n v="148696"/>
    <s v="OWN"/>
    <n v="0.16"/>
    <n v="0.79"/>
    <n v="19976.080000000002"/>
    <n v="0"/>
    <n v="2251.0800000000017"/>
    <n v="0.11920293753698821"/>
    <n v="0.11920293753698821"/>
    <n v="554.89111111111117"/>
    <n v="12391.333333333334"/>
    <n v="4.4780581409946021E-2"/>
    <x v="4"/>
    <n v="45"/>
    <s v="PROFIT: 2251.08"/>
    <s v="PROFIT"/>
  </r>
  <r>
    <s v="L0006"/>
    <s v="29-03-2021"/>
    <s v="B0006"/>
    <x v="2"/>
    <n v="16646"/>
    <n v="14"/>
    <n v="36"/>
    <x v="0"/>
    <x v="0"/>
    <x v="3"/>
    <n v="124636"/>
    <s v="RENT"/>
    <n v="0.33"/>
    <n v="0.69"/>
    <n v="18976.439999999999"/>
    <n v="0"/>
    <n v="2330.4399999999987"/>
    <n v="0.1335569177444719"/>
    <n v="0.1335569177444719"/>
    <n v="527.12333333333333"/>
    <n v="10386.333333333334"/>
    <n v="5.0751628742899318E-2"/>
    <x v="5"/>
    <n v="53"/>
    <s v="PROFIT: 2330.44"/>
    <s v="PROFIT"/>
  </r>
  <r>
    <s v="L0007"/>
    <s v="22-05-2023"/>
    <s v="B0007"/>
    <x v="3"/>
    <n v="18029"/>
    <n v="9.5"/>
    <n v="60"/>
    <x v="0"/>
    <x v="1"/>
    <x v="4"/>
    <n v="34994"/>
    <s v="OWN"/>
    <n v="0.4"/>
    <n v="0.8"/>
    <n v="19741.759999999998"/>
    <n v="0"/>
    <n v="1712.7599999999984"/>
    <n v="0.51520260616105618"/>
    <n v="0.51520260616105618"/>
    <n v="329.02933333333328"/>
    <n v="2916.1666666666665"/>
    <n v="0.11282939932559867"/>
    <x v="0"/>
    <n v="27"/>
    <s v="PROFIT: 1712.76"/>
    <s v="PROFIT"/>
  </r>
  <r>
    <s v="L0008"/>
    <s v="11-05-2021"/>
    <s v="B0008"/>
    <x v="4"/>
    <n v="30402"/>
    <n v="22.8"/>
    <n v="36"/>
    <x v="1"/>
    <x v="0"/>
    <x v="0"/>
    <n v="34234"/>
    <s v="RENT"/>
    <n v="0.41"/>
    <n v="0.55000000000000004"/>
    <n v="3813.31"/>
    <n v="0"/>
    <n v="-26588.69"/>
    <n v="0.88806449728340242"/>
    <n v="0.88806449728340242"/>
    <n v="105.92527777777778"/>
    <n v="2852.8333333333335"/>
    <n v="3.712985141477284E-2"/>
    <x v="2"/>
    <n v="52"/>
    <s v="LOSS: 26588.69"/>
    <s v="LOSS"/>
  </r>
  <r>
    <s v="L0009"/>
    <s v="09-02-2023"/>
    <s v="B0009"/>
    <x v="5"/>
    <n v="5263"/>
    <n v="14"/>
    <n v="36"/>
    <x v="1"/>
    <x v="1"/>
    <x v="2"/>
    <n v="99300"/>
    <s v="RENT"/>
    <n v="0.21"/>
    <n v="0.68"/>
    <n v="885.74"/>
    <n v="0"/>
    <n v="-4377.26"/>
    <n v="5.3001007049345419E-2"/>
    <n v="5.3001007049345419E-2"/>
    <n v="24.603888888888889"/>
    <n v="8275"/>
    <n v="2.9732796240349111E-3"/>
    <x v="6"/>
    <n v="31"/>
    <s v="LOSS: 4377.26"/>
    <s v="LOSS"/>
  </r>
  <r>
    <s v="L0010"/>
    <s v="10-12-2021"/>
    <s v="B0010"/>
    <x v="6"/>
    <n v="31987"/>
    <n v="22.6"/>
    <n v="60"/>
    <x v="1"/>
    <x v="4"/>
    <x v="0"/>
    <n v="73949"/>
    <s v="RENT"/>
    <n v="0.18"/>
    <n v="0.86"/>
    <n v="2113.92"/>
    <n v="0"/>
    <n v="-29873.08"/>
    <n v="0.4325548688961311"/>
    <n v="0.4325548688961311"/>
    <n v="35.231999999999999"/>
    <n v="6162.416666666667"/>
    <n v="5.7172375556126514E-3"/>
    <x v="7"/>
    <n v="45"/>
    <s v="LOSS: 29873.08"/>
    <s v="LOSS"/>
  </r>
  <r>
    <s v="L0011"/>
    <s v="17-03-2023"/>
    <s v="B0011"/>
    <x v="1"/>
    <n v="9646"/>
    <n v="7.1"/>
    <n v="60"/>
    <x v="2"/>
    <x v="1"/>
    <x v="4"/>
    <n v="67405"/>
    <s v="RENT"/>
    <n v="0.11"/>
    <n v="0.6"/>
    <n v="0"/>
    <n v="0"/>
    <n v="-9646"/>
    <n v="0.14310511089681774"/>
    <n v="0.14310511089681774"/>
    <n v="0"/>
    <n v="5617.083333333333"/>
    <n v="0"/>
    <x v="8"/>
    <n v="30"/>
    <s v="LOSS: 9646"/>
    <s v="LOSS"/>
  </r>
  <r>
    <s v="L0012"/>
    <s v="21-01-2022"/>
    <s v="B0012"/>
    <x v="3"/>
    <n v="28529"/>
    <n v="24.8"/>
    <n v="60"/>
    <x v="0"/>
    <x v="4"/>
    <x v="2"/>
    <n v="64872"/>
    <s v="RENT"/>
    <n v="0.37"/>
    <n v="0.57999999999999996"/>
    <n v="35604.19"/>
    <n v="0"/>
    <n v="7075.1900000000023"/>
    <n v="0.43977370822542855"/>
    <n v="0.43977370822542855"/>
    <n v="593.40316666666672"/>
    <n v="5406"/>
    <n v="0.10976751140707856"/>
    <x v="9"/>
    <n v="43"/>
    <s v="PROFIT: 7075.19"/>
    <s v="PROFIT"/>
  </r>
  <r>
    <s v="L0013"/>
    <s v="14-08-2023"/>
    <s v="B0013"/>
    <x v="7"/>
    <n v="12664"/>
    <n v="13.9"/>
    <n v="36"/>
    <x v="0"/>
    <x v="0"/>
    <x v="2"/>
    <n v="72215"/>
    <s v="MORTGAGE"/>
    <n v="0.13"/>
    <n v="0.93"/>
    <n v="14424.3"/>
    <n v="0"/>
    <n v="1760.2999999999993"/>
    <n v="0.17536522883057537"/>
    <n v="0.17536522883057537"/>
    <n v="400.67499999999995"/>
    <n v="6017.916666666667"/>
    <n v="6.6580350342726566E-2"/>
    <x v="10"/>
    <n v="25"/>
    <s v="PROFIT: 1760.3"/>
    <s v="PROFIT"/>
  </r>
  <r>
    <s v="L0014"/>
    <s v="04-10-2021"/>
    <s v="B0014"/>
    <x v="3"/>
    <n v="36737"/>
    <n v="6"/>
    <n v="60"/>
    <x v="0"/>
    <x v="4"/>
    <x v="1"/>
    <n v="53185"/>
    <s v="RENT"/>
    <n v="0.27"/>
    <n v="0.59"/>
    <n v="38941.22"/>
    <n v="0"/>
    <n v="2204.2200000000012"/>
    <n v="0.69073987026417227"/>
    <n v="0.69073987026417227"/>
    <n v="649.02033333333338"/>
    <n v="4432.083333333333"/>
    <n v="0.14643685249600452"/>
    <x v="11"/>
    <n v="47"/>
    <s v="PROFIT: 2204.22"/>
    <s v="PROFIT"/>
  </r>
  <r>
    <s v="L0015"/>
    <s v="05-04-2022"/>
    <s v="B0015"/>
    <x v="7"/>
    <n v="36796"/>
    <n v="5.8"/>
    <n v="60"/>
    <x v="1"/>
    <x v="0"/>
    <x v="0"/>
    <n v="73442"/>
    <s v="MORTGAGE"/>
    <n v="0.34"/>
    <n v="0.62"/>
    <n v="13503.79"/>
    <n v="0"/>
    <n v="-23292.21"/>
    <n v="0.50102121401922606"/>
    <n v="0.50102121401922606"/>
    <n v="225.06316666666669"/>
    <n v="6120.166666666667"/>
    <n v="3.677402576182566E-2"/>
    <x v="3"/>
    <n v="41"/>
    <s v="LOSS: 23292.21"/>
    <s v="LOSS"/>
  </r>
  <r>
    <s v="L0016"/>
    <s v="22-01-2021"/>
    <s v="B0016"/>
    <x v="8"/>
    <n v="25027"/>
    <n v="19.899999999999999"/>
    <n v="36"/>
    <x v="0"/>
    <x v="5"/>
    <x v="0"/>
    <n v="81759"/>
    <s v="RENT"/>
    <n v="0.47"/>
    <n v="0.94"/>
    <n v="30007.37"/>
    <n v="0"/>
    <n v="4980.369999999999"/>
    <n v="0.3061069729326435"/>
    <n v="0.3061069729326435"/>
    <n v="833.5380555555555"/>
    <n v="6813.25"/>
    <n v="0.12234074128434382"/>
    <x v="12"/>
    <n v="55"/>
    <s v="PROFIT: 4980.37"/>
    <s v="PROFIT"/>
  </r>
  <r>
    <s v="L0017"/>
    <s v="10-09-2021"/>
    <s v="B0017"/>
    <x v="9"/>
    <n v="30373"/>
    <n v="18.2"/>
    <n v="60"/>
    <x v="1"/>
    <x v="0"/>
    <x v="1"/>
    <n v="71153"/>
    <s v="OWN"/>
    <n v="0.22"/>
    <n v="0.83"/>
    <n v="8244.83"/>
    <n v="0"/>
    <n v="-22128.17"/>
    <n v="0.42686886006211966"/>
    <n v="0.42686886006211966"/>
    <n v="137.41383333333334"/>
    <n v="5929.416666666667"/>
    <n v="2.317493289109384E-2"/>
    <x v="13"/>
    <n v="48"/>
    <s v="LOSS: 22128.17"/>
    <s v="LOSS"/>
  </r>
  <r>
    <s v="L0018"/>
    <s v="18-01-2023"/>
    <s v="B0018"/>
    <x v="0"/>
    <n v="37397"/>
    <n v="21"/>
    <n v="60"/>
    <x v="0"/>
    <x v="5"/>
    <x v="3"/>
    <n v="107535"/>
    <s v="MORTGAGE"/>
    <n v="0.2"/>
    <n v="0.81"/>
    <n v="45250.37"/>
    <n v="0"/>
    <n v="7853.3700000000026"/>
    <n v="0.34776584367880226"/>
    <n v="0.34776584367880226"/>
    <n v="754.17283333333341"/>
    <n v="8961.25"/>
    <n v="8.4159334170270148E-2"/>
    <x v="14"/>
    <n v="32"/>
    <s v="PROFIT: 7853.37"/>
    <s v="PROFIT"/>
  </r>
  <r>
    <s v="L0019"/>
    <s v="07-05-2023"/>
    <s v="B0019"/>
    <x v="9"/>
    <n v="21609"/>
    <n v="7.1"/>
    <n v="60"/>
    <x v="1"/>
    <x v="2"/>
    <x v="4"/>
    <n v="132023"/>
    <s v="OWN"/>
    <n v="0.36"/>
    <n v="0.88"/>
    <n v="2771.85"/>
    <n v="10111.4"/>
    <n v="-18837.150000000001"/>
    <n v="0.16367602614695925"/>
    <n v="0.16367602614695925"/>
    <n v="46.197499999999998"/>
    <n v="11001.916666666666"/>
    <n v="4.1990410761761207E-3"/>
    <x v="0"/>
    <n v="28"/>
    <s v="LOSS: 18837.15"/>
    <s v="LOSS"/>
  </r>
  <r>
    <s v="L0020"/>
    <s v="20-04-2022"/>
    <s v="B0020"/>
    <x v="3"/>
    <n v="36835"/>
    <n v="5.7"/>
    <n v="60"/>
    <x v="1"/>
    <x v="6"/>
    <x v="0"/>
    <n v="32581"/>
    <s v="RENT"/>
    <n v="0.35"/>
    <n v="0.55000000000000004"/>
    <n v="5580.8"/>
    <n v="9880.57"/>
    <n v="-31254.2"/>
    <n v="1.130566894815997"/>
    <n v="1.130566894815997"/>
    <n v="93.013333333333335"/>
    <n v="2715.0833333333335"/>
    <n v="3.4258003130658972E-2"/>
    <x v="3"/>
    <n v="40"/>
    <s v="LOSS: 31254.2"/>
    <s v="LOSS"/>
  </r>
  <r>
    <s v="L0021"/>
    <s v="19-12-2023"/>
    <s v="B0021"/>
    <x v="9"/>
    <n v="39709"/>
    <n v="15.2"/>
    <n v="36"/>
    <x v="0"/>
    <x v="2"/>
    <x v="1"/>
    <n v="81717"/>
    <s v="RENT"/>
    <n v="0.23"/>
    <n v="0.82"/>
    <n v="45744.77"/>
    <n v="0"/>
    <n v="6035.7699999999968"/>
    <n v="0.48593315956288163"/>
    <n v="0.48593315956288163"/>
    <n v="1270.6880555555554"/>
    <n v="6809.75"/>
    <n v="0.1865983414303837"/>
    <x v="15"/>
    <n v="21"/>
    <s v="PROFIT: 6035.77"/>
    <s v="PROFIT"/>
  </r>
  <r>
    <s v="L0022"/>
    <s v="26-05-2022"/>
    <s v="B0022"/>
    <x v="6"/>
    <n v="20250"/>
    <n v="12.8"/>
    <n v="60"/>
    <x v="0"/>
    <x v="2"/>
    <x v="2"/>
    <n v="32763"/>
    <s v="OWN"/>
    <n v="0.47"/>
    <n v="0.73"/>
    <n v="22842"/>
    <n v="0"/>
    <n v="2592"/>
    <n v="0.61807526783261602"/>
    <n v="0.61807526783261602"/>
    <n v="380.7"/>
    <n v="2730.25"/>
    <n v="0.13943778042303817"/>
    <x v="16"/>
    <n v="39"/>
    <s v="PROFIT: 2592"/>
    <s v="PROFIT"/>
  </r>
  <r>
    <s v="L0023"/>
    <s v="01-12-2022"/>
    <s v="B0023"/>
    <x v="8"/>
    <n v="22172"/>
    <n v="14.2"/>
    <n v="60"/>
    <x v="1"/>
    <x v="0"/>
    <x v="1"/>
    <n v="122910"/>
    <s v="RENT"/>
    <n v="0.44"/>
    <n v="0.87"/>
    <n v="2131.63"/>
    <n v="0"/>
    <n v="-20040.37"/>
    <n v="0.1803921568627451"/>
    <n v="0.1803921568627451"/>
    <n v="35.527166666666666"/>
    <n v="10242.5"/>
    <n v="3.4686030428769019E-3"/>
    <x v="17"/>
    <n v="33"/>
    <s v="LOSS: 20040.37"/>
    <s v="LOSS"/>
  </r>
  <r>
    <s v="L0024"/>
    <s v="03-09-2023"/>
    <s v="B0024"/>
    <x v="5"/>
    <n v="12555"/>
    <n v="24.8"/>
    <n v="36"/>
    <x v="0"/>
    <x v="0"/>
    <x v="3"/>
    <n v="85480"/>
    <s v="OWN"/>
    <n v="0.19"/>
    <n v="0.73"/>
    <n v="15668.64"/>
    <n v="0"/>
    <n v="3113.6399999999994"/>
    <n v="0.14687646233036969"/>
    <n v="0.14687646233036969"/>
    <n v="435.24"/>
    <n v="7123.333333333333"/>
    <n v="6.1100608329433787E-2"/>
    <x v="18"/>
    <n v="24"/>
    <s v="PROFIT: 3113.64"/>
    <s v="PROFIT"/>
  </r>
  <r>
    <s v="L0025"/>
    <s v="09-07-2021"/>
    <s v="B0025"/>
    <x v="8"/>
    <n v="22874"/>
    <n v="24.4"/>
    <n v="60"/>
    <x v="0"/>
    <x v="5"/>
    <x v="4"/>
    <n v="68759"/>
    <s v="RENT"/>
    <n v="0.2"/>
    <n v="0.78"/>
    <n v="28455.26"/>
    <n v="0"/>
    <n v="5581.2599999999984"/>
    <n v="0.33266917785308103"/>
    <n v="0.33266917785308103"/>
    <n v="474.25433333333331"/>
    <n v="5729.916666666667"/>
    <n v="8.2768103084687086E-2"/>
    <x v="19"/>
    <n v="50"/>
    <s v="PROFIT: 5581.26"/>
    <s v="PROFIT"/>
  </r>
  <r>
    <s v="L0026"/>
    <s v="16-08-2023"/>
    <s v="B0026"/>
    <x v="1"/>
    <n v="14081"/>
    <n v="23.8"/>
    <n v="36"/>
    <x v="1"/>
    <x v="2"/>
    <x v="3"/>
    <n v="106067"/>
    <s v="RENT"/>
    <n v="0.3"/>
    <n v="0.71"/>
    <n v="4585.71"/>
    <n v="0"/>
    <n v="-9495.2900000000009"/>
    <n v="0.13275571101285036"/>
    <n v="0.13275571101285036"/>
    <n v="127.38083333333333"/>
    <n v="8838.9166666666661"/>
    <n v="1.4411362629281492E-2"/>
    <x v="10"/>
    <n v="25"/>
    <s v="LOSS: 9495.29"/>
    <s v="LOSS"/>
  </r>
  <r>
    <s v="L0027"/>
    <s v="18-11-2022"/>
    <s v="B0027"/>
    <x v="6"/>
    <n v="25063"/>
    <n v="20.7"/>
    <n v="36"/>
    <x v="0"/>
    <x v="3"/>
    <x v="2"/>
    <n v="148094"/>
    <s v="MORTGAGE"/>
    <n v="0.41"/>
    <n v="0.72"/>
    <n v="30251.040000000001"/>
    <n v="0"/>
    <n v="5188.0400000000009"/>
    <n v="0.16923710616230231"/>
    <n v="0.16923710616230231"/>
    <n v="840.30666666666673"/>
    <n v="12341.166666666666"/>
    <n v="6.8089726795143635E-2"/>
    <x v="20"/>
    <n v="34"/>
    <s v="PROFIT: 5188.04"/>
    <s v="PROFIT"/>
  </r>
  <r>
    <s v="L0028"/>
    <s v="16-08-2023"/>
    <s v="B0028"/>
    <x v="9"/>
    <n v="7819"/>
    <n v="12.1"/>
    <n v="36"/>
    <x v="1"/>
    <x v="0"/>
    <x v="2"/>
    <n v="55307"/>
    <s v="OWN"/>
    <n v="0.12"/>
    <n v="0.85"/>
    <n v="722.43"/>
    <n v="0"/>
    <n v="-7096.57"/>
    <n v="0.14137450955575243"/>
    <n v="0.14137450955575243"/>
    <n v="20.067499999999999"/>
    <n v="4608.916666666667"/>
    <n v="4.3540600647296E-3"/>
    <x v="10"/>
    <n v="25"/>
    <s v="LOSS: 7096.57"/>
    <s v="LOSS"/>
  </r>
  <r>
    <s v="L0029"/>
    <s v="17-07-2022"/>
    <s v="B0029"/>
    <x v="5"/>
    <n v="26712"/>
    <n v="13.2"/>
    <n v="60"/>
    <x v="1"/>
    <x v="4"/>
    <x v="2"/>
    <n v="126371"/>
    <s v="RENT"/>
    <n v="0.38"/>
    <n v="0.78"/>
    <n v="10402.379999999999"/>
    <n v="0"/>
    <n v="-16309.62"/>
    <n v="0.21137761036946767"/>
    <n v="0.21137761036946767"/>
    <n v="173.37299999999999"/>
    <n v="10530.916666666666"/>
    <n v="1.6463239192536262E-2"/>
    <x v="21"/>
    <n v="38"/>
    <s v="LOSS: 16309.62"/>
    <s v="LOSS"/>
  </r>
  <r>
    <s v="L0030"/>
    <s v="12-04-2023"/>
    <s v="B0030"/>
    <x v="9"/>
    <n v="25762"/>
    <n v="16"/>
    <n v="36"/>
    <x v="0"/>
    <x v="0"/>
    <x v="2"/>
    <n v="41064"/>
    <s v="OWN"/>
    <n v="0.36"/>
    <n v="0.78"/>
    <n v="29883.919999999998"/>
    <n v="0"/>
    <n v="4121.9199999999983"/>
    <n v="0.62736216637443987"/>
    <n v="0.62736216637443987"/>
    <n v="830.10888888888883"/>
    <n v="3422"/>
    <n v="0.24258003766478342"/>
    <x v="22"/>
    <n v="29"/>
    <s v="PROFIT: 4121.92"/>
    <s v="PROFIT"/>
  </r>
  <r>
    <s v="L0031"/>
    <s v="09-10-2022"/>
    <s v="B0031"/>
    <x v="4"/>
    <n v="12046"/>
    <n v="21.6"/>
    <n v="36"/>
    <x v="0"/>
    <x v="1"/>
    <x v="1"/>
    <n v="106848"/>
    <s v="MORTGAGE"/>
    <n v="0.19"/>
    <n v="0.7"/>
    <n v="14647.94"/>
    <n v="0"/>
    <n v="2601.9400000000005"/>
    <n v="0.11273959269242288"/>
    <n v="0.11273959269242288"/>
    <n v="406.88722222222225"/>
    <n v="8904"/>
    <n v="4.5697127383448138E-2"/>
    <x v="23"/>
    <n v="35"/>
    <s v="PROFIT: 2601.94"/>
    <s v="PROFIT"/>
  </r>
  <r>
    <s v="L0032"/>
    <s v="21-01-2021"/>
    <s v="B0032"/>
    <x v="4"/>
    <n v="32463"/>
    <n v="6.4"/>
    <n v="36"/>
    <x v="0"/>
    <x v="1"/>
    <x v="2"/>
    <n v="67548"/>
    <s v="OWN"/>
    <n v="0.37"/>
    <n v="0.74"/>
    <n v="34540.629999999997"/>
    <n v="0"/>
    <n v="2077.6299999999974"/>
    <n v="0.48059157932137148"/>
    <n v="0.48059157932137148"/>
    <n v="959.46194444444438"/>
    <n v="5629"/>
    <n v="0.17044980359645487"/>
    <x v="12"/>
    <n v="55"/>
    <s v="PROFIT: 2077.63"/>
    <s v="PROFIT"/>
  </r>
  <r>
    <s v="L0033"/>
    <s v="21-04-2023"/>
    <s v="B0033"/>
    <x v="2"/>
    <n v="29769"/>
    <n v="13.5"/>
    <n v="60"/>
    <x v="1"/>
    <x v="0"/>
    <x v="2"/>
    <n v="66945"/>
    <s v="MORTGAGE"/>
    <n v="0.48"/>
    <n v="0.84"/>
    <n v="1763.22"/>
    <n v="0"/>
    <n v="-28005.78"/>
    <n v="0.44467846739861078"/>
    <n v="0.44467846739861078"/>
    <n v="29.387"/>
    <n v="5578.75"/>
    <n v="5.2676674882366119E-3"/>
    <x v="22"/>
    <n v="28"/>
    <s v="LOSS: 28005.78"/>
    <s v="LOSS"/>
  </r>
  <r>
    <s v="L0034"/>
    <s v="16-06-2021"/>
    <s v="B0034"/>
    <x v="8"/>
    <n v="24150"/>
    <n v="6.7"/>
    <n v="60"/>
    <x v="0"/>
    <x v="5"/>
    <x v="1"/>
    <n v="77937"/>
    <s v="OWN"/>
    <n v="0.12"/>
    <n v="0.87"/>
    <n v="25768.05"/>
    <n v="0"/>
    <n v="1618.0499999999993"/>
    <n v="0.30986566072597099"/>
    <n v="0.30986566072597099"/>
    <n v="429.46749999999997"/>
    <n v="6494.75"/>
    <n v="6.6125331998922204E-2"/>
    <x v="24"/>
    <n v="51"/>
    <s v="PROFIT: 1618.05"/>
    <s v="PROFIT"/>
  </r>
  <r>
    <s v="L0035"/>
    <s v="23-01-2022"/>
    <s v="B0035"/>
    <x v="5"/>
    <n v="3711"/>
    <n v="15.3"/>
    <n v="60"/>
    <x v="1"/>
    <x v="1"/>
    <x v="2"/>
    <n v="36476"/>
    <s v="OWN"/>
    <n v="0.23"/>
    <n v="0.81"/>
    <n v="648.73"/>
    <n v="938.22"/>
    <n v="-3062.27"/>
    <n v="0.10173812918083124"/>
    <n v="0.10173812918083124"/>
    <n v="10.812166666666666"/>
    <n v="3039.6666666666665"/>
    <n v="3.5570237964689111E-3"/>
    <x v="9"/>
    <n v="43"/>
    <s v="LOSS: 3062.27"/>
    <s v="LOSS"/>
  </r>
  <r>
    <s v="L0036"/>
    <s v="24-08-2022"/>
    <s v="B0036"/>
    <x v="4"/>
    <n v="5853"/>
    <n v="23"/>
    <n v="60"/>
    <x v="0"/>
    <x v="1"/>
    <x v="3"/>
    <n v="81756"/>
    <s v="MORTGAGE"/>
    <n v="0.28000000000000003"/>
    <n v="0.92"/>
    <n v="7199.19"/>
    <n v="0"/>
    <n v="1346.1899999999996"/>
    <n v="7.1591075884338759E-2"/>
    <n v="7.1591075884338759E-2"/>
    <n v="119.98649999999999"/>
    <n v="6813"/>
    <n v="1.7611404667547334E-2"/>
    <x v="25"/>
    <n v="36"/>
    <s v="PROFIT: 1346.19"/>
    <s v="PROFIT"/>
  </r>
  <r>
    <s v="L0037"/>
    <s v="12-11-2021"/>
    <s v="B0037"/>
    <x v="2"/>
    <n v="30077"/>
    <n v="20.6"/>
    <n v="60"/>
    <x v="0"/>
    <x v="0"/>
    <x v="3"/>
    <n v="120101"/>
    <s v="RENT"/>
    <n v="0.46"/>
    <n v="0.87"/>
    <n v="36272.86"/>
    <n v="0"/>
    <n v="6195.8600000000006"/>
    <n v="0.25043088733649177"/>
    <n v="0.25043088733649177"/>
    <n v="604.54766666666671"/>
    <n v="10008.416666666666"/>
    <n v="6.0403926695031689E-2"/>
    <x v="4"/>
    <n v="46"/>
    <s v="PROFIT: 6195.86"/>
    <s v="PROFIT"/>
  </r>
  <r>
    <s v="L0038"/>
    <s v="14-01-2021"/>
    <s v="B0038"/>
    <x v="6"/>
    <n v="24863"/>
    <n v="9.6"/>
    <n v="60"/>
    <x v="0"/>
    <x v="2"/>
    <x v="0"/>
    <n v="32382"/>
    <s v="RENT"/>
    <n v="0.48"/>
    <n v="0.75"/>
    <n v="27249.85"/>
    <n v="0"/>
    <n v="2386.8499999999985"/>
    <n v="0.76780310048792544"/>
    <n v="0.76780310048792544"/>
    <n v="454.16416666666663"/>
    <n v="2698.5"/>
    <n v="0.16830245197949475"/>
    <x v="12"/>
    <n v="56"/>
    <s v="PROFIT: 2386.85"/>
    <s v="PROFIT"/>
  </r>
  <r>
    <s v="L0039"/>
    <s v="30-08-2021"/>
    <s v="B0039"/>
    <x v="5"/>
    <n v="22792"/>
    <n v="24.5"/>
    <n v="60"/>
    <x v="0"/>
    <x v="5"/>
    <x v="3"/>
    <n v="79683"/>
    <s v="RENT"/>
    <n v="0.28000000000000003"/>
    <n v="0.8"/>
    <n v="28376.04"/>
    <n v="0"/>
    <n v="5584.0400000000009"/>
    <n v="0.28603340737673028"/>
    <n v="0.28603340737673028"/>
    <n v="472.93400000000003"/>
    <n v="6640.25"/>
    <n v="7.1222318436805848E-2"/>
    <x v="26"/>
    <n v="48"/>
    <s v="PROFIT: 5584.04"/>
    <s v="PROFIT"/>
  </r>
  <r>
    <s v="L0040"/>
    <s v="16-02-2023"/>
    <s v="B0040"/>
    <x v="2"/>
    <n v="9942"/>
    <n v="18.3"/>
    <n v="36"/>
    <x v="0"/>
    <x v="6"/>
    <x v="4"/>
    <n v="117999"/>
    <s v="OWN"/>
    <n v="0.4"/>
    <n v="0.92"/>
    <n v="11761.39"/>
    <n v="0"/>
    <n v="1819.3899999999994"/>
    <n v="8.4254951313146725E-2"/>
    <n v="8.4254951313146725E-2"/>
    <n v="326.70527777777778"/>
    <n v="9833.25"/>
    <n v="3.3224547100681644E-2"/>
    <x v="6"/>
    <n v="31"/>
    <s v="PROFIT: 1819.39"/>
    <s v="PROFIT"/>
  </r>
  <r>
    <s v="L0041"/>
    <s v="19-07-2022"/>
    <s v="B0041"/>
    <x v="0"/>
    <n v="2762"/>
    <n v="5.2"/>
    <n v="36"/>
    <x v="1"/>
    <x v="6"/>
    <x v="4"/>
    <n v="75276"/>
    <s v="OWN"/>
    <n v="0.31"/>
    <n v="0.78"/>
    <n v="1245.1099999999999"/>
    <n v="0"/>
    <n v="-1516.89"/>
    <n v="3.6691641426218183E-2"/>
    <n v="3.6691641426218183E-2"/>
    <n v="34.586388888888884"/>
    <n v="6273"/>
    <n v="5.513532422905928E-3"/>
    <x v="21"/>
    <n v="38"/>
    <s v="LOSS: 1516.89"/>
    <s v="LOSS"/>
  </r>
  <r>
    <s v="L0042"/>
    <s v="17-06-2023"/>
    <s v="B0042"/>
    <x v="5"/>
    <n v="32987"/>
    <n v="10.1"/>
    <n v="36"/>
    <x v="0"/>
    <x v="0"/>
    <x v="4"/>
    <n v="63402"/>
    <s v="RENT"/>
    <n v="0.32"/>
    <n v="0.87"/>
    <n v="36318.69"/>
    <n v="0"/>
    <n v="3331.6900000000023"/>
    <n v="0.52028327182107825"/>
    <n v="0.52028327182107825"/>
    <n v="1008.8525000000001"/>
    <n v="5283.5"/>
    <n v="0.19094397653070883"/>
    <x v="27"/>
    <n v="27"/>
    <s v="PROFIT: 3331.69"/>
    <s v="PROFIT"/>
  </r>
  <r>
    <s v="L0043"/>
    <s v="02-04-2021"/>
    <s v="B0043"/>
    <x v="3"/>
    <n v="16850"/>
    <n v="10.199999999999999"/>
    <n v="36"/>
    <x v="0"/>
    <x v="0"/>
    <x v="1"/>
    <n v="121881"/>
    <s v="OWN"/>
    <n v="0.21"/>
    <n v="0.81"/>
    <n v="18568.7"/>
    <n v="0"/>
    <n v="1718.7000000000007"/>
    <n v="0.13824960412205348"/>
    <n v="0.13824960412205348"/>
    <n v="515.79722222222222"/>
    <n v="10156.75"/>
    <n v="5.0783687914167645E-2"/>
    <x v="28"/>
    <n v="53"/>
    <s v="PROFIT: 1718.7"/>
    <s v="PROFIT"/>
  </r>
  <r>
    <s v="L0044"/>
    <s v="14-08-2023"/>
    <s v="B0044"/>
    <x v="2"/>
    <n v="13112"/>
    <n v="6.4"/>
    <n v="60"/>
    <x v="0"/>
    <x v="1"/>
    <x v="3"/>
    <n v="140300"/>
    <s v="OWN"/>
    <n v="0.19"/>
    <n v="0.75"/>
    <n v="13951.17"/>
    <n v="0"/>
    <n v="839.17000000000007"/>
    <n v="9.345687811831789E-2"/>
    <n v="9.345687811831789E-2"/>
    <n v="232.51949999999999"/>
    <n v="11691.666666666666"/>
    <n v="1.9887626514611546E-2"/>
    <x v="10"/>
    <n v="25"/>
    <s v="PROFIT: 839.17"/>
    <s v="PROFIT"/>
  </r>
  <r>
    <s v="L0045"/>
    <s v="24-05-2022"/>
    <s v="B0045"/>
    <x v="9"/>
    <n v="25058"/>
    <n v="24.2"/>
    <n v="36"/>
    <x v="1"/>
    <x v="0"/>
    <x v="4"/>
    <n v="56946"/>
    <s v="RENT"/>
    <n v="0.22"/>
    <n v="0.61"/>
    <n v="9355.1299999999992"/>
    <n v="0"/>
    <n v="-15702.87"/>
    <n v="0.4400309064727988"/>
    <n v="0.4400309064727988"/>
    <n v="259.86472222222221"/>
    <n v="4745.5"/>
    <n v="5.4760240695863917E-2"/>
    <x v="16"/>
    <n v="39"/>
    <s v="LOSS: 15702.87"/>
    <s v="LOSS"/>
  </r>
  <r>
    <s v="L0046"/>
    <s v="15-02-2023"/>
    <s v="B0046"/>
    <x v="3"/>
    <n v="39890"/>
    <n v="14.6"/>
    <n v="36"/>
    <x v="1"/>
    <x v="6"/>
    <x v="0"/>
    <n v="109698"/>
    <s v="MORTGAGE"/>
    <n v="0.32"/>
    <n v="0.69"/>
    <n v="3304.32"/>
    <n v="0"/>
    <n v="-36585.68"/>
    <n v="0.36363470619336724"/>
    <n v="0.36363470619336724"/>
    <n v="91.786666666666676"/>
    <n v="9141.5"/>
    <n v="1.004065707670149E-2"/>
    <x v="6"/>
    <n v="31"/>
    <s v="LOSS: 36585.68"/>
    <s v="LOSS"/>
  </r>
  <r>
    <s v="L0047"/>
    <s v="04-02-2021"/>
    <s v="B0047"/>
    <x v="0"/>
    <n v="1481"/>
    <n v="22.9"/>
    <n v="36"/>
    <x v="0"/>
    <x v="1"/>
    <x v="1"/>
    <n v="144690"/>
    <s v="OWN"/>
    <n v="0.11"/>
    <n v="0.94"/>
    <n v="1820.15"/>
    <n v="0"/>
    <n v="339.15000000000009"/>
    <n v="1.0235676273412122E-2"/>
    <n v="1.0235676273412122E-2"/>
    <n v="50.559722222222227"/>
    <n v="12057.5"/>
    <n v="4.1932176837837223E-3"/>
    <x v="29"/>
    <n v="55"/>
    <s v="PROFIT: 339.15"/>
    <s v="PROFIT"/>
  </r>
  <r>
    <s v="L0048"/>
    <s v="25-07-2021"/>
    <s v="B0048"/>
    <x v="4"/>
    <n v="33921"/>
    <n v="11.4"/>
    <n v="36"/>
    <x v="1"/>
    <x v="6"/>
    <x v="0"/>
    <n v="142309"/>
    <s v="OWN"/>
    <n v="0.46"/>
    <n v="0.8"/>
    <n v="14230.09"/>
    <n v="0"/>
    <n v="-19690.91"/>
    <n v="0.23836159343400629"/>
    <n v="0.23836159343400629"/>
    <n v="395.28027777777777"/>
    <n v="11859.083333333334"/>
    <n v="3.3331436053470498E-2"/>
    <x v="19"/>
    <n v="49"/>
    <s v="LOSS: 19690.91"/>
    <s v="LOSS"/>
  </r>
  <r>
    <s v="L0049"/>
    <s v="23-10-2023"/>
    <s v="B0049"/>
    <x v="7"/>
    <n v="2524"/>
    <n v="7.5"/>
    <n v="60"/>
    <x v="0"/>
    <x v="4"/>
    <x v="3"/>
    <n v="103933"/>
    <s v="OWN"/>
    <n v="0.16"/>
    <n v="0.75"/>
    <n v="2713.3"/>
    <n v="0"/>
    <n v="189.30000000000018"/>
    <n v="2.4284875833469638E-2"/>
    <n v="2.4284875833469638E-2"/>
    <n v="45.221666666666671"/>
    <n v="8661.0833333333339"/>
    <n v="5.2212483041959726E-3"/>
    <x v="30"/>
    <n v="22"/>
    <s v="PROFIT: 189.3"/>
    <s v="PROFIT"/>
  </r>
  <r>
    <s v="L0050"/>
    <s v="19-10-2023"/>
    <s v="B0050"/>
    <x v="2"/>
    <n v="35888"/>
    <n v="14.5"/>
    <n v="60"/>
    <x v="1"/>
    <x v="4"/>
    <x v="2"/>
    <n v="52335"/>
    <s v="OWN"/>
    <n v="0.19"/>
    <n v="0.92"/>
    <n v="9756.7199999999993"/>
    <n v="0"/>
    <n v="-26131.279999999999"/>
    <n v="0.68573612305340592"/>
    <n v="0.68573612305340592"/>
    <n v="162.61199999999999"/>
    <n v="4361.25"/>
    <n v="3.7285640584694753E-2"/>
    <x v="30"/>
    <n v="23"/>
    <s v="LOSS: 26131.28"/>
    <s v="LOSS"/>
  </r>
  <r>
    <s v="L0051"/>
    <s v="20-07-2022"/>
    <s v="B0051"/>
    <x v="6"/>
    <n v="16048"/>
    <n v="7.3"/>
    <n v="60"/>
    <x v="0"/>
    <x v="1"/>
    <x v="0"/>
    <n v="75095"/>
    <s v="MORTGAGE"/>
    <n v="0.31"/>
    <n v="0.76"/>
    <n v="17219.5"/>
    <n v="0"/>
    <n v="1171.5"/>
    <n v="0.21370264331846328"/>
    <n v="0.21370264331846328"/>
    <n v="286.99166666666667"/>
    <n v="6257.916666666667"/>
    <n v="4.586057660296957E-2"/>
    <x v="21"/>
    <n v="37"/>
    <s v="PROFIT: 1171.5"/>
    <s v="PROFIT"/>
  </r>
  <r>
    <s v="L0052"/>
    <s v="04-12-2022"/>
    <s v="B0052"/>
    <x v="2"/>
    <n v="36111"/>
    <n v="14.7"/>
    <n v="36"/>
    <x v="0"/>
    <x v="0"/>
    <x v="2"/>
    <n v="109930"/>
    <s v="RENT"/>
    <n v="0.38"/>
    <n v="0.74"/>
    <n v="41419.32"/>
    <n v="0"/>
    <n v="5308.32"/>
    <n v="0.32849085781861187"/>
    <n v="0.32849085781861187"/>
    <n v="1150.5366666666666"/>
    <n v="9160.8333333333339"/>
    <n v="0.12559301373601381"/>
    <x v="17"/>
    <n v="33"/>
    <s v="PROFIT: 5308.32"/>
    <s v="PROFIT"/>
  </r>
  <r>
    <s v="L0053"/>
    <s v="06-02-2022"/>
    <s v="B0053"/>
    <x v="7"/>
    <n v="38904"/>
    <n v="23.4"/>
    <n v="60"/>
    <x v="1"/>
    <x v="1"/>
    <x v="1"/>
    <n v="57197"/>
    <s v="OWN"/>
    <n v="0.14000000000000001"/>
    <n v="0.84"/>
    <n v="13773.37"/>
    <n v="12116.05"/>
    <n v="-25130.629999999997"/>
    <n v="0.68017553368183647"/>
    <n v="0.68017553368183647"/>
    <n v="229.55616666666668"/>
    <n v="4766.416666666667"/>
    <n v="4.8161162298721964E-2"/>
    <x v="31"/>
    <n v="43"/>
    <s v="LOSS: 25130.63"/>
    <s v="LOSS"/>
  </r>
  <r>
    <s v="L0054"/>
    <s v="31-12-2022"/>
    <s v="B0054"/>
    <x v="0"/>
    <n v="35008"/>
    <n v="15.4"/>
    <n v="36"/>
    <x v="0"/>
    <x v="6"/>
    <x v="0"/>
    <n v="52010"/>
    <s v="RENT"/>
    <n v="0.23"/>
    <n v="0.82"/>
    <n v="40399.230000000003"/>
    <n v="0"/>
    <n v="5391.2300000000032"/>
    <n v="0.67310132666794842"/>
    <n v="0.67310132666794842"/>
    <n v="1122.2008333333333"/>
    <n v="4334.166666666667"/>
    <n v="0.25891963084022301"/>
    <x v="17"/>
    <n v="32"/>
    <s v="PROFIT: 5391.23"/>
    <s v="PROFIT"/>
  </r>
  <r>
    <s v="L0055"/>
    <s v="11-06-2021"/>
    <s v="B0055"/>
    <x v="0"/>
    <n v="1060"/>
    <n v="17.3"/>
    <n v="60"/>
    <x v="1"/>
    <x v="4"/>
    <x v="0"/>
    <n v="54123"/>
    <s v="OWN"/>
    <n v="0.49"/>
    <n v="0.59"/>
    <n v="339.55"/>
    <n v="0"/>
    <n v="-720.45"/>
    <n v="1.9585019307872809E-2"/>
    <n v="1.9585019307872809E-2"/>
    <n v="5.6591666666666667"/>
    <n v="4510.25"/>
    <n v="1.2547345860355118E-3"/>
    <x v="24"/>
    <n v="51"/>
    <s v="LOSS: 720.45"/>
    <s v="LOSS"/>
  </r>
  <r>
    <s v="L0056"/>
    <s v="21-07-2021"/>
    <s v="B0056"/>
    <x v="3"/>
    <n v="10130"/>
    <n v="8.1"/>
    <n v="60"/>
    <x v="0"/>
    <x v="1"/>
    <x v="1"/>
    <n v="117923"/>
    <s v="MORTGAGE"/>
    <n v="0.2"/>
    <n v="0.71"/>
    <n v="10950.53"/>
    <n v="0"/>
    <n v="820.53000000000065"/>
    <n v="8.5903513309532498E-2"/>
    <n v="8.5903513309532498E-2"/>
    <n v="182.50883333333334"/>
    <n v="9826.9166666666661"/>
    <n v="1.8572339577520927E-2"/>
    <x v="19"/>
    <n v="49"/>
    <s v="PROFIT: 820.530000000001"/>
    <s v="PROFIT"/>
  </r>
  <r>
    <s v="L0057"/>
    <s v="23-09-2023"/>
    <s v="B0057"/>
    <x v="5"/>
    <n v="19023"/>
    <n v="5.9"/>
    <n v="60"/>
    <x v="1"/>
    <x v="0"/>
    <x v="1"/>
    <n v="32890"/>
    <s v="RENT"/>
    <n v="0.23"/>
    <n v="0.71"/>
    <n v="6787.88"/>
    <n v="0"/>
    <n v="-12235.119999999999"/>
    <n v="0.57838248707813922"/>
    <n v="0.57838248707813922"/>
    <n v="113.13133333333333"/>
    <n v="2740.8333333333335"/>
    <n v="4.1276254180602004E-2"/>
    <x v="18"/>
    <n v="23"/>
    <s v="LOSS: 12235.12"/>
    <s v="LOSS"/>
  </r>
  <r>
    <s v="L0058"/>
    <s v="27-09-2021"/>
    <s v="B0058"/>
    <x v="6"/>
    <n v="14350"/>
    <n v="7.2"/>
    <n v="60"/>
    <x v="1"/>
    <x v="4"/>
    <x v="4"/>
    <n v="123305"/>
    <s v="MORTGAGE"/>
    <n v="0.43"/>
    <n v="0.67"/>
    <n v="5712.02"/>
    <n v="3379.84"/>
    <n v="-8637.98"/>
    <n v="0.11637808685779165"/>
    <n v="0.11637808685779165"/>
    <n v="95.200333333333347"/>
    <n v="10275.416666666666"/>
    <n v="9.2648635497344003E-3"/>
    <x v="13"/>
    <n v="47"/>
    <s v="LOSS: 8637.98"/>
    <s v="LOSS"/>
  </r>
  <r>
    <s v="L0059"/>
    <s v="27-03-2023"/>
    <s v="B0059"/>
    <x v="3"/>
    <n v="25354"/>
    <n v="17"/>
    <n v="60"/>
    <x v="0"/>
    <x v="3"/>
    <x v="3"/>
    <n v="139162"/>
    <s v="OWN"/>
    <n v="0.12"/>
    <n v="0.73"/>
    <n v="29664.18"/>
    <n v="0"/>
    <n v="4310.18"/>
    <n v="0.18219054052111927"/>
    <n v="0.18219054052111927"/>
    <n v="494.40300000000002"/>
    <n v="11596.833333333334"/>
    <n v="4.263258648194191E-2"/>
    <x v="8"/>
    <n v="29"/>
    <s v="PROFIT: 4310.18"/>
    <s v="PROFIT"/>
  </r>
  <r>
    <s v="L0060"/>
    <s v="01-04-2022"/>
    <s v="B0060"/>
    <x v="6"/>
    <n v="29145"/>
    <n v="6.9"/>
    <n v="36"/>
    <x v="1"/>
    <x v="3"/>
    <x v="0"/>
    <n v="38026"/>
    <s v="MORTGAGE"/>
    <n v="0.28999999999999998"/>
    <n v="0.69"/>
    <n v="4504.3900000000003"/>
    <n v="0"/>
    <n v="-24640.61"/>
    <n v="0.76644927155104403"/>
    <n v="0.76644927155104403"/>
    <n v="125.12194444444445"/>
    <n v="3168.8333333333335"/>
    <n v="3.9485176808850088E-2"/>
    <x v="3"/>
    <n v="41"/>
    <s v="LOSS: 24640.61"/>
    <s v="LOSS"/>
  </r>
  <r>
    <s v="L0061"/>
    <s v="14-10-2023"/>
    <s v="B0061"/>
    <x v="6"/>
    <n v="35020"/>
    <n v="12.5"/>
    <n v="60"/>
    <x v="1"/>
    <x v="5"/>
    <x v="0"/>
    <n v="94925"/>
    <s v="MORTGAGE"/>
    <n v="0.25"/>
    <n v="0.59"/>
    <n v="11583.76"/>
    <n v="0"/>
    <n v="-23436.239999999998"/>
    <n v="0.36892283381617064"/>
    <n v="0.36892283381617064"/>
    <n v="193.06266666666667"/>
    <n v="7910.416666666667"/>
    <n v="2.4406131156175927E-2"/>
    <x v="30"/>
    <n v="23"/>
    <s v="LOSS: 23436.24"/>
    <s v="LOSS"/>
  </r>
  <r>
    <s v="L0062"/>
    <s v="23-10-2021"/>
    <s v="B0062"/>
    <x v="7"/>
    <n v="21587"/>
    <n v="16"/>
    <n v="36"/>
    <x v="1"/>
    <x v="2"/>
    <x v="1"/>
    <n v="98842"/>
    <s v="OWN"/>
    <n v="0.23"/>
    <n v="0.69"/>
    <n v="5550.98"/>
    <n v="0"/>
    <n v="-16036.02"/>
    <n v="0.21839906112786062"/>
    <n v="0.21839906112786062"/>
    <n v="154.19388888888886"/>
    <n v="8236.8333333333339"/>
    <n v="1.8720044785280207E-2"/>
    <x v="11"/>
    <n v="46"/>
    <s v="LOSS: 16036.02"/>
    <s v="LOSS"/>
  </r>
  <r>
    <s v="L0063"/>
    <s v="21-12-2022"/>
    <s v="B0063"/>
    <x v="3"/>
    <n v="10650"/>
    <n v="12.8"/>
    <n v="36"/>
    <x v="0"/>
    <x v="5"/>
    <x v="1"/>
    <n v="63665"/>
    <s v="OWN"/>
    <n v="0.21"/>
    <n v="0.53"/>
    <n v="12013.2"/>
    <n v="0"/>
    <n v="1363.2000000000007"/>
    <n v="0.167281866017435"/>
    <n v="0.167281866017435"/>
    <n v="333.70000000000005"/>
    <n v="5305.416666666667"/>
    <n v="6.2897981622555568E-2"/>
    <x v="17"/>
    <n v="32"/>
    <s v="PROFIT: 1363.2"/>
    <s v="PROFIT"/>
  </r>
  <r>
    <s v="L0064"/>
    <s v="04-12-2021"/>
    <s v="B0064"/>
    <x v="6"/>
    <n v="20933"/>
    <n v="8.3000000000000007"/>
    <n v="36"/>
    <x v="1"/>
    <x v="4"/>
    <x v="3"/>
    <n v="39277"/>
    <s v="RENT"/>
    <n v="0.14000000000000001"/>
    <n v="0.76"/>
    <n v="2341.0500000000002"/>
    <n v="2519.27"/>
    <n v="-18591.95"/>
    <n v="0.53295821982330627"/>
    <n v="0.53295821982330627"/>
    <n v="65.029166666666669"/>
    <n v="3273.0833333333335"/>
    <n v="1.9867861598390914E-2"/>
    <x v="7"/>
    <n v="45"/>
    <s v="LOSS: 18591.95"/>
    <s v="LOSS"/>
  </r>
  <r>
    <s v="L0065"/>
    <s v="29-05-2023"/>
    <s v="B0065"/>
    <x v="1"/>
    <n v="21581"/>
    <n v="10.5"/>
    <n v="36"/>
    <x v="0"/>
    <x v="4"/>
    <x v="1"/>
    <n v="72239"/>
    <s v="OWN"/>
    <n v="0.23"/>
    <n v="0.88"/>
    <n v="23847"/>
    <n v="0"/>
    <n v="2266"/>
    <n v="0.2987444455211174"/>
    <n v="0.2987444455211174"/>
    <n v="662.41666666666663"/>
    <n v="6019.916666666667"/>
    <n v="0.11003751436204819"/>
    <x v="0"/>
    <n v="27"/>
    <s v="PROFIT: 2266"/>
    <s v="PROFIT"/>
  </r>
  <r>
    <s v="L0066"/>
    <s v="13-12-2023"/>
    <s v="B0066"/>
    <x v="7"/>
    <n v="24393"/>
    <n v="23.6"/>
    <n v="36"/>
    <x v="0"/>
    <x v="2"/>
    <x v="2"/>
    <n v="77664"/>
    <s v="RENT"/>
    <n v="0.12"/>
    <n v="0.83"/>
    <n v="30149.75"/>
    <n v="0"/>
    <n v="5756.75"/>
    <n v="0.31408374536464773"/>
    <n v="0.31408374536464773"/>
    <n v="837.49305555555554"/>
    <n v="6472"/>
    <n v="0.12940251167422057"/>
    <x v="15"/>
    <n v="21"/>
    <s v="PROFIT: 5756.75"/>
    <s v="PROFIT"/>
  </r>
  <r>
    <s v="L0067"/>
    <s v="03-03-2023"/>
    <s v="B0067"/>
    <x v="0"/>
    <n v="24051"/>
    <n v="18.5"/>
    <n v="60"/>
    <x v="1"/>
    <x v="0"/>
    <x v="2"/>
    <n v="78008"/>
    <s v="MORTGAGE"/>
    <n v="0.41"/>
    <n v="0.66"/>
    <n v="2509.5100000000002"/>
    <n v="11762.86"/>
    <n v="-21541.489999999998"/>
    <n v="0.30831453184288793"/>
    <n v="0.30831453184288793"/>
    <n v="41.825166666666668"/>
    <n v="6500.666666666667"/>
    <n v="6.4339811301404983E-3"/>
    <x v="8"/>
    <n v="30"/>
    <s v="LOSS: 21541.49"/>
    <s v="LOSS"/>
  </r>
  <r>
    <s v="L0068"/>
    <s v="05-08-2021"/>
    <s v="B0068"/>
    <x v="7"/>
    <n v="27212"/>
    <n v="14.9"/>
    <n v="60"/>
    <x v="1"/>
    <x v="5"/>
    <x v="2"/>
    <n v="44683"/>
    <s v="MORTGAGE"/>
    <n v="0.26"/>
    <n v="0.54"/>
    <n v="2820.6"/>
    <n v="0"/>
    <n v="-24391.4"/>
    <n v="0.6090011861334288"/>
    <n v="0.6090011861334288"/>
    <n v="47.01"/>
    <n v="3723.5833333333335"/>
    <n v="1.2624935657856454E-2"/>
    <x v="26"/>
    <n v="49"/>
    <s v="LOSS: 24391.4"/>
    <s v="LOSS"/>
  </r>
  <r>
    <s v="L0069"/>
    <s v="03-02-2023"/>
    <s v="B0069"/>
    <x v="9"/>
    <n v="5090"/>
    <n v="5.3"/>
    <n v="60"/>
    <x v="0"/>
    <x v="5"/>
    <x v="2"/>
    <n v="30670"/>
    <s v="RENT"/>
    <n v="0.28000000000000003"/>
    <n v="0.59"/>
    <n v="5359.77"/>
    <n v="0"/>
    <n v="269.77000000000044"/>
    <n v="0.16596022171503097"/>
    <n v="0.16596022171503097"/>
    <n v="89.32950000000001"/>
    <n v="2555.8333333333335"/>
    <n v="3.4951222693185527E-2"/>
    <x v="6"/>
    <n v="31"/>
    <s v="PROFIT: 269.77"/>
    <s v="PROFIT"/>
  </r>
  <r>
    <s v="L0070"/>
    <s v="07-07-2021"/>
    <s v="B0070"/>
    <x v="9"/>
    <n v="7960"/>
    <n v="24.8"/>
    <n v="60"/>
    <x v="0"/>
    <x v="1"/>
    <x v="3"/>
    <n v="119211"/>
    <s v="OWN"/>
    <n v="0.46"/>
    <n v="0.75"/>
    <n v="9934.08"/>
    <n v="0"/>
    <n v="1974.08"/>
    <n v="6.677236161092516E-2"/>
    <n v="6.677236161092516E-2"/>
    <n v="165.56800000000001"/>
    <n v="9934.25"/>
    <n v="1.6666381458086924E-2"/>
    <x v="19"/>
    <n v="50"/>
    <s v="PROFIT: 1974.08"/>
    <s v="PROFIT"/>
  </r>
  <r>
    <s v="L0071"/>
    <s v="15-01-2022"/>
    <s v="B0071"/>
    <x v="6"/>
    <n v="36772"/>
    <n v="18.399999999999999"/>
    <n v="36"/>
    <x v="0"/>
    <x v="5"/>
    <x v="0"/>
    <n v="47889"/>
    <s v="OWN"/>
    <n v="0.36"/>
    <n v="0.59"/>
    <n v="43538.05"/>
    <n v="0"/>
    <n v="6766.0500000000029"/>
    <n v="0.76785900728768608"/>
    <n v="0.76785900728768608"/>
    <n v="1209.3902777777778"/>
    <n v="3990.75"/>
    <n v="0.30304836879728819"/>
    <x v="9"/>
    <n v="44"/>
    <s v="PROFIT: 6766.05"/>
    <s v="PROFIT"/>
  </r>
  <r>
    <s v="L0072"/>
    <s v="08-05-2022"/>
    <s v="B0072"/>
    <x v="3"/>
    <n v="22520"/>
    <n v="11.3"/>
    <n v="60"/>
    <x v="0"/>
    <x v="4"/>
    <x v="2"/>
    <n v="85612"/>
    <s v="MORTGAGE"/>
    <n v="0.1"/>
    <n v="0.74"/>
    <n v="25064.76"/>
    <n v="0"/>
    <n v="2544.7599999999984"/>
    <n v="0.26304723636873334"/>
    <n v="0.26304723636873334"/>
    <n v="417.74599999999998"/>
    <n v="7134.333333333333"/>
    <n v="5.8554314815680047E-2"/>
    <x v="16"/>
    <n v="40"/>
    <s v="PROFIT: 2544.76"/>
    <s v="PROFIT"/>
  </r>
  <r>
    <s v="L0073"/>
    <s v="01-12-2023"/>
    <s v="B0073"/>
    <x v="0"/>
    <n v="37408"/>
    <n v="22.6"/>
    <n v="60"/>
    <x v="0"/>
    <x v="0"/>
    <x v="1"/>
    <n v="74535"/>
    <s v="RENT"/>
    <n v="0.48"/>
    <n v="0.6"/>
    <n v="45862.21"/>
    <n v="0"/>
    <n v="8454.2099999999991"/>
    <n v="0.50188502046018646"/>
    <n v="0.50188502046018646"/>
    <n v="764.37016666666671"/>
    <n v="6211.25"/>
    <n v="0.12306221238344403"/>
    <x v="15"/>
    <n v="21"/>
    <s v="PROFIT: 8454.21"/>
    <s v="PROFIT"/>
  </r>
  <r>
    <s v="L0074"/>
    <s v="15-01-2021"/>
    <s v="B0074"/>
    <x v="7"/>
    <n v="29470"/>
    <n v="10.199999999999999"/>
    <n v="36"/>
    <x v="1"/>
    <x v="5"/>
    <x v="2"/>
    <n v="108542"/>
    <s v="MORTGAGE"/>
    <n v="0.19"/>
    <n v="0.88"/>
    <n v="10081.43"/>
    <n v="0"/>
    <n v="-19388.57"/>
    <n v="0.27150780343092995"/>
    <n v="0.27150780343092995"/>
    <n v="280.03972222222222"/>
    <n v="9045.1666666666661"/>
    <n v="3.096015060222464E-2"/>
    <x v="12"/>
    <n v="56"/>
    <s v="LOSS: 19388.57"/>
    <s v="LOSS"/>
  </r>
  <r>
    <s v="L0075"/>
    <s v="06-03-2021"/>
    <s v="B0075"/>
    <x v="3"/>
    <n v="21491"/>
    <n v="15.9"/>
    <n v="36"/>
    <x v="0"/>
    <x v="1"/>
    <x v="3"/>
    <n v="84319"/>
    <s v="MORTGAGE"/>
    <n v="0.14000000000000001"/>
    <n v="0.68"/>
    <n v="24908.07"/>
    <n v="0"/>
    <n v="3417.0699999999997"/>
    <n v="0.25487731116355744"/>
    <n v="0.25487731116355744"/>
    <n v="691.89083333333338"/>
    <n v="7026.583333333333"/>
    <n v="9.8467605166095429E-2"/>
    <x v="5"/>
    <n v="54"/>
    <s v="PROFIT: 3417.07"/>
    <s v="PROFIT"/>
  </r>
  <r>
    <s v="L0076"/>
    <s v="05-06-2022"/>
    <s v="B0076"/>
    <x v="7"/>
    <n v="2341"/>
    <n v="17.7"/>
    <n v="60"/>
    <x v="1"/>
    <x v="5"/>
    <x v="1"/>
    <n v="144072"/>
    <s v="OWN"/>
    <n v="0.41"/>
    <n v="0.61"/>
    <n v="714.53"/>
    <n v="0"/>
    <n v="-1626.47"/>
    <n v="1.6248820034427233E-2"/>
    <n v="1.6248820034427233E-2"/>
    <n v="11.908833333333332"/>
    <n v="12006"/>
    <n v="9.9190682436559497E-4"/>
    <x v="32"/>
    <n v="39"/>
    <s v="LOSS: 1626.47"/>
    <s v="LOSS"/>
  </r>
  <r>
    <s v="L0077"/>
    <s v="10-10-2022"/>
    <s v="B0077"/>
    <x v="7"/>
    <n v="25791"/>
    <n v="9.4"/>
    <n v="60"/>
    <x v="1"/>
    <x v="1"/>
    <x v="2"/>
    <n v="122067"/>
    <s v="RENT"/>
    <n v="0.3"/>
    <n v="0.87"/>
    <n v="7712.63"/>
    <n v="0"/>
    <n v="-18078.37"/>
    <n v="0.21128560544618938"/>
    <n v="0.21128560544618938"/>
    <n v="128.54383333333334"/>
    <n v="10172.25"/>
    <n v="1.2636715901922715E-2"/>
    <x v="23"/>
    <n v="35"/>
    <s v="LOSS: 18078.37"/>
    <s v="LOSS"/>
  </r>
  <r>
    <s v="L0078"/>
    <s v="23-12-2023"/>
    <s v="B0078"/>
    <x v="1"/>
    <n v="1338"/>
    <n v="24.6"/>
    <n v="36"/>
    <x v="0"/>
    <x v="0"/>
    <x v="0"/>
    <n v="51639"/>
    <s v="MORTGAGE"/>
    <n v="0.27"/>
    <n v="0.65"/>
    <n v="1667.15"/>
    <n v="0"/>
    <n v="329.15000000000009"/>
    <n v="2.5910648928135712E-2"/>
    <n v="2.5910648928135712E-2"/>
    <n v="46.309722222222227"/>
    <n v="4303.25"/>
    <n v="1.0761569098291344E-2"/>
    <x v="15"/>
    <n v="20"/>
    <s v="PROFIT: 329.15"/>
    <s v="PROFIT"/>
  </r>
  <r>
    <s v="L0079"/>
    <s v="16-08-2022"/>
    <s v="B0079"/>
    <x v="9"/>
    <n v="6895"/>
    <n v="20"/>
    <n v="60"/>
    <x v="0"/>
    <x v="2"/>
    <x v="1"/>
    <n v="94712"/>
    <s v="OWN"/>
    <n v="0.2"/>
    <n v="0.55000000000000004"/>
    <n v="8274"/>
    <n v="0"/>
    <n v="1379"/>
    <n v="7.2799645240307465E-2"/>
    <n v="7.2799645240307465E-2"/>
    <n v="137.9"/>
    <n v="7892.666666666667"/>
    <n v="1.7471914857673791E-2"/>
    <x v="25"/>
    <n v="37"/>
    <s v="PROFIT: 1379"/>
    <s v="PROFIT"/>
  </r>
  <r>
    <s v="L0080"/>
    <s v="27-01-2022"/>
    <s v="B0080"/>
    <x v="7"/>
    <n v="13254"/>
    <n v="16.2"/>
    <n v="60"/>
    <x v="0"/>
    <x v="5"/>
    <x v="1"/>
    <n v="46633"/>
    <s v="MORTGAGE"/>
    <n v="0.32"/>
    <n v="0.76"/>
    <n v="15401.15"/>
    <n v="0"/>
    <n v="2147.1499999999996"/>
    <n v="0.28421932965925417"/>
    <n v="0.28421932965925417"/>
    <n v="256.68583333333333"/>
    <n v="3886.0833333333335"/>
    <n v="6.6052580790427376E-2"/>
    <x v="9"/>
    <n v="43"/>
    <s v="PROFIT: 2147.15"/>
    <s v="PROFIT"/>
  </r>
  <r>
    <s v="L0081"/>
    <s v="23-02-2022"/>
    <s v="B0081"/>
    <x v="1"/>
    <n v="12344"/>
    <n v="8.6"/>
    <n v="60"/>
    <x v="0"/>
    <x v="0"/>
    <x v="0"/>
    <n v="64660"/>
    <s v="MORTGAGE"/>
    <n v="0.21"/>
    <n v="0.76"/>
    <n v="13405.58"/>
    <n v="0"/>
    <n v="1061.58"/>
    <n v="0.19090627899783483"/>
    <n v="0.19090627899783483"/>
    <n v="223.42633333333333"/>
    <n v="5388.333333333333"/>
    <n v="4.1464831425920202E-2"/>
    <x v="31"/>
    <n v="42"/>
    <s v="PROFIT: 1061.58"/>
    <s v="PROFIT"/>
  </r>
  <r>
    <s v="L0082"/>
    <s v="16-10-2021"/>
    <s v="B0082"/>
    <x v="9"/>
    <n v="2750"/>
    <n v="6.1"/>
    <n v="60"/>
    <x v="1"/>
    <x v="5"/>
    <x v="1"/>
    <n v="98975"/>
    <s v="OWN"/>
    <n v="0.46"/>
    <n v="0.82"/>
    <n v="176.92"/>
    <n v="0"/>
    <n v="-2573.08"/>
    <n v="2.7784794139934326E-2"/>
    <n v="2.7784794139934326E-2"/>
    <n v="2.9486666666666665"/>
    <n v="8247.9166666666661"/>
    <n v="3.5750442030815864E-4"/>
    <x v="11"/>
    <n v="47"/>
    <s v="LOSS: 2573.08"/>
    <s v="LOSS"/>
  </r>
  <r>
    <s v="L0083"/>
    <s v="14-01-2022"/>
    <s v="B0083"/>
    <x v="1"/>
    <n v="3421"/>
    <n v="11.4"/>
    <n v="36"/>
    <x v="0"/>
    <x v="6"/>
    <x v="2"/>
    <n v="62172"/>
    <s v="OWN"/>
    <n v="0.19"/>
    <n v="0.61"/>
    <n v="3810.99"/>
    <n v="0"/>
    <n v="389.98999999999978"/>
    <n v="5.5024769992922856E-2"/>
    <n v="5.5024769992922856E-2"/>
    <n v="105.86083333333333"/>
    <n v="5181"/>
    <n v="2.0432509811490703E-2"/>
    <x v="9"/>
    <n v="44"/>
    <s v="PROFIT: 389.99"/>
    <s v="PROFIT"/>
  </r>
  <r>
    <s v="L0084"/>
    <s v="19-08-2021"/>
    <s v="B0084"/>
    <x v="3"/>
    <n v="6319"/>
    <n v="20.100000000000001"/>
    <n v="36"/>
    <x v="1"/>
    <x v="2"/>
    <x v="1"/>
    <n v="89197"/>
    <s v="RENT"/>
    <n v="0.45"/>
    <n v="0.7"/>
    <n v="1650.44"/>
    <n v="0"/>
    <n v="-4668.5599999999995"/>
    <n v="7.0843189793378697E-2"/>
    <n v="7.0843189793378697E-2"/>
    <n v="45.845555555555556"/>
    <n v="7433.083333333333"/>
    <n v="6.1677709638963945E-3"/>
    <x v="26"/>
    <n v="49"/>
    <s v="LOSS: 4668.56"/>
    <s v="LOSS"/>
  </r>
  <r>
    <s v="L0085"/>
    <s v="15-10-2023"/>
    <s v="B0085"/>
    <x v="5"/>
    <n v="16896"/>
    <n v="10.4"/>
    <n v="36"/>
    <x v="0"/>
    <x v="4"/>
    <x v="2"/>
    <n v="131158"/>
    <s v="MORTGAGE"/>
    <n v="0.32"/>
    <n v="0.63"/>
    <n v="18653.18"/>
    <n v="0"/>
    <n v="1757.1800000000003"/>
    <n v="0.12882172646731424"/>
    <n v="0.12882172646731424"/>
    <n v="518.14388888888891"/>
    <n v="10929.833333333334"/>
    <n v="4.7406385174115696E-2"/>
    <x v="30"/>
    <n v="23"/>
    <s v="PROFIT: 1757.18"/>
    <s v="PROFIT"/>
  </r>
  <r>
    <s v="L0086"/>
    <s v="10-02-2021"/>
    <s v="B0086"/>
    <x v="9"/>
    <n v="12918"/>
    <n v="15.8"/>
    <n v="60"/>
    <x v="0"/>
    <x v="1"/>
    <x v="0"/>
    <n v="88847"/>
    <s v="RENT"/>
    <n v="0.43"/>
    <n v="0.54"/>
    <n v="14959.04"/>
    <n v="0"/>
    <n v="2041.0400000000009"/>
    <n v="0.14539601787342285"/>
    <n v="0.14539601787342285"/>
    <n v="249.31733333333335"/>
    <n v="7403.916666666667"/>
    <n v="3.3673708735241482E-2"/>
    <x v="29"/>
    <n v="55"/>
    <s v="PROFIT: 2041.04"/>
    <s v="PROFIT"/>
  </r>
  <r>
    <s v="L0087"/>
    <s v="18-11-2023"/>
    <s v="B0087"/>
    <x v="4"/>
    <n v="26064"/>
    <n v="19.600000000000001"/>
    <n v="60"/>
    <x v="0"/>
    <x v="0"/>
    <x v="4"/>
    <n v="41577"/>
    <s v="OWN"/>
    <n v="0.39"/>
    <n v="0.89"/>
    <n v="31172.54"/>
    <n v="0"/>
    <n v="5108.5400000000009"/>
    <n v="0.62688505664189331"/>
    <n v="0.62688505664189331"/>
    <n v="519.54233333333332"/>
    <n v="3464.75"/>
    <n v="0.14995088630733339"/>
    <x v="1"/>
    <n v="22"/>
    <s v="PROFIT: 5108.54"/>
    <s v="PROFIT"/>
  </r>
  <r>
    <s v="L0088"/>
    <s v="15-05-2021"/>
    <s v="B0088"/>
    <x v="5"/>
    <n v="28935"/>
    <n v="7.2"/>
    <n v="60"/>
    <x v="0"/>
    <x v="0"/>
    <x v="0"/>
    <n v="107299"/>
    <s v="OWN"/>
    <n v="0.38"/>
    <n v="0.83"/>
    <n v="31018.32"/>
    <n v="0"/>
    <n v="2083.3199999999997"/>
    <n v="0.26966700528429899"/>
    <n v="0.26966700528429899"/>
    <n v="516.97199999999998"/>
    <n v="8941.5833333333339"/>
    <n v="5.78166059329537E-2"/>
    <x v="2"/>
    <n v="52"/>
    <s v="PROFIT: 2083.32"/>
    <s v="PROFIT"/>
  </r>
  <r>
    <s v="L0089"/>
    <s v="20-07-2021"/>
    <s v="B0089"/>
    <x v="3"/>
    <n v="38641"/>
    <n v="18.7"/>
    <n v="60"/>
    <x v="0"/>
    <x v="5"/>
    <x v="2"/>
    <n v="50176"/>
    <s v="MORTGAGE"/>
    <n v="0.23"/>
    <n v="0.64"/>
    <n v="45866.87"/>
    <n v="0"/>
    <n v="7225.8700000000026"/>
    <n v="0.77010921556122447"/>
    <n v="0.77010921556122447"/>
    <n v="764.44783333333339"/>
    <n v="4181.333333333333"/>
    <n v="0.18282393973214289"/>
    <x v="19"/>
    <n v="49"/>
    <s v="PROFIT: 7225.87"/>
    <s v="PROFIT"/>
  </r>
  <r>
    <s v="L0090"/>
    <s v="19-02-2023"/>
    <s v="B0090"/>
    <x v="7"/>
    <n v="30711"/>
    <n v="6.8"/>
    <n v="60"/>
    <x v="0"/>
    <x v="1"/>
    <x v="3"/>
    <n v="74386"/>
    <s v="RENT"/>
    <n v="0.19"/>
    <n v="0.77"/>
    <n v="32799.35"/>
    <n v="0"/>
    <n v="2088.3499999999985"/>
    <n v="0.41285994676417603"/>
    <n v="0.41285994676417603"/>
    <n v="546.65583333333336"/>
    <n v="6198.833333333333"/>
    <n v="8.8186890006183974E-2"/>
    <x v="6"/>
    <n v="31"/>
    <s v="PROFIT: 2088.35"/>
    <s v="PROFIT"/>
  </r>
  <r>
    <s v="L0091"/>
    <s v="19-07-2023"/>
    <s v="B0091"/>
    <x v="0"/>
    <n v="5806"/>
    <n v="24.3"/>
    <n v="36"/>
    <x v="1"/>
    <x v="6"/>
    <x v="0"/>
    <n v="93972"/>
    <s v="RENT"/>
    <n v="0.18"/>
    <n v="0.59"/>
    <n v="2191.11"/>
    <n v="417.13"/>
    <n v="-3614.89"/>
    <n v="6.1784361299110371E-2"/>
    <n v="6.1784361299110371E-2"/>
    <n v="60.864166666666669"/>
    <n v="7831"/>
    <n v="7.7722087430298391E-3"/>
    <x v="33"/>
    <n v="26"/>
    <s v="LOSS: 3614.89"/>
    <s v="LOSS"/>
  </r>
  <r>
    <s v="L0092"/>
    <s v="23-11-2023"/>
    <s v="B0092"/>
    <x v="3"/>
    <n v="13182"/>
    <n v="14.8"/>
    <n v="60"/>
    <x v="1"/>
    <x v="4"/>
    <x v="3"/>
    <n v="119791"/>
    <s v="MORTGAGE"/>
    <n v="0.44"/>
    <n v="0.9"/>
    <n v="3017.58"/>
    <n v="0"/>
    <n v="-10164.42"/>
    <n v="0.11004165588399796"/>
    <n v="0.11004165588399796"/>
    <n v="50.292999999999999"/>
    <n v="9982.5833333333339"/>
    <n v="5.0380746466762941E-3"/>
    <x v="1"/>
    <n v="21"/>
    <s v="LOSS: 10164.42"/>
    <s v="LOSS"/>
  </r>
  <r>
    <s v="L0093"/>
    <s v="08-12-2023"/>
    <s v="B0093"/>
    <x v="1"/>
    <n v="23297"/>
    <n v="8"/>
    <n v="60"/>
    <x v="0"/>
    <x v="0"/>
    <x v="3"/>
    <n v="71003"/>
    <s v="MORTGAGE"/>
    <n v="0.43"/>
    <n v="0.55000000000000004"/>
    <n v="25160.76"/>
    <n v="0"/>
    <n v="1863.7599999999984"/>
    <n v="0.32811289663817023"/>
    <n v="0.32811289663817023"/>
    <n v="419.34599999999995"/>
    <n v="5916.916666666667"/>
    <n v="7.0872385673844754E-2"/>
    <x v="15"/>
    <n v="21"/>
    <s v="PROFIT: 1863.76"/>
    <s v="PROFIT"/>
  </r>
  <r>
    <s v="L0094"/>
    <s v="18-05-2022"/>
    <s v="B0094"/>
    <x v="1"/>
    <n v="20541"/>
    <n v="11.8"/>
    <n v="36"/>
    <x v="0"/>
    <x v="5"/>
    <x v="2"/>
    <n v="49996"/>
    <s v="RENT"/>
    <n v="0.28000000000000003"/>
    <n v="0.5"/>
    <n v="22964.84"/>
    <n v="0"/>
    <n v="2423.84"/>
    <n v="0.41085286822945838"/>
    <n v="0.41085286822945838"/>
    <n v="637.91222222222223"/>
    <n v="4166.333333333333"/>
    <n v="0.15311118222791159"/>
    <x v="16"/>
    <n v="40"/>
    <s v="PROFIT: 2423.84"/>
    <s v="PROFIT"/>
  </r>
  <r>
    <s v="L0095"/>
    <s v="11-02-2022"/>
    <s v="B0095"/>
    <x v="1"/>
    <n v="29921"/>
    <n v="13.3"/>
    <n v="60"/>
    <x v="0"/>
    <x v="0"/>
    <x v="2"/>
    <n v="130922"/>
    <s v="OWN"/>
    <n v="0.15"/>
    <n v="0.73"/>
    <n v="33900.49"/>
    <n v="0"/>
    <n v="3979.489999999998"/>
    <n v="0.22854065779624511"/>
    <n v="0.22854065779624511"/>
    <n v="565.00816666666663"/>
    <n v="10910.166666666666"/>
    <n v="5.1787308473747726E-2"/>
    <x v="31"/>
    <n v="43"/>
    <s v="PROFIT: 3979.49"/>
    <s v="PROFIT"/>
  </r>
  <r>
    <s v="L0096"/>
    <s v="16-03-2023"/>
    <s v="B0096"/>
    <x v="1"/>
    <n v="17774"/>
    <n v="20.2"/>
    <n v="36"/>
    <x v="0"/>
    <x v="0"/>
    <x v="4"/>
    <n v="116598"/>
    <s v="OWN"/>
    <n v="0.25"/>
    <n v="0.76"/>
    <n v="21364.35"/>
    <n v="0"/>
    <n v="3590.3499999999985"/>
    <n v="0.15243829225201119"/>
    <n v="0.15243829225201119"/>
    <n v="593.45416666666665"/>
    <n v="9716.5"/>
    <n v="6.1076948146623442E-2"/>
    <x v="8"/>
    <n v="30"/>
    <s v="PROFIT: 3590.35"/>
    <s v="PROFIT"/>
  </r>
  <r>
    <s v="L0097"/>
    <s v="09-04-2021"/>
    <s v="B0097"/>
    <x v="3"/>
    <n v="38198"/>
    <n v="19.899999999999999"/>
    <n v="36"/>
    <x v="0"/>
    <x v="4"/>
    <x v="1"/>
    <n v="65931"/>
    <s v="MORTGAGE"/>
    <n v="0.35"/>
    <n v="0.76"/>
    <n v="45799.4"/>
    <n v="0"/>
    <n v="7601.4000000000015"/>
    <n v="0.57936327372556162"/>
    <n v="0.57936327372556162"/>
    <n v="1272.2055555555555"/>
    <n v="5494.25"/>
    <n v="0.23155217828740146"/>
    <x v="28"/>
    <n v="53"/>
    <s v="PROFIT: 7601.4"/>
    <s v="PROFIT"/>
  </r>
  <r>
    <s v="L0098"/>
    <s v="15-11-2022"/>
    <s v="B0098"/>
    <x v="0"/>
    <n v="9820"/>
    <n v="17.2"/>
    <n v="36"/>
    <x v="0"/>
    <x v="4"/>
    <x v="0"/>
    <n v="65710"/>
    <s v="RENT"/>
    <n v="0.28000000000000003"/>
    <n v="0.52"/>
    <n v="11509.04"/>
    <n v="0"/>
    <n v="1689.0400000000009"/>
    <n v="0.14944452899102115"/>
    <n v="0.14944452899102115"/>
    <n v="319.69555555555559"/>
    <n v="5475.833333333333"/>
    <n v="5.8382995992492276E-2"/>
    <x v="20"/>
    <n v="34"/>
    <s v="PROFIT: 1689.04"/>
    <s v="PROFIT"/>
  </r>
  <r>
    <s v="L0099"/>
    <s v="27-12-2022"/>
    <s v="B0099"/>
    <x v="2"/>
    <n v="25070"/>
    <n v="7.1"/>
    <n v="36"/>
    <x v="0"/>
    <x v="4"/>
    <x v="2"/>
    <n v="64693"/>
    <s v="RENT"/>
    <n v="0.41"/>
    <n v="0.64"/>
    <n v="26849.97"/>
    <n v="0"/>
    <n v="1779.9700000000012"/>
    <n v="0.38752260677353034"/>
    <n v="0.38752260677353034"/>
    <n v="745.83249999999998"/>
    <n v="5391.083333333333"/>
    <n v="0.13834557061815034"/>
    <x v="17"/>
    <n v="32"/>
    <s v="PROFIT: 1779.97"/>
    <s v="PROFIT"/>
  </r>
  <r>
    <s v="L0100"/>
    <s v="19-08-2023"/>
    <s v="B0100"/>
    <x v="1"/>
    <n v="5232"/>
    <n v="8"/>
    <n v="36"/>
    <x v="0"/>
    <x v="5"/>
    <x v="0"/>
    <n v="65740"/>
    <s v="RENT"/>
    <n v="0.5"/>
    <n v="0.72"/>
    <n v="5650.56"/>
    <n v="0"/>
    <n v="418.5600000000004"/>
    <n v="7.9586248859142075E-2"/>
    <n v="7.9586248859142075E-2"/>
    <n v="156.96"/>
    <n v="5478.333333333333"/>
    <n v="2.8651049589291148E-2"/>
    <x v="10"/>
    <n v="25"/>
    <s v="PROFIT: 418.56"/>
    <s v="PROFIT"/>
  </r>
  <r>
    <s v="L0101"/>
    <s v="05-09-2022"/>
    <s v="B0101"/>
    <x v="2"/>
    <n v="12122"/>
    <n v="6.9"/>
    <n v="60"/>
    <x v="0"/>
    <x v="0"/>
    <x v="3"/>
    <n v="107241"/>
    <s v="OWN"/>
    <n v="0.18"/>
    <n v="0.6"/>
    <n v="12958.42"/>
    <n v="0"/>
    <n v="836.42000000000007"/>
    <n v="0.11303512649080109"/>
    <n v="0.11303512649080109"/>
    <n v="215.97366666666667"/>
    <n v="8936.75"/>
    <n v="2.4166913773650003E-2"/>
    <x v="34"/>
    <n v="36"/>
    <s v="PROFIT: 836.42"/>
    <s v="PROFIT"/>
  </r>
  <r>
    <s v="L0102"/>
    <s v="05-10-2022"/>
    <s v="B0102"/>
    <x v="0"/>
    <n v="16023"/>
    <n v="16.5"/>
    <n v="36"/>
    <x v="0"/>
    <x v="0"/>
    <x v="1"/>
    <n v="138944"/>
    <s v="OWN"/>
    <n v="0.28000000000000003"/>
    <n v="0.89"/>
    <n v="18666.8"/>
    <n v="0"/>
    <n v="2643.7999999999993"/>
    <n v="0.11531984108705666"/>
    <n v="0.11531984108705666"/>
    <n v="518.52222222222224"/>
    <n v="11578.666666666666"/>
    <n v="4.4782550284047297E-2"/>
    <x v="23"/>
    <n v="35"/>
    <s v="PROFIT: 2643.8"/>
    <s v="PROFIT"/>
  </r>
  <r>
    <s v="L0103"/>
    <s v="26-10-2023"/>
    <s v="B0103"/>
    <x v="0"/>
    <n v="9007"/>
    <n v="22.5"/>
    <n v="36"/>
    <x v="1"/>
    <x v="1"/>
    <x v="4"/>
    <n v="123583"/>
    <s v="RENT"/>
    <n v="0.27"/>
    <n v="0.54"/>
    <n v="2983.25"/>
    <n v="0"/>
    <n v="-6023.75"/>
    <n v="7.2882192534571913E-2"/>
    <n v="7.2882192534571913E-2"/>
    <n v="82.868055555555557"/>
    <n v="10298.583333333334"/>
    <n v="8.0465490129440678E-3"/>
    <x v="30"/>
    <n v="22"/>
    <s v="LOSS: 6023.75"/>
    <s v="LOSS"/>
  </r>
  <r>
    <s v="L0104"/>
    <s v="18-05-2022"/>
    <s v="B0104"/>
    <x v="5"/>
    <n v="18905"/>
    <n v="13.7"/>
    <n v="60"/>
    <x v="0"/>
    <x v="0"/>
    <x v="0"/>
    <n v="106502"/>
    <s v="RENT"/>
    <n v="0.22"/>
    <n v="0.72"/>
    <n v="21494.98"/>
    <n v="0"/>
    <n v="2589.9799999999996"/>
    <n v="0.1775084035980545"/>
    <n v="0.1775084035980545"/>
    <n v="358.24966666666666"/>
    <n v="8875.1666666666661"/>
    <n v="4.0365401588702561E-2"/>
    <x v="16"/>
    <n v="40"/>
    <s v="PROFIT: 2589.98"/>
    <s v="PROFIT"/>
  </r>
  <r>
    <s v="L0105"/>
    <s v="06-02-2023"/>
    <s v="B0105"/>
    <x v="9"/>
    <n v="30398"/>
    <n v="8.1999999999999993"/>
    <n v="60"/>
    <x v="0"/>
    <x v="1"/>
    <x v="1"/>
    <n v="47374"/>
    <s v="MORTGAGE"/>
    <n v="0.18"/>
    <n v="0.81"/>
    <n v="32890.639999999999"/>
    <n v="0"/>
    <n v="2492.6399999999994"/>
    <n v="0.64165998226875498"/>
    <n v="0.64165998226875498"/>
    <n v="548.17733333333331"/>
    <n v="3947.8333333333335"/>
    <n v="0.13885523704985855"/>
    <x v="6"/>
    <n v="31"/>
    <s v="PROFIT: 2492.64"/>
    <s v="PROFIT"/>
  </r>
  <r>
    <s v="L0106"/>
    <s v="02-02-2022"/>
    <s v="B0106"/>
    <x v="4"/>
    <n v="35268"/>
    <n v="16.2"/>
    <n v="36"/>
    <x v="1"/>
    <x v="0"/>
    <x v="4"/>
    <n v="106674"/>
    <s v="MORTGAGE"/>
    <n v="0.13"/>
    <n v="0.62"/>
    <n v="14139.59"/>
    <n v="0"/>
    <n v="-21128.41"/>
    <n v="0.33061477023454638"/>
    <n v="0.33061477023454638"/>
    <n v="392.76638888888891"/>
    <n v="8889.5"/>
    <n v="4.4183181156295506E-2"/>
    <x v="31"/>
    <n v="43"/>
    <s v="LOSS: 21128.41"/>
    <s v="LOSS"/>
  </r>
  <r>
    <s v="L0107"/>
    <s v="21-05-2023"/>
    <s v="B0107"/>
    <x v="6"/>
    <n v="7737"/>
    <n v="21.2"/>
    <n v="60"/>
    <x v="1"/>
    <x v="4"/>
    <x v="0"/>
    <n v="146500"/>
    <s v="RENT"/>
    <n v="0.45"/>
    <n v="0.78"/>
    <n v="2593.27"/>
    <n v="2439.15"/>
    <n v="-5143.7299999999996"/>
    <n v="5.2812286689419792E-2"/>
    <n v="5.2812286689419792E-2"/>
    <n v="43.221166666666669"/>
    <n v="12208.333333333334"/>
    <n v="3.5403003412969283E-3"/>
    <x v="0"/>
    <n v="27"/>
    <s v="LOSS: 5143.73"/>
    <s v="LOSS"/>
  </r>
  <r>
    <s v="L0108"/>
    <s v="06-03-2023"/>
    <s v="B0108"/>
    <x v="4"/>
    <n v="37062"/>
    <n v="19.8"/>
    <n v="60"/>
    <x v="1"/>
    <x v="0"/>
    <x v="1"/>
    <n v="111471"/>
    <s v="RENT"/>
    <n v="0.27"/>
    <n v="0.87"/>
    <n v="9479.8700000000008"/>
    <n v="13222.79"/>
    <n v="-27582.129999999997"/>
    <n v="0.3324810937373846"/>
    <n v="0.3324810937373846"/>
    <n v="157.99783333333335"/>
    <n v="9289.25"/>
    <n v="1.7008674901992447E-2"/>
    <x v="8"/>
    <n v="30"/>
    <s v="LOSS: 27582.13"/>
    <s v="LOSS"/>
  </r>
  <r>
    <s v="L0109"/>
    <s v="28-01-2022"/>
    <s v="B0109"/>
    <x v="3"/>
    <n v="26510"/>
    <n v="22.6"/>
    <n v="36"/>
    <x v="1"/>
    <x v="0"/>
    <x v="2"/>
    <n v="75913"/>
    <s v="OWN"/>
    <n v="0.3"/>
    <n v="0.59"/>
    <n v="11560.44"/>
    <n v="0"/>
    <n v="-14949.56"/>
    <n v="0.34921554937889426"/>
    <n v="0.34921554937889426"/>
    <n v="321.12333333333333"/>
    <n v="6326.083333333333"/>
    <n v="5.076179310526524E-2"/>
    <x v="9"/>
    <n v="43"/>
    <s v="LOSS: 14949.56"/>
    <s v="LOSS"/>
  </r>
  <r>
    <s v="L0110"/>
    <s v="26-07-2021"/>
    <s v="B0110"/>
    <x v="6"/>
    <n v="20426"/>
    <n v="10.6"/>
    <n v="36"/>
    <x v="0"/>
    <x v="5"/>
    <x v="0"/>
    <n v="96025"/>
    <s v="RENT"/>
    <n v="0.47"/>
    <n v="0.91"/>
    <n v="22591.16"/>
    <n v="0"/>
    <n v="2165.16"/>
    <n v="0.21271543868784171"/>
    <n v="0.21271543868784171"/>
    <n v="627.53222222222223"/>
    <n v="8002.083333333333"/>
    <n v="7.8421105614857239E-2"/>
    <x v="19"/>
    <n v="49"/>
    <s v="PROFIT: 2165.16"/>
    <s v="PROFIT"/>
  </r>
  <r>
    <s v="L0111"/>
    <s v="05-11-2023"/>
    <s v="B0111"/>
    <x v="0"/>
    <n v="38265"/>
    <n v="8.9"/>
    <n v="60"/>
    <x v="1"/>
    <x v="2"/>
    <x v="1"/>
    <n v="74516"/>
    <s v="MORTGAGE"/>
    <n v="0.41"/>
    <n v="0.75"/>
    <n v="8652.49"/>
    <n v="0"/>
    <n v="-29612.510000000002"/>
    <n v="0.51351387621450428"/>
    <n v="0.51351387621450428"/>
    <n v="144.20816666666667"/>
    <n v="6209.666666666667"/>
    <n v="2.3223173546620859E-2"/>
    <x v="1"/>
    <n v="22"/>
    <s v="LOSS: 29612.51"/>
    <s v="LOSS"/>
  </r>
  <r>
    <s v="L0112"/>
    <s v="11-06-2023"/>
    <s v="B0112"/>
    <x v="4"/>
    <n v="18850"/>
    <n v="22.6"/>
    <n v="36"/>
    <x v="1"/>
    <x v="0"/>
    <x v="4"/>
    <n v="117796"/>
    <s v="OWN"/>
    <n v="0.15"/>
    <n v="0.63"/>
    <n v="8480.84"/>
    <n v="0"/>
    <n v="-10369.16"/>
    <n v="0.16002241162688036"/>
    <n v="0.16002241162688036"/>
    <n v="235.57888888888888"/>
    <n v="9816.3333333333339"/>
    <n v="2.3998664357589957E-2"/>
    <x v="27"/>
    <n v="27"/>
    <s v="LOSS: 10369.16"/>
    <s v="LOSS"/>
  </r>
  <r>
    <s v="L0113"/>
    <s v="14-05-2023"/>
    <s v="B0113"/>
    <x v="8"/>
    <n v="1614"/>
    <n v="18.2"/>
    <n v="36"/>
    <x v="0"/>
    <x v="4"/>
    <x v="1"/>
    <n v="56069"/>
    <s v="MORTGAGE"/>
    <n v="0.33"/>
    <n v="0.69"/>
    <n v="1907.75"/>
    <n v="0"/>
    <n v="293.75"/>
    <n v="2.8785960156236065E-2"/>
    <n v="2.8785960156236065E-2"/>
    <n v="52.993055555555557"/>
    <n v="4672.416666666667"/>
    <n v="1.1341680191668599E-2"/>
    <x v="0"/>
    <n v="28"/>
    <s v="PROFIT: 293.75"/>
    <s v="PROFIT"/>
  </r>
  <r>
    <s v="L0114"/>
    <s v="13-01-2023"/>
    <s v="B0114"/>
    <x v="9"/>
    <n v="22776"/>
    <n v="11.2"/>
    <n v="60"/>
    <x v="0"/>
    <x v="1"/>
    <x v="2"/>
    <n v="148333"/>
    <s v="MORTGAGE"/>
    <n v="0.28000000000000003"/>
    <n v="0.64"/>
    <n v="25326.91"/>
    <n v="0"/>
    <n v="2550.91"/>
    <n v="0.15354641246384823"/>
    <n v="0.15354641246384823"/>
    <n v="422.11516666666665"/>
    <n v="12361.083333333334"/>
    <n v="3.4148719435324569E-2"/>
    <x v="14"/>
    <n v="32"/>
    <s v="PROFIT: 2550.91"/>
    <s v="PROFIT"/>
  </r>
  <r>
    <s v="L0115"/>
    <s v="18-07-2022"/>
    <s v="B0115"/>
    <x v="4"/>
    <n v="25077"/>
    <n v="19.8"/>
    <n v="36"/>
    <x v="1"/>
    <x v="5"/>
    <x v="0"/>
    <n v="86233"/>
    <s v="OWN"/>
    <n v="0.42"/>
    <n v="0.83"/>
    <n v="4314.95"/>
    <n v="11970.48"/>
    <n v="-20762.05"/>
    <n v="0.29080514420233555"/>
    <n v="0.29080514420233555"/>
    <n v="119.85972222222222"/>
    <n v="7186.083333333333"/>
    <n v="1.6679422804108248E-2"/>
    <x v="21"/>
    <n v="38"/>
    <s v="LOSS: 20762.05"/>
    <s v="LOSS"/>
  </r>
  <r>
    <s v="L0116"/>
    <s v="18-10-2023"/>
    <s v="B0116"/>
    <x v="9"/>
    <n v="10374"/>
    <n v="21.3"/>
    <n v="36"/>
    <x v="0"/>
    <x v="6"/>
    <x v="0"/>
    <n v="114811"/>
    <s v="MORTGAGE"/>
    <n v="0.39"/>
    <n v="0.86"/>
    <n v="12583.66"/>
    <n v="0"/>
    <n v="2209.66"/>
    <n v="9.035719573908424E-2"/>
    <n v="9.035719573908424E-2"/>
    <n v="349.54611111111109"/>
    <n v="9567.5833333333339"/>
    <n v="3.6534420337191842E-2"/>
    <x v="30"/>
    <n v="23"/>
    <s v="PROFIT: 2209.66"/>
    <s v="PROFIT"/>
  </r>
  <r>
    <s v="L0117"/>
    <s v="06-04-2021"/>
    <s v="B0117"/>
    <x v="2"/>
    <n v="36435"/>
    <n v="17.3"/>
    <n v="36"/>
    <x v="0"/>
    <x v="0"/>
    <x v="0"/>
    <n v="89049"/>
    <s v="RENT"/>
    <n v="0.38"/>
    <n v="0.87"/>
    <n v="42738.26"/>
    <n v="0"/>
    <n v="6303.260000000002"/>
    <n v="0.40915675639254795"/>
    <n v="0.40915675639254795"/>
    <n v="1187.173888888889"/>
    <n v="7420.75"/>
    <n v="0.15998031046577355"/>
    <x v="28"/>
    <n v="53"/>
    <s v="PROFIT: 6303.26"/>
    <s v="PROFIT"/>
  </r>
  <r>
    <s v="L0118"/>
    <s v="30-04-2022"/>
    <s v="B0118"/>
    <x v="3"/>
    <n v="31907"/>
    <n v="18.8"/>
    <n v="36"/>
    <x v="0"/>
    <x v="2"/>
    <x v="2"/>
    <n v="131820"/>
    <s v="MORTGAGE"/>
    <n v="0.24"/>
    <n v="0.94"/>
    <n v="37905.519999999997"/>
    <n v="0"/>
    <n v="5998.5199999999968"/>
    <n v="0.24204976483082993"/>
    <n v="0.24204976483082993"/>
    <n v="1052.931111111111"/>
    <n v="10985"/>
    <n v="9.5851716987811655E-2"/>
    <x v="3"/>
    <n v="40"/>
    <s v="PROFIT: 5998.52"/>
    <s v="PROFIT"/>
  </r>
  <r>
    <s v="L0119"/>
    <s v="19-08-2021"/>
    <s v="B0119"/>
    <x v="9"/>
    <n v="14409"/>
    <n v="12.5"/>
    <n v="36"/>
    <x v="0"/>
    <x v="4"/>
    <x v="4"/>
    <n v="148028"/>
    <s v="OWN"/>
    <n v="0.42"/>
    <n v="0.86"/>
    <n v="16210.12"/>
    <n v="0"/>
    <n v="1801.1200000000008"/>
    <n v="9.7339692490609891E-2"/>
    <n v="9.7339692490609891E-2"/>
    <n v="450.28111111111116"/>
    <n v="12335.666666666666"/>
    <n v="3.6502373424847558E-2"/>
    <x v="26"/>
    <n v="49"/>
    <s v="PROFIT: 1801.12"/>
    <s v="PROFIT"/>
  </r>
  <r>
    <s v="L0120"/>
    <s v="19-01-2023"/>
    <s v="B0120"/>
    <x v="2"/>
    <n v="17514"/>
    <n v="15.8"/>
    <n v="60"/>
    <x v="0"/>
    <x v="4"/>
    <x v="0"/>
    <n v="69178"/>
    <s v="OWN"/>
    <n v="0.12"/>
    <n v="0.77"/>
    <n v="20281.21"/>
    <n v="0"/>
    <n v="2767.2099999999991"/>
    <n v="0.25317297406689987"/>
    <n v="0.25317297406689987"/>
    <n v="338.02016666666663"/>
    <n v="5764.833333333333"/>
    <n v="5.8634855011708918E-2"/>
    <x v="14"/>
    <n v="32"/>
    <s v="PROFIT: 2767.21"/>
    <s v="PROFIT"/>
  </r>
  <r>
    <s v="L0121"/>
    <s v="25-06-2022"/>
    <s v="B0121"/>
    <x v="1"/>
    <n v="30866"/>
    <n v="15.5"/>
    <n v="60"/>
    <x v="1"/>
    <x v="6"/>
    <x v="4"/>
    <n v="62821"/>
    <s v="OWN"/>
    <n v="0.16"/>
    <n v="0.65"/>
    <n v="5435.42"/>
    <n v="0"/>
    <n v="-25430.58"/>
    <n v="0.49133251619681317"/>
    <n v="0.49133251619681317"/>
    <n v="90.590333333333334"/>
    <n v="5235.083333333333"/>
    <n v="1.7304468251062542E-2"/>
    <x v="32"/>
    <n v="38"/>
    <s v="LOSS: 25430.58"/>
    <s v="LOSS"/>
  </r>
  <r>
    <s v="L0122"/>
    <s v="26-11-2023"/>
    <s v="B0122"/>
    <x v="2"/>
    <n v="3983"/>
    <n v="22"/>
    <n v="36"/>
    <x v="1"/>
    <x v="5"/>
    <x v="1"/>
    <n v="81727"/>
    <s v="MORTGAGE"/>
    <n v="0.23"/>
    <n v="0.75"/>
    <n v="294.36"/>
    <n v="0"/>
    <n v="-3688.64"/>
    <n v="4.8735424033673085E-2"/>
    <n v="4.8735424033673085E-2"/>
    <n v="8.1766666666666676"/>
    <n v="6810.583333333333"/>
    <n v="1.2005824268601565E-3"/>
    <x v="1"/>
    <n v="21"/>
    <s v="LOSS: 3688.64"/>
    <s v="LOSS"/>
  </r>
  <r>
    <s v="L0123"/>
    <s v="09-06-2022"/>
    <s v="B0123"/>
    <x v="3"/>
    <n v="32705"/>
    <n v="21.8"/>
    <n v="60"/>
    <x v="0"/>
    <x v="5"/>
    <x v="4"/>
    <n v="90935"/>
    <s v="RENT"/>
    <n v="0.13"/>
    <n v="0.52"/>
    <n v="39834.69"/>
    <n v="0"/>
    <n v="7129.6900000000023"/>
    <n v="0.35965249903777424"/>
    <n v="0.35965249903777424"/>
    <n v="663.91150000000005"/>
    <n v="7577.916666666667"/>
    <n v="8.761134876560181E-2"/>
    <x v="32"/>
    <n v="39"/>
    <s v="PROFIT: 7129.69"/>
    <s v="PROFIT"/>
  </r>
  <r>
    <s v="L0124"/>
    <s v="01-08-2022"/>
    <s v="B0124"/>
    <x v="5"/>
    <n v="21662"/>
    <n v="21.7"/>
    <n v="36"/>
    <x v="1"/>
    <x v="1"/>
    <x v="4"/>
    <n v="46999"/>
    <s v="OWN"/>
    <n v="0.19"/>
    <n v="0.84"/>
    <n v="7336.37"/>
    <n v="1820.32"/>
    <n v="-14325.630000000001"/>
    <n v="0.46090342347709523"/>
    <n v="0.46090342347709523"/>
    <n v="203.78805555555556"/>
    <n v="3916.5833333333335"/>
    <n v="5.2032099973758308E-2"/>
    <x v="25"/>
    <n v="37"/>
    <s v="LOSS: 14325.63"/>
    <s v="LOSS"/>
  </r>
  <r>
    <s v="L0125"/>
    <s v="13-11-2022"/>
    <s v="B0125"/>
    <x v="1"/>
    <n v="24510"/>
    <n v="5.2"/>
    <n v="36"/>
    <x v="0"/>
    <x v="5"/>
    <x v="0"/>
    <n v="92522"/>
    <s v="RENT"/>
    <n v="0.43"/>
    <n v="0.7"/>
    <n v="25784.52"/>
    <n v="0"/>
    <n v="1274.5200000000004"/>
    <n v="0.2649099673591146"/>
    <n v="0.2649099673591146"/>
    <n v="716.23666666666668"/>
    <n v="7710.166666666667"/>
    <n v="9.2895095220596177E-2"/>
    <x v="20"/>
    <n v="34"/>
    <s v="PROFIT: 1274.52"/>
    <s v="PROFIT"/>
  </r>
  <r>
    <s v="L0126"/>
    <s v="11-07-2022"/>
    <s v="B0126"/>
    <x v="0"/>
    <n v="13651"/>
    <n v="20"/>
    <n v="36"/>
    <x v="0"/>
    <x v="0"/>
    <x v="3"/>
    <n v="68712"/>
    <s v="OWN"/>
    <n v="0.48"/>
    <n v="0.51"/>
    <n v="16381.2"/>
    <n v="0"/>
    <n v="2730.2000000000007"/>
    <n v="0.19866981022237745"/>
    <n v="0.19866981022237745"/>
    <n v="455.03333333333336"/>
    <n v="5726"/>
    <n v="7.9467924088950995E-2"/>
    <x v="21"/>
    <n v="38"/>
    <s v="PROFIT: 2730.2"/>
    <s v="PROFIT"/>
  </r>
  <r>
    <s v="L0127"/>
    <s v="10-10-2023"/>
    <s v="B0127"/>
    <x v="7"/>
    <n v="29535"/>
    <n v="20.2"/>
    <n v="36"/>
    <x v="1"/>
    <x v="1"/>
    <x v="3"/>
    <n v="94551"/>
    <s v="RENT"/>
    <n v="0.22"/>
    <n v="0.53"/>
    <n v="7019.73"/>
    <n v="0"/>
    <n v="-22515.27"/>
    <n v="0.31237110131040391"/>
    <n v="0.31237110131040391"/>
    <n v="194.99249999999998"/>
    <n v="7879.25"/>
    <n v="2.4747596535203222E-2"/>
    <x v="30"/>
    <n v="23"/>
    <s v="LOSS: 22515.27"/>
    <s v="LOSS"/>
  </r>
  <r>
    <s v="L0128"/>
    <s v="08-10-2022"/>
    <s v="B0128"/>
    <x v="2"/>
    <n v="7640"/>
    <n v="18.600000000000001"/>
    <n v="36"/>
    <x v="1"/>
    <x v="0"/>
    <x v="2"/>
    <n v="70172"/>
    <s v="RENT"/>
    <n v="0.21"/>
    <n v="0.67"/>
    <n v="1169.7"/>
    <n v="0"/>
    <n v="-6470.3"/>
    <n v="0.10887533489140967"/>
    <n v="0.10887533489140967"/>
    <n v="32.491666666666667"/>
    <n v="5847.666666666667"/>
    <n v="5.5563472610157894E-3"/>
    <x v="23"/>
    <n v="35"/>
    <s v="LOSS: 6470.3"/>
    <s v="LOSS"/>
  </r>
  <r>
    <s v="L0129"/>
    <s v="07-03-2023"/>
    <s v="B0129"/>
    <x v="2"/>
    <n v="16317"/>
    <n v="20.100000000000001"/>
    <n v="60"/>
    <x v="1"/>
    <x v="6"/>
    <x v="2"/>
    <n v="63722"/>
    <s v="RENT"/>
    <n v="0.21"/>
    <n v="0.76"/>
    <n v="2517.8000000000002"/>
    <n v="0"/>
    <n v="-13799.2"/>
    <n v="0.25606540912086878"/>
    <n v="0.25606540912086878"/>
    <n v="41.963333333333338"/>
    <n v="5310.166666666667"/>
    <n v="7.9024512727158599E-3"/>
    <x v="8"/>
    <n v="30"/>
    <s v="LOSS: 13799.2"/>
    <s v="LOSS"/>
  </r>
  <r>
    <s v="L0130"/>
    <s v="18-11-2023"/>
    <s v="B0130"/>
    <x v="9"/>
    <n v="8564"/>
    <n v="21.8"/>
    <n v="60"/>
    <x v="1"/>
    <x v="3"/>
    <x v="3"/>
    <n v="40625"/>
    <s v="OWN"/>
    <n v="0.21"/>
    <n v="0.71"/>
    <n v="3172.28"/>
    <n v="2148.21"/>
    <n v="-5391.7199999999993"/>
    <n v="0.21080615384615384"/>
    <n v="0.21080615384615384"/>
    <n v="52.87133333333334"/>
    <n v="3385.4166666666665"/>
    <n v="1.5617378461538465E-2"/>
    <x v="1"/>
    <n v="22"/>
    <s v="LOSS: 5391.72"/>
    <s v="LOSS"/>
  </r>
  <r>
    <s v="L0131"/>
    <s v="09-07-2021"/>
    <s v="B0131"/>
    <x v="0"/>
    <n v="28345"/>
    <n v="14.4"/>
    <n v="36"/>
    <x v="1"/>
    <x v="4"/>
    <x v="1"/>
    <n v="97165"/>
    <s v="MORTGAGE"/>
    <n v="0.11"/>
    <n v="0.78"/>
    <n v="12054.06"/>
    <n v="0"/>
    <n v="-16290.94"/>
    <n v="0.29172026964441927"/>
    <n v="0.29172026964441927"/>
    <n v="334.83499999999998"/>
    <n v="8097.083333333333"/>
    <n v="4.1352544640559874E-2"/>
    <x v="19"/>
    <n v="50"/>
    <s v="LOSS: 16290.94"/>
    <s v="LOSS"/>
  </r>
  <r>
    <s v="L0132"/>
    <s v="25-09-2022"/>
    <s v="B0132"/>
    <x v="4"/>
    <n v="29687"/>
    <n v="15"/>
    <n v="60"/>
    <x v="1"/>
    <x v="4"/>
    <x v="0"/>
    <n v="106509"/>
    <s v="MORTGAGE"/>
    <n v="0.47"/>
    <n v="0.72"/>
    <n v="7898.5"/>
    <n v="6839.85"/>
    <n v="-21788.5"/>
    <n v="0.27872761926222195"/>
    <n v="0.27872761926222195"/>
    <n v="131.64166666666668"/>
    <n v="8875.75"/>
    <n v="1.4831610474232227E-2"/>
    <x v="34"/>
    <n v="35"/>
    <s v="LOSS: 21788.5"/>
    <s v="LOSS"/>
  </r>
  <r>
    <s v="L0133"/>
    <s v="20-09-2022"/>
    <s v="B0133"/>
    <x v="8"/>
    <n v="14737"/>
    <n v="7.5"/>
    <n v="36"/>
    <x v="0"/>
    <x v="0"/>
    <x v="0"/>
    <n v="36859"/>
    <s v="MORTGAGE"/>
    <n v="0.19"/>
    <n v="0.8"/>
    <n v="15842.28"/>
    <n v="0"/>
    <n v="1105.2800000000007"/>
    <n v="0.39982093925499879"/>
    <n v="0.39982093925499879"/>
    <n v="440.06333333333333"/>
    <n v="3071.5833333333335"/>
    <n v="0.14326921511706775"/>
    <x v="34"/>
    <n v="35"/>
    <s v="PROFIT: 1105.28"/>
    <s v="PROFIT"/>
  </r>
  <r>
    <s v="L0134"/>
    <s v="31-08-2023"/>
    <s v="B0134"/>
    <x v="6"/>
    <n v="10323"/>
    <n v="12.7"/>
    <n v="60"/>
    <x v="1"/>
    <x v="0"/>
    <x v="1"/>
    <n v="71609"/>
    <s v="RENT"/>
    <n v="0.27"/>
    <n v="0.6"/>
    <n v="3378.2"/>
    <n v="0"/>
    <n v="-6944.8"/>
    <n v="0.14415785725257999"/>
    <n v="0.14415785725257999"/>
    <n v="56.303333333333327"/>
    <n v="5967.416666666667"/>
    <n v="9.4351268695275717E-3"/>
    <x v="10"/>
    <n v="24"/>
    <s v="LOSS: 6944.8"/>
    <s v="LOSS"/>
  </r>
  <r>
    <s v="L0135"/>
    <s v="11-12-2022"/>
    <s v="B0135"/>
    <x v="2"/>
    <n v="16229"/>
    <n v="17.899999999999999"/>
    <n v="36"/>
    <x v="1"/>
    <x v="2"/>
    <x v="1"/>
    <n v="73307"/>
    <s v="OWN"/>
    <n v="0.1"/>
    <n v="0.55000000000000004"/>
    <n v="0"/>
    <n v="0"/>
    <n v="-16229"/>
    <n v="0.22138404245160762"/>
    <n v="0.22138404245160762"/>
    <n v="0"/>
    <n v="6108.916666666667"/>
    <n v="0"/>
    <x v="17"/>
    <n v="33"/>
    <s v="LOSS: 16229"/>
    <s v="LOSS"/>
  </r>
  <r>
    <s v="L0136"/>
    <s v="11-10-2022"/>
    <s v="B0136"/>
    <x v="4"/>
    <n v="9502"/>
    <n v="20.6"/>
    <n v="60"/>
    <x v="1"/>
    <x v="0"/>
    <x v="3"/>
    <n v="140986"/>
    <s v="RENT"/>
    <n v="0.44"/>
    <n v="0.77"/>
    <n v="2503.27"/>
    <n v="0"/>
    <n v="-6998.73"/>
    <n v="6.7396762799143181E-2"/>
    <n v="6.7396762799143181E-2"/>
    <n v="41.721166666666669"/>
    <n v="11748.833333333334"/>
    <n v="3.551090179166726E-3"/>
    <x v="23"/>
    <n v="35"/>
    <s v="LOSS: 6998.73"/>
    <s v="LOSS"/>
  </r>
  <r>
    <s v="L0137"/>
    <s v="14-11-2021"/>
    <s v="B0137"/>
    <x v="8"/>
    <n v="1545"/>
    <n v="9.3000000000000007"/>
    <n v="36"/>
    <x v="0"/>
    <x v="4"/>
    <x v="2"/>
    <n v="131582"/>
    <s v="OWN"/>
    <n v="0.39"/>
    <n v="0.72"/>
    <n v="1688.68"/>
    <n v="0"/>
    <n v="143.68000000000006"/>
    <n v="1.1741727591919868E-2"/>
    <n v="1.1741727591919868E-2"/>
    <n v="46.907777777777781"/>
    <n v="10965.166666666666"/>
    <n v="4.2778900862833324E-3"/>
    <x v="4"/>
    <n v="46"/>
    <s v="PROFIT: 143.68"/>
    <s v="PROFIT"/>
  </r>
  <r>
    <s v="L0138"/>
    <s v="15-11-2022"/>
    <s v="B0138"/>
    <x v="6"/>
    <n v="38114"/>
    <n v="7.8"/>
    <n v="36"/>
    <x v="0"/>
    <x v="6"/>
    <x v="1"/>
    <n v="51839"/>
    <s v="RENT"/>
    <n v="0.48"/>
    <n v="0.51"/>
    <n v="41086.89"/>
    <n v="0"/>
    <n v="2972.8899999999994"/>
    <n v="0.73523794826289091"/>
    <n v="0.73523794826289091"/>
    <n v="1141.3025"/>
    <n v="4319.916666666667"/>
    <n v="0.26419548988213504"/>
    <x v="20"/>
    <n v="34"/>
    <s v="PROFIT: 2972.89"/>
    <s v="PROFIT"/>
  </r>
  <r>
    <s v="L0139"/>
    <s v="26-10-2022"/>
    <s v="B0139"/>
    <x v="7"/>
    <n v="30430"/>
    <n v="18.3"/>
    <n v="60"/>
    <x v="1"/>
    <x v="2"/>
    <x v="2"/>
    <n v="57216"/>
    <s v="OWN"/>
    <n v="0.41"/>
    <n v="0.67"/>
    <n v="6884.79"/>
    <n v="0"/>
    <n v="-23545.21"/>
    <n v="0.53184423937360181"/>
    <n v="0.53184423937360181"/>
    <n v="114.7465"/>
    <n v="4768"/>
    <n v="2.4065960570469797E-2"/>
    <x v="23"/>
    <n v="34"/>
    <s v="LOSS: 23545.21"/>
    <s v="LOSS"/>
  </r>
  <r>
    <s v="L0140"/>
    <s v="18-03-2022"/>
    <s v="B0140"/>
    <x v="9"/>
    <n v="10996"/>
    <n v="5"/>
    <n v="60"/>
    <x v="0"/>
    <x v="5"/>
    <x v="4"/>
    <n v="82953"/>
    <s v="OWN"/>
    <n v="0.23"/>
    <n v="0.55000000000000004"/>
    <n v="11545.8"/>
    <n v="0"/>
    <n v="549.79999999999927"/>
    <n v="0.13255699010282931"/>
    <n v="0.13255699010282931"/>
    <n v="192.42999999999998"/>
    <n v="6912.75"/>
    <n v="2.7836967921594152E-2"/>
    <x v="35"/>
    <n v="42"/>
    <s v="PROFIT: 549.799999999999"/>
    <s v="PROFIT"/>
  </r>
  <r>
    <s v="L0141"/>
    <s v="18-07-2022"/>
    <s v="B0141"/>
    <x v="4"/>
    <n v="28788"/>
    <n v="8.6"/>
    <n v="36"/>
    <x v="2"/>
    <x v="5"/>
    <x v="0"/>
    <n v="114481"/>
    <s v="OWN"/>
    <n v="0.2"/>
    <n v="0.74"/>
    <n v="0"/>
    <n v="0"/>
    <n v="-28788"/>
    <n v="0.25146530865383776"/>
    <n v="0.25146530865383776"/>
    <n v="0"/>
    <n v="9540.0833333333339"/>
    <n v="0"/>
    <x v="21"/>
    <n v="38"/>
    <s v="LOSS: 28788"/>
    <s v="LOSS"/>
  </r>
  <r>
    <s v="L0142"/>
    <s v="10-08-2023"/>
    <s v="B0142"/>
    <x v="9"/>
    <n v="30969"/>
    <n v="5.6"/>
    <n v="60"/>
    <x v="0"/>
    <x v="1"/>
    <x v="3"/>
    <n v="90593"/>
    <s v="RENT"/>
    <n v="0.38"/>
    <n v="0.68"/>
    <n v="32703.26"/>
    <n v="0"/>
    <n v="1734.2599999999984"/>
    <n v="0.34184760411952358"/>
    <n v="0.34184760411952358"/>
    <n v="545.05433333333326"/>
    <n v="7549.416666666667"/>
    <n v="7.2198205159339016E-2"/>
    <x v="10"/>
    <n v="25"/>
    <s v="PROFIT: 1734.26"/>
    <s v="PROFIT"/>
  </r>
  <r>
    <s v="L0143"/>
    <s v="30-11-2022"/>
    <s v="B0143"/>
    <x v="6"/>
    <n v="14919"/>
    <n v="8.3000000000000007"/>
    <n v="36"/>
    <x v="0"/>
    <x v="3"/>
    <x v="0"/>
    <n v="102075"/>
    <s v="MORTGAGE"/>
    <n v="0.25"/>
    <n v="0.78"/>
    <n v="16157.28"/>
    <n v="0"/>
    <n v="1238.2800000000007"/>
    <n v="0.14615723732549596"/>
    <n v="0.14615723732549596"/>
    <n v="448.81333333333333"/>
    <n v="8506.25"/>
    <n v="5.2762772471222137E-2"/>
    <x v="20"/>
    <n v="33"/>
    <s v="PROFIT: 1238.28"/>
    <s v="PROFIT"/>
  </r>
  <r>
    <s v="L0144"/>
    <s v="23-04-2021"/>
    <s v="B0144"/>
    <x v="5"/>
    <n v="4810"/>
    <n v="8.6"/>
    <n v="60"/>
    <x v="1"/>
    <x v="5"/>
    <x v="3"/>
    <n v="79522"/>
    <s v="RENT"/>
    <n v="0.33"/>
    <n v="0.86"/>
    <n v="1802.03"/>
    <n v="798.06"/>
    <n v="-3007.9700000000003"/>
    <n v="6.0486406277508113E-2"/>
    <n v="6.0486406277508113E-2"/>
    <n v="30.033833333333334"/>
    <n v="6626.833333333333"/>
    <n v="4.5321546238776692E-3"/>
    <x v="28"/>
    <n v="52"/>
    <s v="LOSS: 3007.97"/>
    <s v="LOSS"/>
  </r>
  <r>
    <s v="L0145"/>
    <s v="02-01-2021"/>
    <s v="B0145"/>
    <x v="2"/>
    <n v="31586"/>
    <n v="12.8"/>
    <n v="60"/>
    <x v="0"/>
    <x v="5"/>
    <x v="4"/>
    <n v="129161"/>
    <s v="RENT"/>
    <n v="0.1"/>
    <n v="0.63"/>
    <n v="35629.01"/>
    <n v="0"/>
    <n v="4043.010000000002"/>
    <n v="0.24454750272915199"/>
    <n v="0.24454750272915199"/>
    <n v="593.81683333333342"/>
    <n v="10763.416666666666"/>
    <n v="5.5169919712606756E-2"/>
    <x v="12"/>
    <n v="56"/>
    <s v="PROFIT: 4043.01"/>
    <s v="PROFIT"/>
  </r>
  <r>
    <s v="L0146"/>
    <s v="04-10-2022"/>
    <s v="B0146"/>
    <x v="1"/>
    <n v="17371"/>
    <n v="13"/>
    <n v="36"/>
    <x v="0"/>
    <x v="0"/>
    <x v="0"/>
    <n v="34886"/>
    <s v="OWN"/>
    <n v="0.12"/>
    <n v="0.93"/>
    <n v="19629.23"/>
    <n v="0"/>
    <n v="2258.2299999999996"/>
    <n v="0.49793613483919053"/>
    <n v="0.49793613483919053"/>
    <n v="545.25638888888886"/>
    <n v="2907.1666666666665"/>
    <n v="0.18755594412276175"/>
    <x v="23"/>
    <n v="35"/>
    <s v="PROFIT: 2258.23"/>
    <s v="PROFIT"/>
  </r>
  <r>
    <s v="L0147"/>
    <s v="08-08-2021"/>
    <s v="B0147"/>
    <x v="8"/>
    <n v="30629"/>
    <n v="22.5"/>
    <n v="60"/>
    <x v="1"/>
    <x v="0"/>
    <x v="4"/>
    <n v="141249"/>
    <s v="OWN"/>
    <n v="0.31"/>
    <n v="0.74"/>
    <n v="3262.78"/>
    <n v="0"/>
    <n v="-27366.22"/>
    <n v="0.21684401305495968"/>
    <n v="0.21684401305495968"/>
    <n v="54.379666666666672"/>
    <n v="11770.75"/>
    <n v="4.6198981939695157E-3"/>
    <x v="26"/>
    <n v="49"/>
    <s v="LOSS: 27366.22"/>
    <s v="LOSS"/>
  </r>
  <r>
    <s v="L0148"/>
    <s v="05-05-2023"/>
    <s v="B0148"/>
    <x v="0"/>
    <n v="9436"/>
    <n v="15.2"/>
    <n v="60"/>
    <x v="1"/>
    <x v="5"/>
    <x v="3"/>
    <n v="37485"/>
    <s v="MORTGAGE"/>
    <n v="0.33"/>
    <n v="0.78"/>
    <n v="2248.61"/>
    <n v="0"/>
    <n v="-7187.3899999999994"/>
    <n v="0.25172735760971054"/>
    <n v="0.25172735760971054"/>
    <n v="37.476833333333339"/>
    <n v="3123.75"/>
    <n v="1.1997385620915034E-2"/>
    <x v="0"/>
    <n v="28"/>
    <s v="LOSS: 7187.39"/>
    <s v="LOSS"/>
  </r>
  <r>
    <s v="L0149"/>
    <s v="20-01-2022"/>
    <s v="B0149"/>
    <x v="3"/>
    <n v="13984"/>
    <n v="19.5"/>
    <n v="36"/>
    <x v="0"/>
    <x v="2"/>
    <x v="1"/>
    <n v="61455"/>
    <s v="MORTGAGE"/>
    <n v="0.4"/>
    <n v="0.81"/>
    <n v="16710.88"/>
    <n v="0"/>
    <n v="2726.880000000001"/>
    <n v="0.22754861280611829"/>
    <n v="0.22754861280611829"/>
    <n v="464.19111111111113"/>
    <n v="5121.25"/>
    <n v="9.0640197434437131E-2"/>
    <x v="9"/>
    <n v="43"/>
    <s v="PROFIT: 2726.88"/>
    <s v="PROFIT"/>
  </r>
  <r>
    <s v="L0150"/>
    <s v="13-12-2023"/>
    <s v="B0150"/>
    <x v="2"/>
    <n v="34039"/>
    <n v="7.1"/>
    <n v="60"/>
    <x v="2"/>
    <x v="6"/>
    <x v="0"/>
    <n v="141984"/>
    <s v="OWN"/>
    <n v="0.15"/>
    <n v="0.8"/>
    <n v="0"/>
    <n v="0"/>
    <n v="-34039"/>
    <n v="0.23973828036961911"/>
    <n v="0.23973828036961911"/>
    <n v="0"/>
    <n v="11832"/>
    <n v="0"/>
    <x v="15"/>
    <n v="21"/>
    <s v="LOSS: 34039"/>
    <s v="LOSS"/>
  </r>
  <r>
    <s v="L0151"/>
    <s v="31-12-2022"/>
    <s v="B0151"/>
    <x v="1"/>
    <n v="20895"/>
    <n v="9.5"/>
    <n v="36"/>
    <x v="0"/>
    <x v="3"/>
    <x v="4"/>
    <n v="46767"/>
    <s v="MORTGAGE"/>
    <n v="0.31"/>
    <n v="0.73"/>
    <n v="22880.02"/>
    <n v="0"/>
    <n v="1985.0200000000004"/>
    <n v="0.44678940278401436"/>
    <n v="0.44678940278401436"/>
    <n v="635.55611111111114"/>
    <n v="3897.25"/>
    <n v="0.16307809637850051"/>
    <x v="17"/>
    <n v="32"/>
    <s v="PROFIT: 1985.02"/>
    <s v="PROFIT"/>
  </r>
  <r>
    <s v="L0152"/>
    <s v="04-09-2021"/>
    <s v="B0152"/>
    <x v="3"/>
    <n v="19155"/>
    <n v="19.100000000000001"/>
    <n v="36"/>
    <x v="1"/>
    <x v="5"/>
    <x v="0"/>
    <n v="142701"/>
    <s v="MORTGAGE"/>
    <n v="0.18"/>
    <n v="0.69"/>
    <n v="3927.79"/>
    <n v="0"/>
    <n v="-15227.21"/>
    <n v="0.13423171526478442"/>
    <n v="0.13423171526478442"/>
    <n v="109.10527777777777"/>
    <n v="11891.75"/>
    <n v="9.1748714678476905E-3"/>
    <x v="13"/>
    <n v="48"/>
    <s v="LOSS: 15227.21"/>
    <s v="LOSS"/>
  </r>
  <r>
    <s v="L0153"/>
    <s v="16-04-2023"/>
    <s v="B0153"/>
    <x v="4"/>
    <n v="11616"/>
    <n v="6.1"/>
    <n v="36"/>
    <x v="0"/>
    <x v="6"/>
    <x v="0"/>
    <n v="58453"/>
    <s v="OWN"/>
    <n v="0.14000000000000001"/>
    <n v="0.52"/>
    <n v="12324.58"/>
    <n v="0"/>
    <n v="708.57999999999993"/>
    <n v="0.19872376097035224"/>
    <n v="0.19872376097035224"/>
    <n v="342.34944444444443"/>
    <n v="4871.083333333333"/>
    <n v="7.0281992940196963E-2"/>
    <x v="22"/>
    <n v="29"/>
    <s v="PROFIT: 708.58"/>
    <s v="PROFIT"/>
  </r>
  <r>
    <s v="L0154"/>
    <s v="22-07-2021"/>
    <s v="B0154"/>
    <x v="3"/>
    <n v="38129"/>
    <n v="14.7"/>
    <n v="36"/>
    <x v="1"/>
    <x v="6"/>
    <x v="0"/>
    <n v="106280"/>
    <s v="RENT"/>
    <n v="0.26"/>
    <n v="0.51"/>
    <n v="10453.74"/>
    <n v="0"/>
    <n v="-27675.260000000002"/>
    <n v="0.35875987956341737"/>
    <n v="0.35875987956341737"/>
    <n v="290.38166666666666"/>
    <n v="8856.6666666666661"/>
    <n v="3.2786789612344748E-2"/>
    <x v="19"/>
    <n v="49"/>
    <s v="LOSS: 27675.26"/>
    <s v="LOSS"/>
  </r>
  <r>
    <s v="L0155"/>
    <s v="03-05-2021"/>
    <s v="B0155"/>
    <x v="7"/>
    <n v="25574"/>
    <n v="17"/>
    <n v="36"/>
    <x v="0"/>
    <x v="1"/>
    <x v="2"/>
    <n v="132638"/>
    <s v="MORTGAGE"/>
    <n v="0.17"/>
    <n v="0.66"/>
    <n v="29921.58"/>
    <n v="0"/>
    <n v="4347.5800000000017"/>
    <n v="0.19281050679292511"/>
    <n v="0.19281050679292511"/>
    <n v="831.15500000000009"/>
    <n v="11053.166666666666"/>
    <n v="7.5196097649240803E-2"/>
    <x v="2"/>
    <n v="52"/>
    <s v="PROFIT: 4347.58"/>
    <s v="PROFIT"/>
  </r>
  <r>
    <s v="L0156"/>
    <s v="05-02-2022"/>
    <s v="B0156"/>
    <x v="2"/>
    <n v="4430"/>
    <n v="17"/>
    <n v="60"/>
    <x v="0"/>
    <x v="4"/>
    <x v="4"/>
    <n v="83442"/>
    <s v="OWN"/>
    <n v="0.19"/>
    <n v="0.65"/>
    <n v="5183.1000000000004"/>
    <n v="0"/>
    <n v="753.10000000000036"/>
    <n v="5.3090769636394142E-2"/>
    <n v="5.3090769636394142E-2"/>
    <n v="86.385000000000005"/>
    <n v="6953.5"/>
    <n v="1.242324009491623E-2"/>
    <x v="31"/>
    <n v="43"/>
    <s v="PROFIT: 753.1"/>
    <s v="PROFIT"/>
  </r>
  <r>
    <s v="L0157"/>
    <s v="06-02-2023"/>
    <s v="B0157"/>
    <x v="9"/>
    <n v="13676"/>
    <n v="5.5"/>
    <n v="36"/>
    <x v="0"/>
    <x v="5"/>
    <x v="4"/>
    <n v="81877"/>
    <s v="MORTGAGE"/>
    <n v="0.23"/>
    <n v="0.67"/>
    <n v="14428.18"/>
    <n v="0"/>
    <n v="752.18000000000029"/>
    <n v="0.16703103435641267"/>
    <n v="0.16703103435641267"/>
    <n v="400.78277777777777"/>
    <n v="6823.083333333333"/>
    <n v="5.8739247082005119E-2"/>
    <x v="6"/>
    <n v="31"/>
    <s v="PROFIT: 752.18"/>
    <s v="PROFIT"/>
  </r>
  <r>
    <s v="L0158"/>
    <s v="21-10-2021"/>
    <s v="B0158"/>
    <x v="5"/>
    <n v="11816"/>
    <n v="11.4"/>
    <n v="36"/>
    <x v="1"/>
    <x v="6"/>
    <x v="0"/>
    <n v="42226"/>
    <s v="MORTGAGE"/>
    <n v="0.2"/>
    <n v="0.56000000000000005"/>
    <n v="3024.12"/>
    <n v="0"/>
    <n v="-8791.880000000001"/>
    <n v="0.27982759437313504"/>
    <n v="0.27982759437313504"/>
    <n v="84.00333333333333"/>
    <n v="3518.8333333333335"/>
    <n v="2.3872495618813053E-2"/>
    <x v="11"/>
    <n v="46"/>
    <s v="LOSS: 8791.88"/>
    <s v="LOSS"/>
  </r>
  <r>
    <s v="L0159"/>
    <s v="07-10-2021"/>
    <s v="B0159"/>
    <x v="0"/>
    <n v="33733"/>
    <n v="17.7"/>
    <n v="60"/>
    <x v="0"/>
    <x v="4"/>
    <x v="1"/>
    <n v="123405"/>
    <s v="OWN"/>
    <n v="0.14000000000000001"/>
    <n v="0.83"/>
    <n v="39703.74"/>
    <n v="0"/>
    <n v="5970.739999999998"/>
    <n v="0.27335197115189824"/>
    <n v="0.27335197115189824"/>
    <n v="661.72899999999993"/>
    <n v="10283.75"/>
    <n v="6.4347052388476961E-2"/>
    <x v="11"/>
    <n v="47"/>
    <s v="PROFIT: 5970.74"/>
    <s v="PROFIT"/>
  </r>
  <r>
    <s v="L0160"/>
    <s v="03-06-2023"/>
    <s v="B0160"/>
    <x v="9"/>
    <n v="21144"/>
    <n v="8"/>
    <n v="60"/>
    <x v="1"/>
    <x v="2"/>
    <x v="0"/>
    <n v="52588"/>
    <s v="MORTGAGE"/>
    <n v="0.14000000000000001"/>
    <n v="0.89"/>
    <n v="5994.33"/>
    <n v="0"/>
    <n v="-15149.67"/>
    <n v="0.40206891306001369"/>
    <n v="0.40206891306001369"/>
    <n v="99.905500000000004"/>
    <n v="4382.333333333333"/>
    <n v="2.2797330189396822E-2"/>
    <x v="27"/>
    <n v="27"/>
    <s v="LOSS: 15149.67"/>
    <s v="LOSS"/>
  </r>
  <r>
    <s v="L0161"/>
    <s v="17-07-2021"/>
    <s v="B0161"/>
    <x v="1"/>
    <n v="3050"/>
    <n v="18.899999999999999"/>
    <n v="60"/>
    <x v="1"/>
    <x v="0"/>
    <x v="2"/>
    <n v="108976"/>
    <s v="MORTGAGE"/>
    <n v="0.18"/>
    <n v="0.92"/>
    <n v="344.54"/>
    <n v="0"/>
    <n v="-2705.46"/>
    <n v="2.7987813830568198E-2"/>
    <n v="2.7987813830568198E-2"/>
    <n v="5.7423333333333337"/>
    <n v="9081.3333333333339"/>
    <n v="6.3232271325796511E-4"/>
    <x v="19"/>
    <n v="50"/>
    <s v="LOSS: 2705.46"/>
    <s v="LOSS"/>
  </r>
  <r>
    <s v="L0162"/>
    <s v="09-09-2023"/>
    <s v="B0162"/>
    <x v="2"/>
    <n v="34933"/>
    <n v="19.899999999999999"/>
    <n v="36"/>
    <x v="0"/>
    <x v="1"/>
    <x v="3"/>
    <n v="61709"/>
    <s v="MORTGAGE"/>
    <n v="0.12"/>
    <n v="0.72"/>
    <n v="41884.67"/>
    <n v="0"/>
    <n v="6951.6699999999983"/>
    <n v="0.56609246625289666"/>
    <n v="0.56609246625289666"/>
    <n v="1163.4630555555555"/>
    <n v="5142.416666666667"/>
    <n v="0.22624830521749931"/>
    <x v="18"/>
    <n v="24"/>
    <s v="PROFIT: 6951.67"/>
    <s v="PROFIT"/>
  </r>
  <r>
    <s v="L0163"/>
    <s v="22-01-2023"/>
    <s v="B0163"/>
    <x v="5"/>
    <n v="25951"/>
    <n v="24.6"/>
    <n v="36"/>
    <x v="0"/>
    <x v="1"/>
    <x v="2"/>
    <n v="77788"/>
    <s v="RENT"/>
    <n v="0.35"/>
    <n v="0.82"/>
    <n v="32334.95"/>
    <n v="0"/>
    <n v="6383.9500000000007"/>
    <n v="0.33361186815447114"/>
    <n v="0.33361186815447114"/>
    <n v="898.19305555555559"/>
    <n v="6482.333333333333"/>
    <n v="0.13856014638076139"/>
    <x v="14"/>
    <n v="31"/>
    <s v="PROFIT: 6383.95"/>
    <s v="PROFIT"/>
  </r>
  <r>
    <s v="L0164"/>
    <s v="24-05-2021"/>
    <s v="B0164"/>
    <x v="3"/>
    <n v="33413"/>
    <n v="9.1999999999999993"/>
    <n v="36"/>
    <x v="0"/>
    <x v="1"/>
    <x v="1"/>
    <n v="118031"/>
    <s v="RENT"/>
    <n v="0.21"/>
    <n v="0.88"/>
    <n v="36487"/>
    <n v="0"/>
    <n v="3074"/>
    <n v="0.28308664672840184"/>
    <n v="0.28308664672840184"/>
    <n v="1013.5277777777778"/>
    <n v="9835.9166666666661"/>
    <n v="0.1030435507056056"/>
    <x v="2"/>
    <n v="51"/>
    <s v="PROFIT: 3074"/>
    <s v="PROFIT"/>
  </r>
  <r>
    <s v="L0165"/>
    <s v="01-09-2022"/>
    <s v="B0165"/>
    <x v="2"/>
    <n v="35801"/>
    <n v="21.5"/>
    <n v="60"/>
    <x v="1"/>
    <x v="4"/>
    <x v="0"/>
    <n v="67019"/>
    <s v="MORTGAGE"/>
    <n v="0.21"/>
    <n v="0.69"/>
    <n v="10056.99"/>
    <n v="0"/>
    <n v="-25744.010000000002"/>
    <n v="0.53419179635625713"/>
    <n v="0.53419179635625713"/>
    <n v="167.6165"/>
    <n v="5584.916666666667"/>
    <n v="3.0012354705382053E-2"/>
    <x v="34"/>
    <n v="36"/>
    <s v="LOSS: 25744.01"/>
    <s v="LOSS"/>
  </r>
  <r>
    <s v="L0166"/>
    <s v="06-07-2021"/>
    <s v="B0166"/>
    <x v="3"/>
    <n v="33913"/>
    <n v="15.4"/>
    <n v="36"/>
    <x v="0"/>
    <x v="2"/>
    <x v="4"/>
    <n v="74948"/>
    <s v="OWN"/>
    <n v="0.23"/>
    <n v="0.64"/>
    <n v="39135.599999999999"/>
    <n v="0"/>
    <n v="5222.5999999999985"/>
    <n v="0.45248705769333403"/>
    <n v="0.45248705769333403"/>
    <n v="1087.0999999999999"/>
    <n v="6245.666666666667"/>
    <n v="0.17405667929764634"/>
    <x v="19"/>
    <n v="50"/>
    <s v="PROFIT: 5222.6"/>
    <s v="PROFIT"/>
  </r>
  <r>
    <s v="L0167"/>
    <s v="09-04-2022"/>
    <s v="B0167"/>
    <x v="4"/>
    <n v="26280"/>
    <n v="12.5"/>
    <n v="60"/>
    <x v="0"/>
    <x v="1"/>
    <x v="0"/>
    <n v="95133"/>
    <s v="MORTGAGE"/>
    <n v="0.37"/>
    <n v="0.92"/>
    <n v="29565"/>
    <n v="0"/>
    <n v="3285"/>
    <n v="0.27624483617672102"/>
    <n v="0.27624483617672102"/>
    <n v="492.75"/>
    <n v="7927.75"/>
    <n v="6.2155088139762227E-2"/>
    <x v="3"/>
    <n v="41"/>
    <s v="PROFIT: 3285"/>
    <s v="PROFIT"/>
  </r>
  <r>
    <s v="L0168"/>
    <s v="22-10-2022"/>
    <s v="B0168"/>
    <x v="7"/>
    <n v="25557"/>
    <n v="7.4"/>
    <n v="36"/>
    <x v="1"/>
    <x v="4"/>
    <x v="1"/>
    <n v="144444"/>
    <s v="MORTGAGE"/>
    <n v="0.45"/>
    <n v="0.73"/>
    <n v="4065.82"/>
    <n v="0"/>
    <n v="-21491.18"/>
    <n v="0.1769336213342195"/>
    <n v="0.1769336213342195"/>
    <n v="112.93944444444445"/>
    <n v="12037"/>
    <n v="9.3826904082781794E-3"/>
    <x v="23"/>
    <n v="34"/>
    <s v="LOSS: 21491.18"/>
    <s v="LOSS"/>
  </r>
  <r>
    <s v="L0169"/>
    <s v="03-02-2023"/>
    <s v="B0169"/>
    <x v="6"/>
    <n v="36400"/>
    <n v="19.7"/>
    <n v="60"/>
    <x v="1"/>
    <x v="1"/>
    <x v="4"/>
    <n v="96458"/>
    <s v="RENT"/>
    <n v="0.4"/>
    <n v="0.72"/>
    <n v="4839.3500000000004"/>
    <n v="0"/>
    <n v="-31560.65"/>
    <n v="0.37736631487279437"/>
    <n v="0.37736631487279437"/>
    <n v="80.655833333333334"/>
    <n v="8038.166666666667"/>
    <n v="1.0034108109228886E-2"/>
    <x v="6"/>
    <n v="31"/>
    <s v="LOSS: 31560.65"/>
    <s v="LOSS"/>
  </r>
  <r>
    <s v="L0170"/>
    <s v="13-08-2023"/>
    <s v="B0170"/>
    <x v="2"/>
    <n v="5494"/>
    <n v="9.6999999999999993"/>
    <n v="36"/>
    <x v="0"/>
    <x v="4"/>
    <x v="2"/>
    <n v="147603"/>
    <s v="RENT"/>
    <n v="0.39"/>
    <n v="0.57999999999999996"/>
    <n v="6026.92"/>
    <n v="0"/>
    <n v="532.92000000000007"/>
    <n v="3.7221465688366769E-2"/>
    <n v="3.7221465688366769E-2"/>
    <n v="167.41444444444446"/>
    <n v="12300.25"/>
    <n v="1.3610653803332816E-2"/>
    <x v="10"/>
    <n v="25"/>
    <s v="PROFIT: 532.92"/>
    <s v="PROFIT"/>
  </r>
  <r>
    <s v="L0171"/>
    <s v="07-02-2022"/>
    <s v="B0171"/>
    <x v="1"/>
    <n v="16152"/>
    <n v="12.4"/>
    <n v="36"/>
    <x v="0"/>
    <x v="4"/>
    <x v="3"/>
    <n v="57526"/>
    <s v="RENT"/>
    <n v="0.28999999999999998"/>
    <n v="0.55000000000000004"/>
    <n v="18154.849999999999"/>
    <n v="0"/>
    <n v="2002.8499999999985"/>
    <n v="0.28077738761603449"/>
    <n v="0.28077738761603449"/>
    <n v="504.30138888888882"/>
    <n v="4793.833333333333"/>
    <n v="0.10519793948243691"/>
    <x v="31"/>
    <n v="43"/>
    <s v="PROFIT: 2002.85"/>
    <s v="PROFIT"/>
  </r>
  <r>
    <s v="L0172"/>
    <s v="27-05-2021"/>
    <s v="B0172"/>
    <x v="3"/>
    <n v="24895"/>
    <n v="6.3"/>
    <n v="36"/>
    <x v="1"/>
    <x v="4"/>
    <x v="3"/>
    <n v="103493"/>
    <s v="MORTGAGE"/>
    <n v="0.38"/>
    <n v="0.88"/>
    <n v="1971.07"/>
    <n v="0"/>
    <n v="-22923.93"/>
    <n v="0.24054766989071724"/>
    <n v="0.24054766989071724"/>
    <n v="54.75194444444444"/>
    <n v="8624.4166666666661"/>
    <n v="6.3484808956483368E-3"/>
    <x v="2"/>
    <n v="51"/>
    <s v="LOSS: 22923.93"/>
    <s v="LOSS"/>
  </r>
  <r>
    <s v="L0173"/>
    <s v="14-05-2023"/>
    <s v="B0173"/>
    <x v="9"/>
    <n v="10155"/>
    <n v="21"/>
    <n v="60"/>
    <x v="1"/>
    <x v="6"/>
    <x v="0"/>
    <n v="82198"/>
    <s v="MORTGAGE"/>
    <n v="0.32"/>
    <n v="0.78"/>
    <n v="3338.92"/>
    <n v="989.42"/>
    <n v="-6816.08"/>
    <n v="0.12354315190150612"/>
    <n v="0.12354315190150612"/>
    <n v="55.648666666666671"/>
    <n v="6849.833333333333"/>
    <n v="8.1240906104771415E-3"/>
    <x v="0"/>
    <n v="28"/>
    <s v="LOSS: 6816.08"/>
    <s v="LOSS"/>
  </r>
  <r>
    <s v="L0174"/>
    <s v="04-05-2022"/>
    <s v="B0174"/>
    <x v="4"/>
    <n v="32883"/>
    <n v="20.3"/>
    <n v="60"/>
    <x v="1"/>
    <x v="5"/>
    <x v="2"/>
    <n v="144100"/>
    <s v="OWN"/>
    <n v="0.19"/>
    <n v="0.65"/>
    <n v="7504.97"/>
    <n v="9677.33"/>
    <n v="-25378.03"/>
    <n v="0.22819569743233864"/>
    <n v="0.22819569743233864"/>
    <n v="125.08283333333334"/>
    <n v="12008.333333333334"/>
    <n v="1.0416335877862596E-2"/>
    <x v="16"/>
    <n v="40"/>
    <s v="LOSS: 25378.03"/>
    <s v="LOSS"/>
  </r>
  <r>
    <s v="L0175"/>
    <s v="18-07-2023"/>
    <s v="B0175"/>
    <x v="1"/>
    <n v="2828"/>
    <n v="19.7"/>
    <n v="36"/>
    <x v="1"/>
    <x v="1"/>
    <x v="1"/>
    <n v="129534"/>
    <s v="MORTGAGE"/>
    <n v="0.18"/>
    <n v="0.59"/>
    <n v="938.87"/>
    <n v="0"/>
    <n v="-1889.13"/>
    <n v="2.1832105856377477E-2"/>
    <n v="2.1832105856377477E-2"/>
    <n v="26.079722222222223"/>
    <n v="10794.5"/>
    <n v="2.4160194749383687E-3"/>
    <x v="33"/>
    <n v="26"/>
    <s v="LOSS: 1889.13"/>
    <s v="LOSS"/>
  </r>
  <r>
    <s v="L0176"/>
    <s v="05-07-2022"/>
    <s v="B0176"/>
    <x v="0"/>
    <n v="33123"/>
    <n v="11"/>
    <n v="36"/>
    <x v="0"/>
    <x v="4"/>
    <x v="3"/>
    <n v="73395"/>
    <s v="MORTGAGE"/>
    <n v="0.22"/>
    <n v="0.75"/>
    <n v="36766.53"/>
    <n v="0"/>
    <n v="3643.5299999999988"/>
    <n v="0.45129777232781526"/>
    <n v="0.45129777232781526"/>
    <n v="1021.2925"/>
    <n v="6116.25"/>
    <n v="0.16698017576129165"/>
    <x v="21"/>
    <n v="38"/>
    <s v="PROFIT: 3643.53"/>
    <s v="PROFIT"/>
  </r>
  <r>
    <s v="L0177"/>
    <s v="04-12-2021"/>
    <s v="B0177"/>
    <x v="6"/>
    <n v="38573"/>
    <n v="8.5"/>
    <n v="36"/>
    <x v="0"/>
    <x v="4"/>
    <x v="2"/>
    <n v="54031"/>
    <s v="RENT"/>
    <n v="0.46"/>
    <n v="0.76"/>
    <n v="41851.699999999997"/>
    <n v="0"/>
    <n v="3278.6999999999971"/>
    <n v="0.71390498047417228"/>
    <n v="0.71390498047417228"/>
    <n v="1162.5472222222222"/>
    <n v="4502.583333333333"/>
    <n v="0.25819560375833628"/>
    <x v="7"/>
    <n v="45"/>
    <s v="PROFIT: 3278.7"/>
    <s v="PROFIT"/>
  </r>
  <r>
    <s v="L0178"/>
    <s v="22-05-2023"/>
    <s v="B0178"/>
    <x v="4"/>
    <n v="1806"/>
    <n v="17.8"/>
    <n v="60"/>
    <x v="0"/>
    <x v="2"/>
    <x v="0"/>
    <n v="105542"/>
    <s v="RENT"/>
    <n v="0.32"/>
    <n v="0.59"/>
    <n v="2127.4699999999998"/>
    <n v="0"/>
    <n v="321.4699999999998"/>
    <n v="1.7111671183036137E-2"/>
    <n v="1.7111671183036137E-2"/>
    <n v="35.457833333333333"/>
    <n v="8795.1666666666661"/>
    <n v="4.0315135206837093E-3"/>
    <x v="0"/>
    <n v="27"/>
    <s v="PROFIT: 321.47"/>
    <s v="PROFIT"/>
  </r>
  <r>
    <s v="L0179"/>
    <s v="03-10-2022"/>
    <s v="B0179"/>
    <x v="7"/>
    <n v="30757"/>
    <n v="14.9"/>
    <n v="36"/>
    <x v="0"/>
    <x v="5"/>
    <x v="4"/>
    <n v="67701"/>
    <s v="RENT"/>
    <n v="0.39"/>
    <n v="0.88"/>
    <n v="35339.79"/>
    <n v="0"/>
    <n v="4582.7900000000009"/>
    <n v="0.45430643565087664"/>
    <n v="0.45430643565087664"/>
    <n v="981.66083333333336"/>
    <n v="5641.75"/>
    <n v="0.17399935008345518"/>
    <x v="23"/>
    <n v="35"/>
    <s v="PROFIT: 4582.79"/>
    <s v="PROFIT"/>
  </r>
  <r>
    <s v="L0180"/>
    <s v="18-04-2022"/>
    <s v="B0180"/>
    <x v="6"/>
    <n v="35636"/>
    <n v="8.6"/>
    <n v="36"/>
    <x v="1"/>
    <x v="2"/>
    <x v="0"/>
    <n v="142599"/>
    <s v="RENT"/>
    <n v="0.24"/>
    <n v="0.54"/>
    <n v="13449.63"/>
    <n v="0"/>
    <n v="-22186.370000000003"/>
    <n v="0.24990357576140085"/>
    <n v="0.24990357576140085"/>
    <n v="373.6008333333333"/>
    <n v="11883.25"/>
    <n v="3.1439280780370123E-2"/>
    <x v="3"/>
    <n v="41"/>
    <s v="LOSS: 22186.37"/>
    <s v="LOSS"/>
  </r>
  <r>
    <s v="L0181"/>
    <s v="31-05-2021"/>
    <s v="B0181"/>
    <x v="3"/>
    <n v="15561"/>
    <n v="18.7"/>
    <n v="36"/>
    <x v="0"/>
    <x v="0"/>
    <x v="0"/>
    <n v="55939"/>
    <s v="RENT"/>
    <n v="0.26"/>
    <n v="0.66"/>
    <n v="18470.91"/>
    <n v="0"/>
    <n v="2909.91"/>
    <n v="0.27817801533813619"/>
    <n v="0.27817801533813619"/>
    <n v="513.08083333333332"/>
    <n v="4661.583333333333"/>
    <n v="0.11006578594540482"/>
    <x v="2"/>
    <n v="51"/>
    <s v="PROFIT: 2909.91"/>
    <s v="PROFIT"/>
  </r>
  <r>
    <s v="L0182"/>
    <s v="20-09-2021"/>
    <s v="B0182"/>
    <x v="1"/>
    <n v="25262"/>
    <n v="24.8"/>
    <n v="36"/>
    <x v="0"/>
    <x v="0"/>
    <x v="2"/>
    <n v="79145"/>
    <s v="OWN"/>
    <n v="0.15"/>
    <n v="0.81"/>
    <n v="31526.98"/>
    <n v="0"/>
    <n v="6264.98"/>
    <n v="0.31918630361993811"/>
    <n v="0.31918630361993811"/>
    <n v="875.74944444444441"/>
    <n v="6595.416666666667"/>
    <n v="0.13278151915261019"/>
    <x v="13"/>
    <n v="47"/>
    <s v="PROFIT: 6264.98"/>
    <s v="PROFIT"/>
  </r>
  <r>
    <s v="L0183"/>
    <s v="24-05-2021"/>
    <s v="B0183"/>
    <x v="0"/>
    <n v="15899"/>
    <n v="19.899999999999999"/>
    <n v="60"/>
    <x v="1"/>
    <x v="6"/>
    <x v="3"/>
    <n v="50324"/>
    <s v="OWN"/>
    <n v="0.17"/>
    <n v="0.62"/>
    <n v="0"/>
    <n v="0"/>
    <n v="-15899"/>
    <n v="0.31593275574278673"/>
    <n v="0.31593275574278673"/>
    <n v="0"/>
    <n v="4193.666666666667"/>
    <n v="0"/>
    <x v="2"/>
    <n v="51"/>
    <s v="LOSS: 15899"/>
    <s v="LOSS"/>
  </r>
  <r>
    <s v="L0184"/>
    <s v="12-12-2021"/>
    <s v="B0184"/>
    <x v="8"/>
    <n v="16934"/>
    <n v="19.8"/>
    <n v="60"/>
    <x v="0"/>
    <x v="1"/>
    <x v="2"/>
    <n v="52867"/>
    <s v="OWN"/>
    <n v="0.43"/>
    <n v="0.87"/>
    <n v="20286.93"/>
    <n v="0"/>
    <n v="3352.9300000000003"/>
    <n v="0.32031323888247865"/>
    <n v="0.32031323888247865"/>
    <n v="338.1155"/>
    <n v="4405.583333333333"/>
    <n v="7.6747044470085318E-2"/>
    <x v="7"/>
    <n v="45"/>
    <s v="PROFIT: 3352.93"/>
    <s v="PROFIT"/>
  </r>
  <r>
    <s v="L0185"/>
    <s v="16-09-2022"/>
    <s v="B0185"/>
    <x v="7"/>
    <n v="39197"/>
    <n v="24"/>
    <n v="36"/>
    <x v="0"/>
    <x v="0"/>
    <x v="4"/>
    <n v="30203"/>
    <s v="RENT"/>
    <n v="0.33"/>
    <n v="0.83"/>
    <n v="48604.28"/>
    <n v="0"/>
    <n v="9407.2799999999988"/>
    <n v="1.2977849882462007"/>
    <n v="1.2977849882462007"/>
    <n v="1350.1188888888889"/>
    <n v="2516.9166666666665"/>
    <n v="0.53641779514176302"/>
    <x v="34"/>
    <n v="36"/>
    <s v="PROFIT: 9407.28"/>
    <s v="PROFIT"/>
  </r>
  <r>
    <s v="L0186"/>
    <s v="14-10-2023"/>
    <s v="B0186"/>
    <x v="5"/>
    <n v="37332"/>
    <n v="9.1"/>
    <n v="36"/>
    <x v="0"/>
    <x v="4"/>
    <x v="2"/>
    <n v="46544"/>
    <s v="RENT"/>
    <n v="0.24"/>
    <n v="0.86"/>
    <n v="40729.21"/>
    <n v="0"/>
    <n v="3397.2099999999991"/>
    <n v="0.80207975249226537"/>
    <n v="0.80207975249226537"/>
    <n v="1131.3669444444445"/>
    <n v="3878.6666666666665"/>
    <n v="0.29168965566632293"/>
    <x v="30"/>
    <n v="23"/>
    <s v="PROFIT: 3397.21"/>
    <s v="PROFIT"/>
  </r>
  <r>
    <s v="L0187"/>
    <s v="31-05-2023"/>
    <s v="B0187"/>
    <x v="3"/>
    <n v="35157"/>
    <n v="16.3"/>
    <n v="60"/>
    <x v="1"/>
    <x v="6"/>
    <x v="1"/>
    <n v="45899"/>
    <s v="RENT"/>
    <n v="0.42"/>
    <n v="0.55000000000000004"/>
    <n v="12505.08"/>
    <n v="0"/>
    <n v="-22651.919999999998"/>
    <n v="0.76596440009586264"/>
    <n v="0.76596440009586264"/>
    <n v="208.41800000000001"/>
    <n v="3824.9166666666665"/>
    <n v="5.4489553149306091E-2"/>
    <x v="0"/>
    <n v="27"/>
    <s v="LOSS: 22651.92"/>
    <s v="LOSS"/>
  </r>
  <r>
    <s v="L0188"/>
    <s v="02-01-2021"/>
    <s v="B0188"/>
    <x v="8"/>
    <n v="12593"/>
    <n v="24.6"/>
    <n v="60"/>
    <x v="1"/>
    <x v="5"/>
    <x v="0"/>
    <n v="59063"/>
    <s v="OWN"/>
    <n v="0.2"/>
    <n v="0.56000000000000005"/>
    <n v="3295.91"/>
    <n v="0"/>
    <n v="-9297.09"/>
    <n v="0.21321300983695377"/>
    <n v="0.21321300983695377"/>
    <n v="54.93183333333333"/>
    <n v="4921.916666666667"/>
    <n v="1.1160658957384486E-2"/>
    <x v="12"/>
    <n v="56"/>
    <s v="LOSS: 9297.09"/>
    <s v="LOSS"/>
  </r>
  <r>
    <s v="L0189"/>
    <s v="16-06-2023"/>
    <s v="B0189"/>
    <x v="2"/>
    <n v="18320"/>
    <n v="8.3000000000000007"/>
    <n v="36"/>
    <x v="0"/>
    <x v="1"/>
    <x v="3"/>
    <n v="120880"/>
    <s v="RENT"/>
    <n v="0.49"/>
    <n v="0.63"/>
    <n v="19840.560000000001"/>
    <n v="0"/>
    <n v="1520.5600000000013"/>
    <n v="0.15155526141628062"/>
    <n v="0.15155526141628062"/>
    <n v="551.12666666666667"/>
    <n v="10073.333333333334"/>
    <n v="5.4711449371277296E-2"/>
    <x v="27"/>
    <n v="27"/>
    <s v="PROFIT: 1520.56"/>
    <s v="PROFIT"/>
  </r>
  <r>
    <s v="L0190"/>
    <s v="11-09-2021"/>
    <s v="B0190"/>
    <x v="0"/>
    <n v="28376"/>
    <n v="19"/>
    <n v="60"/>
    <x v="0"/>
    <x v="4"/>
    <x v="4"/>
    <n v="33748"/>
    <s v="OWN"/>
    <n v="0.24"/>
    <n v="0.73"/>
    <n v="33767.440000000002"/>
    <n v="0"/>
    <n v="5391.4400000000023"/>
    <n v="0.84082019675240016"/>
    <n v="0.84082019675240016"/>
    <n v="562.79066666666665"/>
    <n v="2812.3333333333335"/>
    <n v="0.20011520682707121"/>
    <x v="13"/>
    <n v="48"/>
    <s v="PROFIT: 5391.44"/>
    <s v="PROFIT"/>
  </r>
  <r>
    <s v="L0191"/>
    <s v="29-03-2022"/>
    <s v="B0191"/>
    <x v="9"/>
    <n v="15199"/>
    <n v="16.7"/>
    <n v="60"/>
    <x v="1"/>
    <x v="4"/>
    <x v="0"/>
    <n v="135022"/>
    <s v="RENT"/>
    <n v="0.23"/>
    <n v="0.84"/>
    <n v="3413"/>
    <n v="0"/>
    <n v="-11786"/>
    <n v="0.11256684095925108"/>
    <n v="0.11256684095925108"/>
    <n v="56.883333333333333"/>
    <n v="11251.833333333334"/>
    <n v="5.0554724415280469E-3"/>
    <x v="35"/>
    <n v="41"/>
    <s v="LOSS: 11786"/>
    <s v="LOSS"/>
  </r>
  <r>
    <s v="L0192"/>
    <s v="27-11-2023"/>
    <s v="B0192"/>
    <x v="5"/>
    <n v="16876"/>
    <n v="16.7"/>
    <n v="36"/>
    <x v="1"/>
    <x v="3"/>
    <x v="2"/>
    <n v="147269"/>
    <s v="MORTGAGE"/>
    <n v="0.22"/>
    <n v="0.88"/>
    <n v="3698.91"/>
    <n v="0"/>
    <n v="-13177.09"/>
    <n v="0.11459302365059856"/>
    <n v="0.11459302365059856"/>
    <n v="102.7475"/>
    <n v="12272.416666666666"/>
    <n v="8.3722304083004573E-3"/>
    <x v="1"/>
    <n v="21"/>
    <s v="LOSS: 13177.09"/>
    <s v="LOSS"/>
  </r>
  <r>
    <s v="L0193"/>
    <s v="12-10-2023"/>
    <s v="B0193"/>
    <x v="1"/>
    <n v="9245"/>
    <n v="19"/>
    <n v="60"/>
    <x v="2"/>
    <x v="0"/>
    <x v="1"/>
    <n v="96629"/>
    <s v="OWN"/>
    <n v="0.15"/>
    <n v="0.82"/>
    <n v="0"/>
    <n v="0"/>
    <n v="-9245"/>
    <n v="9.5675211375466987E-2"/>
    <n v="9.5675211375466987E-2"/>
    <n v="0"/>
    <n v="8052.416666666667"/>
    <n v="0"/>
    <x v="30"/>
    <n v="23"/>
    <s v="LOSS: 9245"/>
    <s v="LOSS"/>
  </r>
  <r>
    <s v="L0194"/>
    <s v="09-01-2021"/>
    <s v="B0194"/>
    <x v="0"/>
    <n v="8214"/>
    <n v="23.6"/>
    <n v="60"/>
    <x v="1"/>
    <x v="5"/>
    <x v="2"/>
    <n v="110764"/>
    <s v="MORTGAGE"/>
    <n v="0.14000000000000001"/>
    <n v="0.92"/>
    <n v="2776.51"/>
    <n v="0"/>
    <n v="-5437.49"/>
    <n v="7.415766855657073E-2"/>
    <n v="7.415766855657073E-2"/>
    <n v="46.275166666666671"/>
    <n v="9230.3333333333339"/>
    <n v="5.0133797984904848E-3"/>
    <x v="12"/>
    <n v="56"/>
    <s v="LOSS: 5437.49"/>
    <s v="LOSS"/>
  </r>
  <r>
    <s v="L0195"/>
    <s v="27-03-2023"/>
    <s v="B0195"/>
    <x v="6"/>
    <n v="1726"/>
    <n v="20.7"/>
    <n v="36"/>
    <x v="1"/>
    <x v="6"/>
    <x v="0"/>
    <n v="50884"/>
    <s v="OWN"/>
    <n v="0.36"/>
    <n v="0.83"/>
    <n v="470.61"/>
    <n v="0"/>
    <n v="-1255.3899999999999"/>
    <n v="3.3920289285433537E-2"/>
    <n v="3.3920289285433537E-2"/>
    <n v="13.0725"/>
    <n v="4240.333333333333"/>
    <n v="3.0828944265387944E-3"/>
    <x v="8"/>
    <n v="29"/>
    <s v="LOSS: 1255.39"/>
    <s v="LOSS"/>
  </r>
  <r>
    <s v="L0196"/>
    <s v="27-07-2021"/>
    <s v="B0196"/>
    <x v="4"/>
    <n v="12362"/>
    <n v="6.1"/>
    <n v="36"/>
    <x v="0"/>
    <x v="0"/>
    <x v="4"/>
    <n v="55183"/>
    <s v="RENT"/>
    <n v="0.45"/>
    <n v="0.64"/>
    <n v="13116.08"/>
    <n v="0"/>
    <n v="754.07999999999993"/>
    <n v="0.22401826649511625"/>
    <n v="0.22401826649511625"/>
    <n v="364.33555555555557"/>
    <n v="4598.583333333333"/>
    <n v="7.9227781502757499E-2"/>
    <x v="19"/>
    <n v="49"/>
    <s v="PROFIT: 754.08"/>
    <s v="PROFIT"/>
  </r>
  <r>
    <s v="L0197"/>
    <s v="08-02-2022"/>
    <s v="B0197"/>
    <x v="6"/>
    <n v="19297"/>
    <n v="22.1"/>
    <n v="60"/>
    <x v="0"/>
    <x v="4"/>
    <x v="3"/>
    <n v="111570"/>
    <s v="RENT"/>
    <n v="0.42"/>
    <n v="0.62"/>
    <n v="23561.64"/>
    <n v="0"/>
    <n v="4264.6399999999994"/>
    <n v="0.17295868064891995"/>
    <n v="0.17295868064891995"/>
    <n v="392.69400000000002"/>
    <n v="9297.5"/>
    <n v="4.2236515192255984E-2"/>
    <x v="31"/>
    <n v="43"/>
    <s v="PROFIT: 4264.64"/>
    <s v="PROFIT"/>
  </r>
  <r>
    <s v="L0198"/>
    <s v="01-06-2021"/>
    <s v="B0198"/>
    <x v="6"/>
    <n v="31448"/>
    <n v="9.5"/>
    <n v="36"/>
    <x v="0"/>
    <x v="5"/>
    <x v="0"/>
    <n v="101246"/>
    <s v="MORTGAGE"/>
    <n v="0.16"/>
    <n v="0.81"/>
    <n v="34435.56"/>
    <n v="0"/>
    <n v="2987.5599999999977"/>
    <n v="0.31060980186871578"/>
    <n v="0.31060980186871578"/>
    <n v="956.54333333333329"/>
    <n v="8437.1666666666661"/>
    <n v="0.11337257768208127"/>
    <x v="24"/>
    <n v="51"/>
    <s v="PROFIT: 2987.56"/>
    <s v="PROFIT"/>
  </r>
  <r>
    <s v="L0199"/>
    <s v="23-02-2021"/>
    <s v="B0199"/>
    <x v="2"/>
    <n v="27172"/>
    <n v="12.5"/>
    <n v="60"/>
    <x v="1"/>
    <x v="5"/>
    <x v="4"/>
    <n v="138036"/>
    <s v="RENT"/>
    <n v="0.32"/>
    <n v="0.59"/>
    <n v="11741.28"/>
    <n v="0"/>
    <n v="-15430.72"/>
    <n v="0.19684719928134689"/>
    <n v="0.19684719928134689"/>
    <n v="195.68800000000002"/>
    <n v="11503"/>
    <n v="1.7011909936538297E-2"/>
    <x v="29"/>
    <n v="54"/>
    <s v="LOSS: 15430.72"/>
    <s v="LOSS"/>
  </r>
  <r>
    <s v="L0200"/>
    <s v="20-09-2022"/>
    <s v="B0200"/>
    <x v="7"/>
    <n v="8657"/>
    <n v="14.2"/>
    <n v="36"/>
    <x v="1"/>
    <x v="5"/>
    <x v="0"/>
    <n v="49259"/>
    <s v="OWN"/>
    <n v="0.14000000000000001"/>
    <n v="0.54"/>
    <n v="3840.38"/>
    <n v="0"/>
    <n v="-4816.62"/>
    <n v="0.17574453399378795"/>
    <n v="0.17574453399378795"/>
    <n v="106.67722222222223"/>
    <n v="4104.916666666667"/>
    <n v="2.5987670611800212E-2"/>
    <x v="34"/>
    <n v="35"/>
    <s v="LOSS: 4816.62"/>
    <s v="LOSS"/>
  </r>
  <r>
    <s v="L0201"/>
    <s v="10-08-2022"/>
    <s v="B0201"/>
    <x v="9"/>
    <n v="19850"/>
    <n v="14.6"/>
    <n v="60"/>
    <x v="0"/>
    <x v="4"/>
    <x v="1"/>
    <n v="65959"/>
    <s v="RENT"/>
    <n v="0.12"/>
    <n v="0.74"/>
    <n v="22748.1"/>
    <n v="0"/>
    <n v="2898.0999999999985"/>
    <n v="0.30094452614502948"/>
    <n v="0.30094452614502948"/>
    <n v="379.13499999999999"/>
    <n v="5496.583333333333"/>
    <n v="6.8976485392440764E-2"/>
    <x v="25"/>
    <n v="37"/>
    <s v="PROFIT: 2898.1"/>
    <s v="PROFIT"/>
  </r>
  <r>
    <s v="L0202"/>
    <s v="14-04-2021"/>
    <s v="B0202"/>
    <x v="5"/>
    <n v="26425"/>
    <n v="13.7"/>
    <n v="36"/>
    <x v="0"/>
    <x v="5"/>
    <x v="2"/>
    <n v="146525"/>
    <s v="RENT"/>
    <n v="0.36"/>
    <n v="0.87"/>
    <n v="30045.22"/>
    <n v="0"/>
    <n v="3620.2200000000012"/>
    <n v="0.18034465108343287"/>
    <n v="0.18034465108343287"/>
    <n v="834.58944444444444"/>
    <n v="12210.416666666666"/>
    <n v="6.8350611385997836E-2"/>
    <x v="28"/>
    <n v="53"/>
    <s v="PROFIT: 3620.22"/>
    <s v="PROFIT"/>
  </r>
  <r>
    <s v="L0203"/>
    <s v="11-09-2021"/>
    <s v="B0203"/>
    <x v="7"/>
    <n v="27685"/>
    <n v="23.7"/>
    <n v="60"/>
    <x v="0"/>
    <x v="5"/>
    <x v="3"/>
    <n v="63457"/>
    <s v="OWN"/>
    <n v="0.31"/>
    <n v="0.55000000000000004"/>
    <n v="34246.339999999997"/>
    <n v="0"/>
    <n v="6561.3399999999965"/>
    <n v="0.43627968545629325"/>
    <n v="0.43627968545629325"/>
    <n v="570.77233333333322"/>
    <n v="5288.083333333333"/>
    <n v="0.10793557842318419"/>
    <x v="13"/>
    <n v="48"/>
    <s v="PROFIT: 6561.34"/>
    <s v="PROFIT"/>
  </r>
  <r>
    <s v="L0204"/>
    <s v="25-05-2022"/>
    <s v="B0204"/>
    <x v="0"/>
    <n v="25578"/>
    <n v="19.100000000000001"/>
    <n v="60"/>
    <x v="1"/>
    <x v="1"/>
    <x v="4"/>
    <n v="115679"/>
    <s v="MORTGAGE"/>
    <n v="0.13"/>
    <n v="0.86"/>
    <n v="3866.58"/>
    <n v="7371.47"/>
    <n v="-21711.42"/>
    <n v="0.22111186991588794"/>
    <n v="0.22111186991588794"/>
    <n v="64.442999999999998"/>
    <n v="9639.9166666666661"/>
    <n v="6.6850162950924542E-3"/>
    <x v="16"/>
    <n v="39"/>
    <s v="LOSS: 21711.42"/>
    <s v="LOSS"/>
  </r>
  <r>
    <s v="L0205"/>
    <s v="09-04-2021"/>
    <s v="B0205"/>
    <x v="6"/>
    <n v="29831"/>
    <n v="17.600000000000001"/>
    <n v="60"/>
    <x v="1"/>
    <x v="0"/>
    <x v="3"/>
    <n v="32103"/>
    <s v="MORTGAGE"/>
    <n v="0.11"/>
    <n v="0.87"/>
    <n v="3320.34"/>
    <n v="0"/>
    <n v="-26510.66"/>
    <n v="0.92922779802510669"/>
    <n v="0.92922779802510669"/>
    <n v="55.339000000000006"/>
    <n v="2675.25"/>
    <n v="2.0685543407158211E-2"/>
    <x v="28"/>
    <n v="53"/>
    <s v="LOSS: 26510.66"/>
    <s v="LOSS"/>
  </r>
  <r>
    <s v="L0206"/>
    <s v="02-06-2021"/>
    <s v="B0206"/>
    <x v="2"/>
    <n v="8906"/>
    <n v="6"/>
    <n v="36"/>
    <x v="1"/>
    <x v="1"/>
    <x v="3"/>
    <n v="95901"/>
    <s v="RENT"/>
    <n v="0.5"/>
    <n v="0.72"/>
    <n v="2971.76"/>
    <n v="0"/>
    <n v="-5934.24"/>
    <n v="9.2866602016663011E-2"/>
    <n v="9.2866602016663011E-2"/>
    <n v="82.548888888888897"/>
    <n v="7991.75"/>
    <n v="1.0329263163748728E-2"/>
    <x v="24"/>
    <n v="51"/>
    <s v="LOSS: 5934.24"/>
    <s v="LOSS"/>
  </r>
  <r>
    <s v="L0207"/>
    <s v="03-07-2023"/>
    <s v="B0207"/>
    <x v="0"/>
    <n v="8287"/>
    <n v="23.1"/>
    <n v="36"/>
    <x v="1"/>
    <x v="2"/>
    <x v="3"/>
    <n v="142314"/>
    <s v="OWN"/>
    <n v="0.11"/>
    <n v="0.53"/>
    <n v="1537.67"/>
    <n v="0"/>
    <n v="-6749.33"/>
    <n v="5.8230391950194638E-2"/>
    <n v="5.8230391950194638E-2"/>
    <n v="42.713055555555556"/>
    <n v="11859.5"/>
    <n v="3.6015899115102285E-3"/>
    <x v="33"/>
    <n v="26"/>
    <s v="LOSS: 6749.33"/>
    <s v="LOSS"/>
  </r>
  <r>
    <s v="L0208"/>
    <s v="28-05-2023"/>
    <s v="B0208"/>
    <x v="4"/>
    <n v="34660"/>
    <n v="23.2"/>
    <n v="60"/>
    <x v="1"/>
    <x v="5"/>
    <x v="4"/>
    <n v="74535"/>
    <s v="MORTGAGE"/>
    <n v="0.28000000000000003"/>
    <n v="0.57999999999999996"/>
    <n v="3659.1"/>
    <n v="4720.7299999999996"/>
    <n v="-31000.9"/>
    <n v="0.46501643523177033"/>
    <n v="0.46501643523177033"/>
    <n v="60.984999999999999"/>
    <n v="6211.25"/>
    <n v="9.8184745421613998E-3"/>
    <x v="0"/>
    <n v="27"/>
    <s v="LOSS: 31000.9"/>
    <s v="LOSS"/>
  </r>
  <r>
    <s v="L0209"/>
    <s v="04-12-2021"/>
    <s v="B0209"/>
    <x v="9"/>
    <n v="11222"/>
    <n v="20.6"/>
    <n v="60"/>
    <x v="1"/>
    <x v="1"/>
    <x v="4"/>
    <n v="46103"/>
    <s v="MORTGAGE"/>
    <n v="0.3"/>
    <n v="0.82"/>
    <n v="5048.66"/>
    <n v="0"/>
    <n v="-6173.34"/>
    <n v="0.24341149165997875"/>
    <n v="0.24341149165997875"/>
    <n v="84.144333333333336"/>
    <n v="3841.9166666666665"/>
    <n v="2.190165498991389E-2"/>
    <x v="7"/>
    <n v="45"/>
    <s v="LOSS: 6173.34"/>
    <s v="LOSS"/>
  </r>
  <r>
    <s v="L0210"/>
    <s v="02-04-2023"/>
    <s v="B0210"/>
    <x v="5"/>
    <n v="38443"/>
    <n v="5.0999999999999996"/>
    <n v="36"/>
    <x v="1"/>
    <x v="5"/>
    <x v="3"/>
    <n v="128046"/>
    <s v="RENT"/>
    <n v="0.15"/>
    <n v="0.82"/>
    <n v="5847.39"/>
    <n v="0"/>
    <n v="-32595.61"/>
    <n v="0.30022804304702999"/>
    <n v="0.30022804304702999"/>
    <n v="162.42750000000001"/>
    <n v="10670.5"/>
    <n v="1.5222107680052482E-2"/>
    <x v="22"/>
    <n v="29"/>
    <s v="LOSS: 32595.61"/>
    <s v="LOSS"/>
  </r>
  <r>
    <s v="L0211"/>
    <s v="15-08-2023"/>
    <s v="B0211"/>
    <x v="4"/>
    <n v="35701"/>
    <n v="6.1"/>
    <n v="36"/>
    <x v="0"/>
    <x v="6"/>
    <x v="2"/>
    <n v="120012"/>
    <s v="OWN"/>
    <n v="0.17"/>
    <n v="0.9"/>
    <n v="37878.76"/>
    <n v="0"/>
    <n v="2177.760000000002"/>
    <n v="0.29747858547478584"/>
    <n v="0.29747858547478584"/>
    <n v="1052.1877777777779"/>
    <n v="10001"/>
    <n v="0.10520825695208258"/>
    <x v="10"/>
    <n v="25"/>
    <s v="PROFIT: 2177.76"/>
    <s v="PROFIT"/>
  </r>
  <r>
    <s v="L0212"/>
    <s v="10-06-2021"/>
    <s v="B0212"/>
    <x v="2"/>
    <n v="18764"/>
    <n v="9.5"/>
    <n v="36"/>
    <x v="0"/>
    <x v="2"/>
    <x v="0"/>
    <n v="108278"/>
    <s v="MORTGAGE"/>
    <n v="0.24"/>
    <n v="0.76"/>
    <n v="20546.580000000002"/>
    <n v="0"/>
    <n v="1782.5800000000017"/>
    <n v="0.17329466743013355"/>
    <n v="0.17329466743013355"/>
    <n v="570.73833333333334"/>
    <n v="9023.1666666666661"/>
    <n v="6.3252553611998746E-2"/>
    <x v="24"/>
    <n v="51"/>
    <s v="PROFIT: 1782.58"/>
    <s v="PROFIT"/>
  </r>
  <r>
    <s v="L0213"/>
    <s v="12-03-2023"/>
    <s v="B0213"/>
    <x v="9"/>
    <n v="18674"/>
    <n v="7.6"/>
    <n v="36"/>
    <x v="0"/>
    <x v="0"/>
    <x v="3"/>
    <n v="42391"/>
    <s v="RENT"/>
    <n v="0.4"/>
    <n v="0.56000000000000005"/>
    <n v="20093.22"/>
    <n v="0"/>
    <n v="1419.2200000000012"/>
    <n v="0.44051803448845273"/>
    <n v="0.44051803448845273"/>
    <n v="558.14499999999998"/>
    <n v="3532.5833333333335"/>
    <n v="0.15799910358330777"/>
    <x v="8"/>
    <n v="30"/>
    <s v="PROFIT: 1419.22"/>
    <s v="PROFIT"/>
  </r>
  <r>
    <s v="L0214"/>
    <s v="02-02-2022"/>
    <s v="B0214"/>
    <x v="0"/>
    <n v="19024"/>
    <n v="13"/>
    <n v="36"/>
    <x v="0"/>
    <x v="4"/>
    <x v="1"/>
    <n v="132476"/>
    <s v="RENT"/>
    <n v="0.3"/>
    <n v="0.55000000000000004"/>
    <n v="21497.119999999999"/>
    <n v="0"/>
    <n v="2473.119999999999"/>
    <n v="0.14360336966695855"/>
    <n v="0.14360336966695855"/>
    <n v="597.14222222222224"/>
    <n v="11039.666666666666"/>
    <n v="5.4090602574554392E-2"/>
    <x v="31"/>
    <n v="43"/>
    <s v="PROFIT: 2473.12"/>
    <s v="PROFIT"/>
  </r>
  <r>
    <s v="L0215"/>
    <s v="27-03-2023"/>
    <s v="B0215"/>
    <x v="6"/>
    <n v="24874"/>
    <n v="23.5"/>
    <n v="36"/>
    <x v="2"/>
    <x v="4"/>
    <x v="3"/>
    <n v="58901"/>
    <s v="RENT"/>
    <n v="0.36"/>
    <n v="0.82"/>
    <n v="0"/>
    <n v="0"/>
    <n v="-24874"/>
    <n v="0.4223018284918762"/>
    <n v="0.4223018284918762"/>
    <n v="0"/>
    <n v="4908.416666666667"/>
    <n v="0"/>
    <x v="8"/>
    <n v="29"/>
    <s v="LOSS: 24874"/>
    <s v="LOSS"/>
  </r>
  <r>
    <s v="L0216"/>
    <s v="05-02-2022"/>
    <s v="B0216"/>
    <x v="6"/>
    <n v="33284"/>
    <n v="14.4"/>
    <n v="60"/>
    <x v="0"/>
    <x v="4"/>
    <x v="4"/>
    <n v="127537"/>
    <s v="RENT"/>
    <n v="0.49"/>
    <n v="0.57999999999999996"/>
    <n v="38076.9"/>
    <n v="0"/>
    <n v="4792.9000000000015"/>
    <n v="0.2609752463990842"/>
    <n v="0.2609752463990842"/>
    <n v="634.61500000000001"/>
    <n v="10628.083333333334"/>
    <n v="5.9711142648799953E-2"/>
    <x v="31"/>
    <n v="43"/>
    <s v="PROFIT: 4792.9"/>
    <s v="PROFIT"/>
  </r>
  <r>
    <s v="L0217"/>
    <s v="02-10-2022"/>
    <s v="B0217"/>
    <x v="3"/>
    <n v="18602"/>
    <n v="5.3"/>
    <n v="36"/>
    <x v="1"/>
    <x v="0"/>
    <x v="0"/>
    <n v="111159"/>
    <s v="MORTGAGE"/>
    <n v="0.41"/>
    <n v="0.65"/>
    <n v="7046.14"/>
    <n v="4694.51"/>
    <n v="-11555.86"/>
    <n v="0.16734587392833689"/>
    <n v="0.16734587392833689"/>
    <n v="195.72611111111112"/>
    <n v="9263.25"/>
    <n v="2.1129313265982361E-2"/>
    <x v="23"/>
    <n v="35"/>
    <s v="LOSS: 11555.86"/>
    <s v="LOSS"/>
  </r>
  <r>
    <s v="L0218"/>
    <s v="23-11-2023"/>
    <s v="B0218"/>
    <x v="6"/>
    <n v="38784"/>
    <n v="10.7"/>
    <n v="60"/>
    <x v="0"/>
    <x v="6"/>
    <x v="1"/>
    <n v="97914"/>
    <s v="OWN"/>
    <n v="0.27"/>
    <n v="0.72"/>
    <n v="42933.89"/>
    <n v="0"/>
    <n v="4149.8899999999994"/>
    <n v="0.39610270237146883"/>
    <n v="0.39610270237146883"/>
    <n v="715.56483333333335"/>
    <n v="8159.5"/>
    <n v="8.7697142390260843E-2"/>
    <x v="1"/>
    <n v="21"/>
    <s v="PROFIT: 4149.89"/>
    <s v="PROFIT"/>
  </r>
  <r>
    <s v="L0219"/>
    <s v="19-11-2022"/>
    <s v="B0219"/>
    <x v="8"/>
    <n v="24265"/>
    <n v="5.9"/>
    <n v="36"/>
    <x v="0"/>
    <x v="0"/>
    <x v="0"/>
    <n v="80357"/>
    <s v="RENT"/>
    <n v="0.28000000000000003"/>
    <n v="0.51"/>
    <n v="25696.639999999999"/>
    <n v="0"/>
    <n v="1431.6399999999994"/>
    <n v="0.30196498127107779"/>
    <n v="0.30196498127107779"/>
    <n v="713.79555555555555"/>
    <n v="6696.416666666667"/>
    <n v="0.10659365912946808"/>
    <x v="20"/>
    <n v="34"/>
    <s v="PROFIT: 1431.64"/>
    <s v="PROFIT"/>
  </r>
  <r>
    <s v="L0220"/>
    <s v="05-04-2022"/>
    <s v="B0220"/>
    <x v="6"/>
    <n v="26931"/>
    <n v="5.7"/>
    <n v="36"/>
    <x v="1"/>
    <x v="5"/>
    <x v="0"/>
    <n v="116908"/>
    <s v="RENT"/>
    <n v="0.35"/>
    <n v="0.61"/>
    <n v="8489.4699999999993"/>
    <n v="8648.65"/>
    <n v="-18441.53"/>
    <n v="0.23036062544907107"/>
    <n v="0.23036062544907107"/>
    <n v="235.8186111111111"/>
    <n v="9742.3333333333339"/>
    <n v="2.4205557646468444E-2"/>
    <x v="3"/>
    <n v="41"/>
    <s v="LOSS: 18441.53"/>
    <s v="LOSS"/>
  </r>
  <r>
    <s v="L0221"/>
    <s v="13-08-2023"/>
    <s v="B0221"/>
    <x v="8"/>
    <n v="29841"/>
    <n v="10.5"/>
    <n v="60"/>
    <x v="0"/>
    <x v="1"/>
    <x v="1"/>
    <n v="140335"/>
    <s v="MORTGAGE"/>
    <n v="0.37"/>
    <n v="0.68"/>
    <n v="32974.300000000003"/>
    <n v="0"/>
    <n v="3133.3000000000029"/>
    <n v="0.21264118003349128"/>
    <n v="0.21264118003349128"/>
    <n v="549.57166666666672"/>
    <n v="11694.583333333334"/>
    <n v="4.6993693661595469E-2"/>
    <x v="10"/>
    <n v="25"/>
    <s v="PROFIT: 3133.3"/>
    <s v="PROFIT"/>
  </r>
  <r>
    <s v="L0222"/>
    <s v="15-04-2022"/>
    <s v="B0222"/>
    <x v="1"/>
    <n v="30192"/>
    <n v="10.5"/>
    <n v="60"/>
    <x v="0"/>
    <x v="0"/>
    <x v="3"/>
    <n v="68437"/>
    <s v="RENT"/>
    <n v="0.3"/>
    <n v="0.63"/>
    <n v="33362.160000000003"/>
    <n v="0"/>
    <n v="3170.1600000000035"/>
    <n v="0.44116486695793211"/>
    <n v="0.44116486695793211"/>
    <n v="556.03600000000006"/>
    <n v="5703.083333333333"/>
    <n v="9.7497435597703005E-2"/>
    <x v="3"/>
    <n v="41"/>
    <s v="PROFIT: 3170.16"/>
    <s v="PROFIT"/>
  </r>
  <r>
    <s v="L0223"/>
    <s v="12-11-2023"/>
    <s v="B0223"/>
    <x v="8"/>
    <n v="16585"/>
    <n v="20.7"/>
    <n v="36"/>
    <x v="0"/>
    <x v="2"/>
    <x v="3"/>
    <n v="65503"/>
    <s v="RENT"/>
    <n v="0.36"/>
    <n v="0.56000000000000005"/>
    <n v="20018.099999999999"/>
    <n v="0"/>
    <n v="3433.0999999999985"/>
    <n v="0.25319451017510647"/>
    <n v="0.25319451017510647"/>
    <n v="556.05833333333328"/>
    <n v="5458.583333333333"/>
    <n v="0.10186861670457842"/>
    <x v="1"/>
    <n v="22"/>
    <s v="PROFIT: 3433.1"/>
    <s v="PROFIT"/>
  </r>
  <r>
    <s v="L0224"/>
    <s v="20-01-2023"/>
    <s v="B0224"/>
    <x v="9"/>
    <n v="26559"/>
    <n v="24.5"/>
    <n v="60"/>
    <x v="1"/>
    <x v="6"/>
    <x v="3"/>
    <n v="126282"/>
    <s v="OWN"/>
    <n v="0.11"/>
    <n v="0.83"/>
    <n v="10442.84"/>
    <n v="0"/>
    <n v="-16116.16"/>
    <n v="0.21031500926497837"/>
    <n v="0.21031500926497837"/>
    <n v="174.04733333333334"/>
    <n v="10523.5"/>
    <n v="1.6538920827988156E-2"/>
    <x v="14"/>
    <n v="31"/>
    <s v="LOSS: 16116.16"/>
    <s v="LOSS"/>
  </r>
  <r>
    <s v="L0225"/>
    <s v="07-02-2021"/>
    <s v="B0225"/>
    <x v="4"/>
    <n v="34742"/>
    <n v="12.4"/>
    <n v="60"/>
    <x v="0"/>
    <x v="5"/>
    <x v="2"/>
    <n v="123459"/>
    <s v="RENT"/>
    <n v="0.27"/>
    <n v="0.87"/>
    <n v="39050.01"/>
    <n v="0"/>
    <n v="4308.010000000002"/>
    <n v="0.28140516284758504"/>
    <n v="0.28140516284758504"/>
    <n v="650.83350000000007"/>
    <n v="10288.25"/>
    <n v="6.3259883848079124E-2"/>
    <x v="29"/>
    <n v="55"/>
    <s v="PROFIT: 4308.01"/>
    <s v="PROFIT"/>
  </r>
  <r>
    <s v="L0226"/>
    <s v="18-08-2021"/>
    <s v="B0226"/>
    <x v="9"/>
    <n v="5133"/>
    <n v="13.6"/>
    <n v="60"/>
    <x v="1"/>
    <x v="4"/>
    <x v="3"/>
    <n v="105403"/>
    <s v="MORTGAGE"/>
    <n v="0.21"/>
    <n v="0.62"/>
    <n v="722"/>
    <n v="0"/>
    <n v="-4411"/>
    <n v="4.8698803639365101E-2"/>
    <n v="4.8698803639365101E-2"/>
    <n v="12.033333333333333"/>
    <n v="8783.5833333333339"/>
    <n v="1.3699799815944517E-3"/>
    <x v="26"/>
    <n v="49"/>
    <s v="LOSS: 4411"/>
    <s v="LOSS"/>
  </r>
  <r>
    <s v="L0227"/>
    <s v="17-07-2022"/>
    <s v="B0227"/>
    <x v="4"/>
    <n v="15663"/>
    <n v="21.9"/>
    <n v="60"/>
    <x v="1"/>
    <x v="0"/>
    <x v="1"/>
    <n v="71258"/>
    <s v="OWN"/>
    <n v="0.15"/>
    <n v="0.85"/>
    <n v="2433.83"/>
    <n v="0"/>
    <n v="-13229.17"/>
    <n v="0.21980689887451232"/>
    <n v="0.21980689887451232"/>
    <n v="40.563833333333335"/>
    <n v="5938.166666666667"/>
    <n v="6.8310365151982933E-3"/>
    <x v="21"/>
    <n v="38"/>
    <s v="LOSS: 13229.17"/>
    <s v="LOSS"/>
  </r>
  <r>
    <s v="L0228"/>
    <s v="14-03-2022"/>
    <s v="B0228"/>
    <x v="3"/>
    <n v="22754"/>
    <n v="10.4"/>
    <n v="36"/>
    <x v="1"/>
    <x v="1"/>
    <x v="2"/>
    <n v="63724"/>
    <s v="MORTGAGE"/>
    <n v="0.14000000000000001"/>
    <n v="0.67"/>
    <n v="6475.12"/>
    <n v="0"/>
    <n v="-16278.880000000001"/>
    <n v="0.35707111920155671"/>
    <n v="0.35707111920155671"/>
    <n v="179.86444444444444"/>
    <n v="5310.333333333333"/>
    <n v="3.387065051367355E-2"/>
    <x v="35"/>
    <n v="42"/>
    <s v="LOSS: 16278.88"/>
    <s v="LOSS"/>
  </r>
  <r>
    <s v="L0229"/>
    <s v="27-01-2021"/>
    <s v="B0229"/>
    <x v="1"/>
    <n v="4972"/>
    <n v="8.1"/>
    <n v="60"/>
    <x v="1"/>
    <x v="0"/>
    <x v="3"/>
    <n v="94286"/>
    <s v="OWN"/>
    <n v="0.34"/>
    <n v="0.73"/>
    <n v="633.66"/>
    <n v="0"/>
    <n v="-4338.34"/>
    <n v="5.2733173535837771E-2"/>
    <n v="5.2733173535837771E-2"/>
    <n v="10.561"/>
    <n v="7857.166666666667"/>
    <n v="1.3441231996266676E-3"/>
    <x v="12"/>
    <n v="55"/>
    <s v="LOSS: 4338.34"/>
    <s v="LOSS"/>
  </r>
  <r>
    <s v="L0230"/>
    <s v="14-08-2021"/>
    <s v="B0230"/>
    <x v="4"/>
    <n v="6295"/>
    <n v="22.1"/>
    <n v="36"/>
    <x v="0"/>
    <x v="1"/>
    <x v="2"/>
    <n v="104842"/>
    <s v="OWN"/>
    <n v="0.31"/>
    <n v="0.89"/>
    <n v="7686.2"/>
    <n v="0"/>
    <n v="1391.1999999999998"/>
    <n v="6.0042730966597353E-2"/>
    <n v="6.0042730966597353E-2"/>
    <n v="213.50555555555556"/>
    <n v="8736.8333333333339"/>
    <n v="2.4437407400342101E-2"/>
    <x v="26"/>
    <n v="49"/>
    <s v="PROFIT: 1391.2"/>
    <s v="PROFIT"/>
  </r>
  <r>
    <s v="L0231"/>
    <s v="09-03-2023"/>
    <s v="B0231"/>
    <x v="4"/>
    <n v="30125"/>
    <n v="5.9"/>
    <n v="36"/>
    <x v="0"/>
    <x v="6"/>
    <x v="1"/>
    <n v="134927"/>
    <s v="RENT"/>
    <n v="0.2"/>
    <n v="0.84"/>
    <n v="31902.38"/>
    <n v="0"/>
    <n v="1777.380000000001"/>
    <n v="0.22326887872701534"/>
    <n v="0.22326887872701534"/>
    <n v="886.17722222222221"/>
    <n v="11243.916666666666"/>
    <n v="7.8813926542994864E-2"/>
    <x v="8"/>
    <n v="30"/>
    <s v="PROFIT: 1777.38"/>
    <s v="PROFIT"/>
  </r>
  <r>
    <s v="L0232"/>
    <s v="11-10-2021"/>
    <s v="B0232"/>
    <x v="2"/>
    <n v="10903"/>
    <n v="17.399999999999999"/>
    <n v="36"/>
    <x v="1"/>
    <x v="0"/>
    <x v="3"/>
    <n v="44908"/>
    <s v="RENT"/>
    <n v="0.28999999999999998"/>
    <n v="0.86"/>
    <n v="2043.7"/>
    <n v="0"/>
    <n v="-8859.2999999999993"/>
    <n v="0.24278524984412578"/>
    <n v="0.24278524984412578"/>
    <n v="56.769444444444446"/>
    <n v="3742.3333333333335"/>
    <n v="1.5169531783498114E-2"/>
    <x v="11"/>
    <n v="47"/>
    <s v="LOSS: 8859.3"/>
    <s v="LOSS"/>
  </r>
  <r>
    <s v="L0233"/>
    <s v="29-05-2023"/>
    <s v="B0233"/>
    <x v="7"/>
    <n v="4020"/>
    <n v="16.2"/>
    <n v="36"/>
    <x v="0"/>
    <x v="6"/>
    <x v="4"/>
    <n v="122617"/>
    <s v="RENT"/>
    <n v="0.3"/>
    <n v="0.56000000000000005"/>
    <n v="4671.24"/>
    <n v="0"/>
    <n v="651.23999999999978"/>
    <n v="3.2785013497312769E-2"/>
    <n v="3.2785013497312769E-2"/>
    <n v="129.75666666666666"/>
    <n v="10218.083333333334"/>
    <n v="1.2698728561292479E-2"/>
    <x v="0"/>
    <n v="27"/>
    <s v="PROFIT: 651.24"/>
    <s v="PROFIT"/>
  </r>
  <r>
    <s v="L0234"/>
    <s v="18-08-2023"/>
    <s v="B0234"/>
    <x v="7"/>
    <n v="21420"/>
    <n v="11.9"/>
    <n v="60"/>
    <x v="0"/>
    <x v="0"/>
    <x v="1"/>
    <n v="80626"/>
    <s v="MORTGAGE"/>
    <n v="0.18"/>
    <n v="0.53"/>
    <n v="23968.98"/>
    <n v="0"/>
    <n v="2548.9799999999996"/>
    <n v="0.26567112345893384"/>
    <n v="0.26567112345893384"/>
    <n v="399.483"/>
    <n v="6718.833333333333"/>
    <n v="5.9457197430109396E-2"/>
    <x v="10"/>
    <n v="25"/>
    <s v="PROFIT: 2548.98"/>
    <s v="PROFIT"/>
  </r>
  <r>
    <s v="L0235"/>
    <s v="29-03-2022"/>
    <s v="B0235"/>
    <x v="2"/>
    <n v="22452"/>
    <n v="11.3"/>
    <n v="60"/>
    <x v="0"/>
    <x v="2"/>
    <x v="0"/>
    <n v="67228"/>
    <s v="RENT"/>
    <n v="0.36"/>
    <n v="0.9"/>
    <n v="24989.08"/>
    <n v="0"/>
    <n v="2537.0800000000017"/>
    <n v="0.3339679895281728"/>
    <n v="0.3339679895281728"/>
    <n v="416.48466666666667"/>
    <n v="5602.333333333333"/>
    <n v="7.434128636877492E-2"/>
    <x v="35"/>
    <n v="41"/>
    <s v="PROFIT: 2537.08"/>
    <s v="PROFIT"/>
  </r>
  <r>
    <s v="L0236"/>
    <s v="17-10-2023"/>
    <s v="B0236"/>
    <x v="6"/>
    <n v="39001"/>
    <n v="20.399999999999999"/>
    <n v="36"/>
    <x v="1"/>
    <x v="0"/>
    <x v="0"/>
    <n v="53386"/>
    <s v="RENT"/>
    <n v="0.41"/>
    <n v="0.67"/>
    <n v="7661.31"/>
    <n v="15157.1"/>
    <n v="-31339.69"/>
    <n v="0.73054733450717413"/>
    <n v="0.73054733450717413"/>
    <n v="212.81416666666667"/>
    <n v="4448.833333333333"/>
    <n v="4.7835949499868885E-2"/>
    <x v="30"/>
    <n v="23"/>
    <s v="LOSS: 31339.69"/>
    <s v="LOSS"/>
  </r>
  <r>
    <s v="L0237"/>
    <s v="27-03-2023"/>
    <s v="B0237"/>
    <x v="2"/>
    <n v="10516"/>
    <n v="6.7"/>
    <n v="36"/>
    <x v="0"/>
    <x v="1"/>
    <x v="1"/>
    <n v="76754"/>
    <s v="OWN"/>
    <n v="0.42"/>
    <n v="0.63"/>
    <n v="11220.57"/>
    <n v="0"/>
    <n v="704.56999999999971"/>
    <n v="0.13700914610313469"/>
    <n v="0.13700914610313469"/>
    <n v="311.6825"/>
    <n v="6396.166666666667"/>
    <n v="4.8729577611590275E-2"/>
    <x v="8"/>
    <n v="29"/>
    <s v="PROFIT: 704.57"/>
    <s v="PROFIT"/>
  </r>
  <r>
    <s v="L0238"/>
    <s v="21-10-2022"/>
    <s v="B0238"/>
    <x v="4"/>
    <n v="3396"/>
    <n v="9.6999999999999993"/>
    <n v="36"/>
    <x v="0"/>
    <x v="4"/>
    <x v="0"/>
    <n v="140942"/>
    <s v="RENT"/>
    <n v="0.34"/>
    <n v="0.83"/>
    <n v="3725.41"/>
    <n v="0"/>
    <n v="329.40999999999985"/>
    <n v="2.4095017808744023E-2"/>
    <n v="2.4095017808744023E-2"/>
    <n v="103.4836111111111"/>
    <n v="11745.166666666666"/>
    <n v="8.8107401153193037E-3"/>
    <x v="23"/>
    <n v="34"/>
    <s v="PROFIT: 329.41"/>
    <s v="PROFIT"/>
  </r>
  <r>
    <s v="L0239"/>
    <s v="01-07-2022"/>
    <s v="B0239"/>
    <x v="4"/>
    <n v="19546"/>
    <n v="19.600000000000001"/>
    <n v="36"/>
    <x v="1"/>
    <x v="6"/>
    <x v="1"/>
    <n v="58302"/>
    <s v="RENT"/>
    <n v="0.3"/>
    <n v="0.88"/>
    <n v="2381.36"/>
    <n v="0"/>
    <n v="-17164.64"/>
    <n v="0.33525436520187984"/>
    <n v="0.33525436520187984"/>
    <n v="66.148888888888891"/>
    <n v="4858.5"/>
    <n v="1.3615084674053491E-2"/>
    <x v="21"/>
    <n v="38"/>
    <s v="LOSS: 17164.64"/>
    <s v="LOSS"/>
  </r>
  <r>
    <s v="L0240"/>
    <s v="09-12-2023"/>
    <s v="B0240"/>
    <x v="2"/>
    <n v="20129"/>
    <n v="16"/>
    <n v="60"/>
    <x v="1"/>
    <x v="5"/>
    <x v="4"/>
    <n v="90815"/>
    <s v="RENT"/>
    <n v="0.12"/>
    <n v="0.89"/>
    <n v="2865.01"/>
    <n v="0"/>
    <n v="-17263.989999999998"/>
    <n v="0.22164840610031383"/>
    <n v="0.22164840610031383"/>
    <n v="47.750166666666672"/>
    <n v="7567.916666666667"/>
    <n v="6.309552386720256E-3"/>
    <x v="15"/>
    <n v="21"/>
    <s v="LOSS: 17263.99"/>
    <s v="LOSS"/>
  </r>
  <r>
    <s v="L0241"/>
    <s v="17-01-2021"/>
    <s v="B0241"/>
    <x v="2"/>
    <n v="2591"/>
    <n v="7.6"/>
    <n v="36"/>
    <x v="0"/>
    <x v="0"/>
    <x v="1"/>
    <n v="114748"/>
    <s v="RENT"/>
    <n v="0.22"/>
    <n v="0.64"/>
    <n v="2787.92"/>
    <n v="0"/>
    <n v="196.92000000000007"/>
    <n v="2.2579914246871405E-2"/>
    <n v="2.2579914246871405E-2"/>
    <n v="77.442222222222227"/>
    <n v="9562.3333333333339"/>
    <n v="8.098674196209665E-3"/>
    <x v="12"/>
    <n v="56"/>
    <s v="PROFIT: 196.92"/>
    <s v="PROFIT"/>
  </r>
  <r>
    <s v="L0242"/>
    <s v="07-06-2021"/>
    <s v="B0242"/>
    <x v="6"/>
    <n v="12303"/>
    <n v="22.6"/>
    <n v="60"/>
    <x v="0"/>
    <x v="5"/>
    <x v="3"/>
    <n v="93344"/>
    <s v="OWN"/>
    <n v="0.14000000000000001"/>
    <n v="0.88"/>
    <n v="15083.48"/>
    <n v="0"/>
    <n v="2780.4799999999996"/>
    <n v="0.13180279396640385"/>
    <n v="0.13180279396640385"/>
    <n v="251.39133333333334"/>
    <n v="7778.666666666667"/>
    <n v="3.2318049365786763E-2"/>
    <x v="24"/>
    <n v="51"/>
    <s v="PROFIT: 2780.48"/>
    <s v="PROFIT"/>
  </r>
  <r>
    <s v="L0243"/>
    <s v="22-04-2022"/>
    <s v="B0243"/>
    <x v="9"/>
    <n v="31561"/>
    <n v="12.9"/>
    <n v="36"/>
    <x v="1"/>
    <x v="4"/>
    <x v="3"/>
    <n v="65618"/>
    <s v="RENT"/>
    <n v="0.49"/>
    <n v="0.52"/>
    <n v="12777.42"/>
    <n v="0"/>
    <n v="-18783.580000000002"/>
    <n v="0.48098082843122314"/>
    <n v="0.48098082843122314"/>
    <n v="354.92833333333334"/>
    <n v="5468.166666666667"/>
    <n v="6.4908104483525866E-2"/>
    <x v="3"/>
    <n v="40"/>
    <s v="LOSS: 18783.58"/>
    <s v="LOSS"/>
  </r>
  <r>
    <s v="L0244"/>
    <s v="06-12-2023"/>
    <s v="B0244"/>
    <x v="1"/>
    <n v="7183"/>
    <n v="21.6"/>
    <n v="36"/>
    <x v="1"/>
    <x v="1"/>
    <x v="2"/>
    <n v="141603"/>
    <s v="OWN"/>
    <n v="0.15"/>
    <n v="0.52"/>
    <n v="0"/>
    <n v="0"/>
    <n v="-7183"/>
    <n v="5.0726326419638E-2"/>
    <n v="5.0726326419638E-2"/>
    <n v="0"/>
    <n v="11800.25"/>
    <n v="0"/>
    <x v="15"/>
    <n v="21"/>
    <s v="LOSS: 7183"/>
    <s v="LOSS"/>
  </r>
  <r>
    <s v="L0245"/>
    <s v="02-06-2022"/>
    <s v="B0245"/>
    <x v="0"/>
    <n v="27572"/>
    <n v="20.8"/>
    <n v="36"/>
    <x v="1"/>
    <x v="2"/>
    <x v="0"/>
    <n v="106234"/>
    <s v="MORTGAGE"/>
    <n v="0.16"/>
    <n v="0.78"/>
    <n v="3453.07"/>
    <n v="0"/>
    <n v="-24118.93"/>
    <n v="0.25954026018035659"/>
    <n v="0.25954026018035659"/>
    <n v="95.918611111111119"/>
    <n v="8852.8333333333339"/>
    <n v="1.0834792376577492E-2"/>
    <x v="32"/>
    <n v="39"/>
    <s v="LOSS: 24118.93"/>
    <s v="LOSS"/>
  </r>
  <r>
    <s v="L0246"/>
    <s v="09-04-2021"/>
    <s v="B0246"/>
    <x v="4"/>
    <n v="35080"/>
    <n v="17.5"/>
    <n v="36"/>
    <x v="0"/>
    <x v="4"/>
    <x v="0"/>
    <n v="91114"/>
    <s v="RENT"/>
    <n v="0.46"/>
    <n v="0.53"/>
    <n v="41219"/>
    <n v="0"/>
    <n v="6139"/>
    <n v="0.38501218254055358"/>
    <n v="0.38501218254055358"/>
    <n v="1144.9722222222222"/>
    <n v="7592.833333333333"/>
    <n v="0.15079643816171681"/>
    <x v="28"/>
    <n v="53"/>
    <s v="PROFIT: 6139"/>
    <s v="PROFIT"/>
  </r>
  <r>
    <s v="L0247"/>
    <s v="27-11-2023"/>
    <s v="B0247"/>
    <x v="1"/>
    <n v="21695"/>
    <n v="14.9"/>
    <n v="60"/>
    <x v="0"/>
    <x v="4"/>
    <x v="1"/>
    <n v="147652"/>
    <s v="RENT"/>
    <n v="0.48"/>
    <n v="0.65"/>
    <n v="24927.56"/>
    <n v="0"/>
    <n v="3232.5600000000013"/>
    <n v="0.14693332972123643"/>
    <n v="0.14693332972123643"/>
    <n v="415.45933333333335"/>
    <n v="12304.333333333334"/>
    <n v="3.3765285942621841E-2"/>
    <x v="1"/>
    <n v="21"/>
    <s v="PROFIT: 3232.56"/>
    <s v="PROFIT"/>
  </r>
  <r>
    <s v="L0248"/>
    <s v="07-10-2021"/>
    <s v="B0248"/>
    <x v="2"/>
    <n v="8314"/>
    <n v="24.6"/>
    <n v="60"/>
    <x v="1"/>
    <x v="0"/>
    <x v="0"/>
    <n v="100130"/>
    <s v="RENT"/>
    <n v="0.41"/>
    <n v="0.8"/>
    <n v="902.38"/>
    <n v="4096.3"/>
    <n v="-7411.62"/>
    <n v="8.3032058324178565E-2"/>
    <n v="8.3032058324178565E-2"/>
    <n v="15.039666666666667"/>
    <n v="8344.1666666666661"/>
    <n v="1.8024168580844904E-3"/>
    <x v="11"/>
    <n v="47"/>
    <s v="LOSS: 7411.62"/>
    <s v="LOSS"/>
  </r>
  <r>
    <s v="L0249"/>
    <s v="12-05-2022"/>
    <s v="B0249"/>
    <x v="6"/>
    <n v="20623"/>
    <n v="7.9"/>
    <n v="60"/>
    <x v="1"/>
    <x v="5"/>
    <x v="3"/>
    <n v="55525"/>
    <s v="OWN"/>
    <n v="0.1"/>
    <n v="0.65"/>
    <n v="6871.78"/>
    <n v="0"/>
    <n v="-13751.220000000001"/>
    <n v="0.37141828005402971"/>
    <n v="0.37141828005402971"/>
    <n v="114.52966666666666"/>
    <n v="4627.083333333333"/>
    <n v="2.4752021611886537E-2"/>
    <x v="16"/>
    <n v="40"/>
    <s v="LOSS: 13751.22"/>
    <s v="LOSS"/>
  </r>
  <r>
    <s v="L0250"/>
    <s v="29-10-2021"/>
    <s v="B0250"/>
    <x v="8"/>
    <n v="3139"/>
    <n v="19.5"/>
    <n v="36"/>
    <x v="0"/>
    <x v="4"/>
    <x v="4"/>
    <n v="109818"/>
    <s v="RENT"/>
    <n v="0.1"/>
    <n v="0.57999999999999996"/>
    <n v="3751.1"/>
    <n v="0"/>
    <n v="612.09999999999991"/>
    <n v="2.8583656595457939E-2"/>
    <n v="2.8583656595457939E-2"/>
    <n v="104.19722222222222"/>
    <n v="9151.5"/>
    <n v="1.1385808033898511E-2"/>
    <x v="11"/>
    <n v="46"/>
    <s v="PROFIT: 612.1"/>
    <s v="PROFIT"/>
  </r>
  <r>
    <s v="L0251"/>
    <s v="30-06-2021"/>
    <s v="B0251"/>
    <x v="6"/>
    <n v="32290"/>
    <n v="8.8000000000000007"/>
    <n v="36"/>
    <x v="0"/>
    <x v="4"/>
    <x v="1"/>
    <n v="144589"/>
    <s v="RENT"/>
    <n v="0.25"/>
    <n v="0.63"/>
    <n v="35131.519999999997"/>
    <n v="0"/>
    <n v="2841.5199999999968"/>
    <n v="0.22332265940009269"/>
    <n v="0.22332265940009269"/>
    <n v="975.87555555555548"/>
    <n v="12049.083333333334"/>
    <n v="8.0991684475766934E-2"/>
    <x v="24"/>
    <n v="50"/>
    <s v="PROFIT: 2841.52"/>
    <s v="PROFIT"/>
  </r>
  <r>
    <s v="L0252"/>
    <s v="30-08-2022"/>
    <s v="B0252"/>
    <x v="5"/>
    <n v="19088"/>
    <n v="11.8"/>
    <n v="60"/>
    <x v="1"/>
    <x v="0"/>
    <x v="0"/>
    <n v="44334"/>
    <s v="MORTGAGE"/>
    <n v="0.16"/>
    <n v="0.71"/>
    <n v="9337.7000000000007"/>
    <n v="0"/>
    <n v="-9750.2999999999993"/>
    <n v="0.43054991654260838"/>
    <n v="0.43054991654260838"/>
    <n v="155.62833333333336"/>
    <n v="3694.5"/>
    <n v="4.2124328957459295E-2"/>
    <x v="25"/>
    <n v="36"/>
    <s v="LOSS: 9750.3"/>
    <s v="LOSS"/>
  </r>
  <r>
    <s v="L0253"/>
    <s v="01-12-2022"/>
    <s v="B0253"/>
    <x v="5"/>
    <n v="34130"/>
    <n v="11.2"/>
    <n v="60"/>
    <x v="0"/>
    <x v="4"/>
    <x v="3"/>
    <n v="124715"/>
    <s v="OWN"/>
    <n v="0.11"/>
    <n v="0.71"/>
    <n v="37952.559999999998"/>
    <n v="0"/>
    <n v="3822.5599999999977"/>
    <n v="0.27366395381469749"/>
    <n v="0.27366395381469749"/>
    <n v="632.54266666666661"/>
    <n v="10392.916666666666"/>
    <n v="6.0862863328388722E-2"/>
    <x v="17"/>
    <n v="33"/>
    <s v="PROFIT: 3822.56"/>
    <s v="PROFIT"/>
  </r>
  <r>
    <s v="L0254"/>
    <s v="20-09-2023"/>
    <s v="B0254"/>
    <x v="1"/>
    <n v="33088"/>
    <n v="23.9"/>
    <n v="36"/>
    <x v="0"/>
    <x v="3"/>
    <x v="2"/>
    <n v="92767"/>
    <s v="OWN"/>
    <n v="0.28999999999999998"/>
    <n v="0.85"/>
    <n v="40996.03"/>
    <n v="0"/>
    <n v="7908.0299999999988"/>
    <n v="0.35667856026388695"/>
    <n v="0.35667856026388695"/>
    <n v="1138.7786111111111"/>
    <n v="7730.583333333333"/>
    <n v="0.14730823820252173"/>
    <x v="18"/>
    <n v="23"/>
    <s v="PROFIT: 7908.03"/>
    <s v="PROFIT"/>
  </r>
  <r>
    <s v="L0255"/>
    <s v="10-07-2021"/>
    <s v="B0255"/>
    <x v="7"/>
    <n v="27292"/>
    <n v="24.3"/>
    <n v="36"/>
    <x v="0"/>
    <x v="4"/>
    <x v="0"/>
    <n v="36644"/>
    <s v="MORTGAGE"/>
    <n v="0.48"/>
    <n v="0.84"/>
    <n v="33923.96"/>
    <n v="0"/>
    <n v="6631.9599999999991"/>
    <n v="0.74478768693374087"/>
    <n v="0.74478768693374087"/>
    <n v="942.33222222222219"/>
    <n v="3053.6666666666665"/>
    <n v="0.30859040133900956"/>
    <x v="19"/>
    <n v="50"/>
    <s v="PROFIT: 6631.96"/>
    <s v="PROFIT"/>
  </r>
  <r>
    <s v="L0256"/>
    <s v="10-09-2021"/>
    <s v="B0256"/>
    <x v="5"/>
    <n v="21670"/>
    <n v="8.6999999999999993"/>
    <n v="60"/>
    <x v="0"/>
    <x v="5"/>
    <x v="4"/>
    <n v="131154"/>
    <s v="OWN"/>
    <n v="0.23"/>
    <n v="0.71"/>
    <n v="23555.29"/>
    <n v="0"/>
    <n v="1885.2900000000009"/>
    <n v="0.16522561263857755"/>
    <n v="0.16522561263857755"/>
    <n v="392.58816666666667"/>
    <n v="10929.5"/>
    <n v="3.5920048187626757E-2"/>
    <x v="13"/>
    <n v="48"/>
    <s v="PROFIT: 1885.29"/>
    <s v="PROFIT"/>
  </r>
  <r>
    <s v="L0257"/>
    <s v="08-09-2023"/>
    <s v="B0257"/>
    <x v="5"/>
    <n v="4738"/>
    <n v="5.4"/>
    <n v="36"/>
    <x v="0"/>
    <x v="1"/>
    <x v="4"/>
    <n v="143237"/>
    <s v="RENT"/>
    <n v="0.36"/>
    <n v="0.88"/>
    <n v="4993.8500000000004"/>
    <n v="0"/>
    <n v="255.85000000000036"/>
    <n v="3.3078045477076455E-2"/>
    <n v="3.3078045477076455E-2"/>
    <n v="138.71805555555557"/>
    <n v="11936.416666666666"/>
    <n v="1.1621415323321956E-2"/>
    <x v="18"/>
    <n v="24"/>
    <s v="PROFIT: 255.85"/>
    <s v="PROFIT"/>
  </r>
  <r>
    <s v="L0258"/>
    <s v="17-07-2023"/>
    <s v="B0258"/>
    <x v="9"/>
    <n v="3469"/>
    <n v="19.399999999999999"/>
    <n v="36"/>
    <x v="1"/>
    <x v="1"/>
    <x v="0"/>
    <n v="62933"/>
    <s v="RENT"/>
    <n v="0.36"/>
    <n v="0.55000000000000004"/>
    <n v="690.49"/>
    <n v="0"/>
    <n v="-2778.51"/>
    <n v="5.5122113994247851E-2"/>
    <n v="5.5122113994247851E-2"/>
    <n v="19.180277777777778"/>
    <n v="5244.416666666667"/>
    <n v="3.6572757270960121E-3"/>
    <x v="33"/>
    <n v="26"/>
    <s v="LOSS: 2778.51"/>
    <s v="LOSS"/>
  </r>
  <r>
    <s v="L0259"/>
    <s v="08-05-2021"/>
    <s v="B0259"/>
    <x v="8"/>
    <n v="23534"/>
    <n v="13.4"/>
    <n v="60"/>
    <x v="0"/>
    <x v="4"/>
    <x v="0"/>
    <n v="73469"/>
    <s v="MORTGAGE"/>
    <n v="0.2"/>
    <n v="0.61"/>
    <n v="26687.56"/>
    <n v="0"/>
    <n v="3153.5600000000013"/>
    <n v="0.32032557949611401"/>
    <n v="0.32032557949611401"/>
    <n v="444.79266666666666"/>
    <n v="6122.416666666667"/>
    <n v="7.2649852318665012E-2"/>
    <x v="2"/>
    <n v="52"/>
    <s v="PROFIT: 3153.56"/>
    <s v="PROFIT"/>
  </r>
  <r>
    <s v="L0260"/>
    <s v="18-01-2021"/>
    <s v="B0260"/>
    <x v="9"/>
    <n v="10017"/>
    <n v="6.8"/>
    <n v="36"/>
    <x v="0"/>
    <x v="5"/>
    <x v="3"/>
    <n v="63687"/>
    <s v="OWN"/>
    <n v="0.36"/>
    <n v="0.87"/>
    <n v="10698.16"/>
    <n v="0"/>
    <n v="681.15999999999985"/>
    <n v="0.15728484620095154"/>
    <n v="0.15728484620095154"/>
    <n v="297.17111111111109"/>
    <n v="5307.25"/>
    <n v="5.5993426183260836E-2"/>
    <x v="12"/>
    <n v="56"/>
    <s v="PROFIT: 681.16"/>
    <s v="PROFIT"/>
  </r>
  <r>
    <s v="L0261"/>
    <s v="20-07-2022"/>
    <s v="B0261"/>
    <x v="8"/>
    <n v="3808"/>
    <n v="18.7"/>
    <n v="60"/>
    <x v="0"/>
    <x v="6"/>
    <x v="0"/>
    <n v="136609"/>
    <s v="OWN"/>
    <n v="0.18"/>
    <n v="0.67"/>
    <n v="4520.1000000000004"/>
    <n v="0"/>
    <n v="712.10000000000036"/>
    <n v="2.7875176598906367E-2"/>
    <n v="2.7875176598906367E-2"/>
    <n v="75.335000000000008"/>
    <n v="11384.083333333334"/>
    <n v="6.6175727807099094E-3"/>
    <x v="21"/>
    <n v="37"/>
    <s v="PROFIT: 712.1"/>
    <s v="PROFIT"/>
  </r>
  <r>
    <s v="L0262"/>
    <s v="24-07-2022"/>
    <s v="B0262"/>
    <x v="3"/>
    <n v="13713"/>
    <n v="15.9"/>
    <n v="36"/>
    <x v="0"/>
    <x v="0"/>
    <x v="2"/>
    <n v="82656"/>
    <s v="OWN"/>
    <n v="0.15"/>
    <n v="0.94"/>
    <n v="15893.37"/>
    <n v="0"/>
    <n v="2180.3700000000008"/>
    <n v="0.16590447154471544"/>
    <n v="0.16590447154471544"/>
    <n v="441.48250000000002"/>
    <n v="6888"/>
    <n v="6.409443960511034E-2"/>
    <x v="21"/>
    <n v="37"/>
    <s v="PROFIT: 2180.37"/>
    <s v="PROFIT"/>
  </r>
  <r>
    <s v="L0263"/>
    <s v="17-11-2022"/>
    <s v="B0263"/>
    <x v="0"/>
    <n v="3719"/>
    <n v="24.6"/>
    <n v="60"/>
    <x v="0"/>
    <x v="4"/>
    <x v="3"/>
    <n v="47375"/>
    <s v="MORTGAGE"/>
    <n v="0.38"/>
    <n v="0.71"/>
    <n v="4633.87"/>
    <n v="0"/>
    <n v="914.86999999999989"/>
    <n v="7.8501319261213717E-2"/>
    <n v="7.8501319261213717E-2"/>
    <n v="77.231166666666667"/>
    <n v="3947.9166666666665"/>
    <n v="1.9562511873350924E-2"/>
    <x v="20"/>
    <n v="34"/>
    <s v="PROFIT: 914.87"/>
    <s v="PROFIT"/>
  </r>
  <r>
    <s v="L0264"/>
    <s v="18-09-2022"/>
    <s v="B0264"/>
    <x v="4"/>
    <n v="23890"/>
    <n v="9.5"/>
    <n v="36"/>
    <x v="0"/>
    <x v="0"/>
    <x v="1"/>
    <n v="144019"/>
    <s v="RENT"/>
    <n v="0.15"/>
    <n v="0.86"/>
    <n v="26159.55"/>
    <n v="0"/>
    <n v="2269.5499999999993"/>
    <n v="0.16588089071580833"/>
    <n v="0.16588089071580833"/>
    <n v="726.6541666666667"/>
    <n v="12001.583333333334"/>
    <n v="6.0546525111270039E-2"/>
    <x v="34"/>
    <n v="36"/>
    <s v="PROFIT: 2269.55"/>
    <s v="PROFIT"/>
  </r>
  <r>
    <s v="L0265"/>
    <s v="04-05-2023"/>
    <s v="B0265"/>
    <x v="5"/>
    <n v="12700"/>
    <n v="13.1"/>
    <n v="60"/>
    <x v="1"/>
    <x v="4"/>
    <x v="2"/>
    <n v="95206"/>
    <s v="MORTGAGE"/>
    <n v="0.5"/>
    <n v="0.68"/>
    <n v="1313.12"/>
    <n v="0"/>
    <n v="-11386.880000000001"/>
    <n v="0.13339495409953153"/>
    <n v="0.13339495409953153"/>
    <n v="21.885333333333332"/>
    <n v="7933.833333333333"/>
    <n v="2.7584816083019979E-3"/>
    <x v="0"/>
    <n v="28"/>
    <s v="LOSS: 11386.88"/>
    <s v="LOSS"/>
  </r>
  <r>
    <s v="L0266"/>
    <s v="20-08-2023"/>
    <s v="B0266"/>
    <x v="4"/>
    <n v="37509"/>
    <n v="15.9"/>
    <n v="60"/>
    <x v="0"/>
    <x v="4"/>
    <x v="3"/>
    <n v="126462"/>
    <s v="RENT"/>
    <n v="0.17"/>
    <n v="0.69"/>
    <n v="43472.93"/>
    <n v="0"/>
    <n v="5963.93"/>
    <n v="0.29660293210608718"/>
    <n v="0.29660293210608718"/>
    <n v="724.54883333333339"/>
    <n v="10538.5"/>
    <n v="6.8752558080688281E-2"/>
    <x v="10"/>
    <n v="24"/>
    <s v="PROFIT: 5963.93"/>
    <s v="PROFIT"/>
  </r>
  <r>
    <s v="L0267"/>
    <s v="04-06-2021"/>
    <s v="B0267"/>
    <x v="5"/>
    <n v="37766"/>
    <n v="20.8"/>
    <n v="60"/>
    <x v="0"/>
    <x v="1"/>
    <x v="3"/>
    <n v="66607"/>
    <s v="MORTGAGE"/>
    <n v="0.34"/>
    <n v="0.67"/>
    <n v="45621.33"/>
    <n v="0"/>
    <n v="7855.3300000000017"/>
    <n v="0.56699746272914253"/>
    <n v="0.56699746272914253"/>
    <n v="760.35550000000001"/>
    <n v="5550.583333333333"/>
    <n v="0.13698659300073568"/>
    <x v="24"/>
    <n v="51"/>
    <s v="PROFIT: 7855.33"/>
    <s v="PROFIT"/>
  </r>
  <r>
    <s v="L0268"/>
    <s v="05-05-2022"/>
    <s v="B0268"/>
    <x v="9"/>
    <n v="27705"/>
    <n v="16"/>
    <n v="60"/>
    <x v="0"/>
    <x v="0"/>
    <x v="4"/>
    <n v="113178"/>
    <s v="RENT"/>
    <n v="0.26"/>
    <n v="0.82"/>
    <n v="32137.8"/>
    <n v="0"/>
    <n v="4432.7999999999993"/>
    <n v="0.24479139055293431"/>
    <n v="0.24479139055293431"/>
    <n v="535.63"/>
    <n v="9431.5"/>
    <n v="5.6791602608280763E-2"/>
    <x v="16"/>
    <n v="40"/>
    <s v="PROFIT: 4432.8"/>
    <s v="PROFIT"/>
  </r>
  <r>
    <s v="L0269"/>
    <s v="24-02-2023"/>
    <s v="B0269"/>
    <x v="0"/>
    <n v="19787"/>
    <n v="17.3"/>
    <n v="36"/>
    <x v="0"/>
    <x v="5"/>
    <x v="3"/>
    <n v="53993"/>
    <s v="OWN"/>
    <n v="0.15"/>
    <n v="0.75"/>
    <n v="23210.15"/>
    <n v="0"/>
    <n v="3423.1500000000015"/>
    <n v="0.36647343174115166"/>
    <n v="0.36647343174115166"/>
    <n v="644.72638888888889"/>
    <n v="4499.416666666667"/>
    <n v="0.14329110563715047"/>
    <x v="6"/>
    <n v="30"/>
    <s v="PROFIT: 3423.15"/>
    <s v="PROFIT"/>
  </r>
  <r>
    <s v="L0270"/>
    <s v="03-09-2021"/>
    <s v="B0270"/>
    <x v="9"/>
    <n v="27588"/>
    <n v="9.5"/>
    <n v="36"/>
    <x v="1"/>
    <x v="5"/>
    <x v="2"/>
    <n v="74386"/>
    <s v="OWN"/>
    <n v="0.11"/>
    <n v="0.92"/>
    <n v="7479.55"/>
    <n v="6127.76"/>
    <n v="-20108.45"/>
    <n v="0.37087624015271692"/>
    <n v="0.37087624015271692"/>
    <n v="207.76527777777778"/>
    <n v="6198.833333333333"/>
    <n v="3.3516835605266228E-2"/>
    <x v="13"/>
    <n v="48"/>
    <s v="LOSS: 20108.45"/>
    <s v="LOSS"/>
  </r>
  <r>
    <s v="L0271"/>
    <s v="29-11-2023"/>
    <s v="B0271"/>
    <x v="9"/>
    <n v="27123"/>
    <n v="21.9"/>
    <n v="60"/>
    <x v="0"/>
    <x v="5"/>
    <x v="0"/>
    <n v="76287"/>
    <s v="OWN"/>
    <n v="0.35"/>
    <n v="0.61"/>
    <n v="33062.94"/>
    <n v="0"/>
    <n v="5939.9400000000023"/>
    <n v="0.35553895159070353"/>
    <n v="0.35553895159070353"/>
    <n v="551.04900000000009"/>
    <n v="6357.25"/>
    <n v="8.6680404262849522E-2"/>
    <x v="1"/>
    <n v="21"/>
    <s v="PROFIT: 5939.94"/>
    <s v="PROFIT"/>
  </r>
  <r>
    <s v="L0272"/>
    <s v="29-01-2023"/>
    <s v="B0272"/>
    <x v="8"/>
    <n v="34062"/>
    <n v="13.6"/>
    <n v="36"/>
    <x v="1"/>
    <x v="1"/>
    <x v="2"/>
    <n v="116724"/>
    <s v="MORTGAGE"/>
    <n v="0.42"/>
    <n v="0.55000000000000004"/>
    <n v="12667.87"/>
    <n v="12334.49"/>
    <n v="-21394.129999999997"/>
    <n v="0.29181659298858847"/>
    <n v="0.29181659298858847"/>
    <n v="351.88527777777779"/>
    <n v="9727"/>
    <n v="3.6176136298733196E-2"/>
    <x v="14"/>
    <n v="31"/>
    <s v="LOSS: 21394.13"/>
    <s v="LOSS"/>
  </r>
  <r>
    <s v="L0273"/>
    <s v="22-06-2022"/>
    <s v="B0273"/>
    <x v="7"/>
    <n v="11177"/>
    <n v="7.8"/>
    <n v="36"/>
    <x v="0"/>
    <x v="4"/>
    <x v="1"/>
    <n v="128132"/>
    <s v="MORTGAGE"/>
    <n v="0.44"/>
    <n v="0.68"/>
    <n v="12048.81"/>
    <n v="0"/>
    <n v="871.80999999999949"/>
    <n v="8.7230356195173733E-2"/>
    <n v="8.7230356195173733E-2"/>
    <n v="334.68916666666667"/>
    <n v="10677.666666666666"/>
    <n v="3.1344785065401309E-2"/>
    <x v="32"/>
    <n v="38"/>
    <s v="PROFIT: 871.809999999999"/>
    <s v="PROFIT"/>
  </r>
  <r>
    <s v="L0274"/>
    <s v="10-07-2023"/>
    <s v="B0274"/>
    <x v="6"/>
    <n v="22727"/>
    <n v="18.3"/>
    <n v="36"/>
    <x v="1"/>
    <x v="2"/>
    <x v="3"/>
    <n v="123308"/>
    <s v="MORTGAGE"/>
    <n v="0.28999999999999998"/>
    <n v="0.78"/>
    <n v="9155.07"/>
    <n v="0"/>
    <n v="-13571.93"/>
    <n v="0.18431083141402019"/>
    <n v="0.18431083141402019"/>
    <n v="254.3075"/>
    <n v="10275.666666666666"/>
    <n v="2.4748515911376393E-2"/>
    <x v="33"/>
    <n v="26"/>
    <s v="LOSS: 13571.93"/>
    <s v="LOSS"/>
  </r>
  <r>
    <s v="L0275"/>
    <s v="12-02-2022"/>
    <s v="B0275"/>
    <x v="1"/>
    <n v="31220"/>
    <n v="9.3000000000000007"/>
    <n v="36"/>
    <x v="0"/>
    <x v="5"/>
    <x v="3"/>
    <n v="126393"/>
    <s v="OWN"/>
    <n v="0.41"/>
    <n v="0.89"/>
    <n v="34123.46"/>
    <n v="0"/>
    <n v="2903.4599999999991"/>
    <n v="0.24700735009059047"/>
    <n v="0.24700735009059047"/>
    <n v="947.87388888888881"/>
    <n v="10532.75"/>
    <n v="8.9993011216338445E-2"/>
    <x v="31"/>
    <n v="43"/>
    <s v="PROFIT: 2903.46"/>
    <s v="PROFIT"/>
  </r>
  <r>
    <s v="L0276"/>
    <s v="09-06-2022"/>
    <s v="B0276"/>
    <x v="4"/>
    <n v="10882"/>
    <n v="7"/>
    <n v="36"/>
    <x v="1"/>
    <x v="5"/>
    <x v="3"/>
    <n v="106312"/>
    <s v="RENT"/>
    <n v="0.37"/>
    <n v="0.66"/>
    <n v="3592.5"/>
    <n v="0"/>
    <n v="-7289.5"/>
    <n v="0.10235909398750846"/>
    <n v="0.10235909398750846"/>
    <n v="99.791666666666671"/>
    <n v="8859.3333333333339"/>
    <n v="1.1264015351042215E-2"/>
    <x v="32"/>
    <n v="39"/>
    <s v="LOSS: 7289.5"/>
    <s v="LOSS"/>
  </r>
  <r>
    <s v="L0277"/>
    <s v="08-04-2023"/>
    <s v="B0277"/>
    <x v="3"/>
    <n v="2136"/>
    <n v="22.2"/>
    <n v="60"/>
    <x v="0"/>
    <x v="6"/>
    <x v="3"/>
    <n v="128371"/>
    <s v="OWN"/>
    <n v="0.39"/>
    <n v="0.79"/>
    <n v="2610.19"/>
    <n v="0"/>
    <n v="474.19000000000005"/>
    <n v="1.6639272109744412E-2"/>
    <n v="1.6639272109744412E-2"/>
    <n v="43.503166666666665"/>
    <n v="10697.583333333334"/>
    <n v="4.0666349876529746E-3"/>
    <x v="22"/>
    <n v="29"/>
    <s v="PROFIT: 474.19"/>
    <s v="PROFIT"/>
  </r>
  <r>
    <s v="L0278"/>
    <s v="22-06-2023"/>
    <s v="B0278"/>
    <x v="5"/>
    <n v="35832"/>
    <n v="14.2"/>
    <n v="60"/>
    <x v="0"/>
    <x v="4"/>
    <x v="4"/>
    <n v="105324"/>
    <s v="OWN"/>
    <n v="0.3"/>
    <n v="0.66"/>
    <n v="40920.14"/>
    <n v="0"/>
    <n v="5088.1399999999994"/>
    <n v="0.34020736014583569"/>
    <n v="0.34020736014583569"/>
    <n v="682.00233333333335"/>
    <n v="8777"/>
    <n v="7.770335346169914E-2"/>
    <x v="27"/>
    <n v="26"/>
    <s v="PROFIT: 5088.14"/>
    <s v="PROFIT"/>
  </r>
  <r>
    <s v="L0279"/>
    <s v="05-02-2021"/>
    <s v="B0279"/>
    <x v="9"/>
    <n v="32966"/>
    <n v="20"/>
    <n v="60"/>
    <x v="1"/>
    <x v="0"/>
    <x v="4"/>
    <n v="101196"/>
    <s v="RENT"/>
    <n v="0.35"/>
    <n v="0.78"/>
    <n v="6322.07"/>
    <n v="0"/>
    <n v="-26643.93"/>
    <n v="0.3257638641843551"/>
    <n v="0.3257638641843551"/>
    <n v="105.36783333333332"/>
    <n v="8433"/>
    <n v="1.2494703347958417E-2"/>
    <x v="29"/>
    <n v="55"/>
    <s v="LOSS: 26643.93"/>
    <s v="LOSS"/>
  </r>
  <r>
    <s v="L0280"/>
    <s v="16-11-2022"/>
    <s v="B0280"/>
    <x v="7"/>
    <n v="8009"/>
    <n v="10.8"/>
    <n v="60"/>
    <x v="1"/>
    <x v="1"/>
    <x v="0"/>
    <n v="100014"/>
    <s v="RENT"/>
    <n v="0.42"/>
    <n v="0.9"/>
    <n v="2353.41"/>
    <n v="0"/>
    <n v="-5655.59"/>
    <n v="8.0078788969544262E-2"/>
    <n v="8.0078788969544262E-2"/>
    <n v="39.223499999999994"/>
    <n v="8334.5"/>
    <n v="4.7061611374407579E-3"/>
    <x v="20"/>
    <n v="34"/>
    <s v="LOSS: 5655.59"/>
    <s v="LOSS"/>
  </r>
  <r>
    <s v="L0281"/>
    <s v="20-01-2021"/>
    <s v="B0281"/>
    <x v="9"/>
    <n v="13987"/>
    <n v="20.7"/>
    <n v="36"/>
    <x v="0"/>
    <x v="5"/>
    <x v="3"/>
    <n v="38210"/>
    <s v="RENT"/>
    <n v="0.26"/>
    <n v="0.6"/>
    <n v="16882.310000000001"/>
    <n v="0"/>
    <n v="2895.3100000000013"/>
    <n v="0.36605600628107826"/>
    <n v="0.36605600628107826"/>
    <n v="468.95305555555558"/>
    <n v="3184.1666666666665"/>
    <n v="0.14727654191747364"/>
    <x v="12"/>
    <n v="55"/>
    <s v="PROFIT: 2895.31"/>
    <s v="PROFIT"/>
  </r>
  <r>
    <s v="L0282"/>
    <s v="17-11-2021"/>
    <s v="B0282"/>
    <x v="0"/>
    <n v="38311"/>
    <n v="7.2"/>
    <n v="36"/>
    <x v="0"/>
    <x v="2"/>
    <x v="1"/>
    <n v="40922"/>
    <s v="RENT"/>
    <n v="0.42"/>
    <n v="0.68"/>
    <n v="41069.39"/>
    <n v="0"/>
    <n v="2758.3899999999994"/>
    <n v="0.93619568936024633"/>
    <n v="0.93619568936024633"/>
    <n v="1140.8163888888889"/>
    <n v="3410.1666666666665"/>
    <n v="0.33453391004023919"/>
    <x v="4"/>
    <n v="46"/>
    <s v="PROFIT: 2758.39"/>
    <s v="PROFIT"/>
  </r>
  <r>
    <s v="L0283"/>
    <s v="27-05-2022"/>
    <s v="B0283"/>
    <x v="8"/>
    <n v="32575"/>
    <n v="12.1"/>
    <n v="60"/>
    <x v="0"/>
    <x v="3"/>
    <x v="0"/>
    <n v="66289"/>
    <s v="OWN"/>
    <n v="0.34"/>
    <n v="0.95"/>
    <n v="36516.57"/>
    <n v="0"/>
    <n v="3941.5699999999997"/>
    <n v="0.49140883102777233"/>
    <n v="0.49140883102777233"/>
    <n v="608.60950000000003"/>
    <n v="5524.083333333333"/>
    <n v="0.11017384483096744"/>
    <x v="16"/>
    <n v="39"/>
    <s v="PROFIT: 3941.57"/>
    <s v="PROFIT"/>
  </r>
  <r>
    <s v="L0284"/>
    <s v="04-02-2022"/>
    <s v="B0284"/>
    <x v="3"/>
    <n v="2007"/>
    <n v="24.6"/>
    <n v="36"/>
    <x v="1"/>
    <x v="4"/>
    <x v="3"/>
    <n v="63340"/>
    <s v="MORTGAGE"/>
    <n v="0.17"/>
    <n v="0.89"/>
    <n v="182.76"/>
    <n v="0"/>
    <n v="-1824.24"/>
    <n v="3.1686138301231452E-2"/>
    <n v="3.1686138301231452E-2"/>
    <n v="5.0766666666666662"/>
    <n v="5278.333333333333"/>
    <n v="9.6179349542153459E-4"/>
    <x v="31"/>
    <n v="43"/>
    <s v="LOSS: 1824.24"/>
    <s v="LOSS"/>
  </r>
  <r>
    <s v="L0285"/>
    <s v="16-10-2022"/>
    <s v="B0285"/>
    <x v="6"/>
    <n v="6445"/>
    <n v="20.9"/>
    <n v="36"/>
    <x v="0"/>
    <x v="4"/>
    <x v="4"/>
    <n v="69850"/>
    <s v="OWN"/>
    <n v="0.11"/>
    <n v="0.75"/>
    <n v="7792"/>
    <n v="0"/>
    <n v="1347"/>
    <n v="9.226914817465999E-2"/>
    <n v="9.226914817465999E-2"/>
    <n v="216.44444444444446"/>
    <n v="5820.833333333333"/>
    <n v="3.7184442853734199E-2"/>
    <x v="23"/>
    <n v="35"/>
    <s v="PROFIT: 1347"/>
    <s v="PROFIT"/>
  </r>
  <r>
    <s v="L0286"/>
    <s v="30-08-2023"/>
    <s v="B0286"/>
    <x v="0"/>
    <n v="11706"/>
    <n v="14.9"/>
    <n v="60"/>
    <x v="0"/>
    <x v="4"/>
    <x v="1"/>
    <n v="86984"/>
    <s v="RENT"/>
    <n v="0.25"/>
    <n v="0.73"/>
    <n v="13450.19"/>
    <n v="0"/>
    <n v="1744.1900000000005"/>
    <n v="0.13457647383426838"/>
    <n v="0.13457647383426838"/>
    <n v="224.16983333333334"/>
    <n v="7248.666666666667"/>
    <n v="3.0925664490021154E-2"/>
    <x v="10"/>
    <n v="24"/>
    <s v="PROFIT: 1744.19"/>
    <s v="PROFIT"/>
  </r>
  <r>
    <s v="L0287"/>
    <s v="16-04-2022"/>
    <s v="B0287"/>
    <x v="2"/>
    <n v="30257"/>
    <n v="11.8"/>
    <n v="36"/>
    <x v="1"/>
    <x v="4"/>
    <x v="0"/>
    <n v="133699"/>
    <s v="MORTGAGE"/>
    <n v="0.32"/>
    <n v="0.63"/>
    <n v="10757.13"/>
    <n v="0"/>
    <n v="-19499.870000000003"/>
    <n v="0.2263068534544013"/>
    <n v="0.2263068534544013"/>
    <n v="298.80916666666667"/>
    <n v="11141.583333333334"/>
    <n v="2.6819273143404213E-2"/>
    <x v="3"/>
    <n v="41"/>
    <s v="LOSS: 19499.87"/>
    <s v="LOSS"/>
  </r>
  <r>
    <s v="L0288"/>
    <s v="14-04-2023"/>
    <s v="B0288"/>
    <x v="3"/>
    <n v="22736"/>
    <n v="22.4"/>
    <n v="60"/>
    <x v="1"/>
    <x v="6"/>
    <x v="1"/>
    <n v="143711"/>
    <s v="MORTGAGE"/>
    <n v="0.44"/>
    <n v="0.73"/>
    <n v="7219.33"/>
    <n v="8265.9599999999991"/>
    <n v="-15516.67"/>
    <n v="0.15820640034513711"/>
    <n v="0.15820640034513711"/>
    <n v="120.32216666666666"/>
    <n v="11975.916666666666"/>
    <n v="1.0047011015162375E-2"/>
    <x v="22"/>
    <n v="29"/>
    <s v="LOSS: 15516.67"/>
    <s v="LOSS"/>
  </r>
  <r>
    <s v="L0289"/>
    <s v="28-12-2022"/>
    <s v="B0289"/>
    <x v="9"/>
    <n v="14281"/>
    <n v="15.9"/>
    <n v="60"/>
    <x v="1"/>
    <x v="1"/>
    <x v="3"/>
    <n v="114178"/>
    <s v="OWN"/>
    <n v="0.15"/>
    <n v="0.88"/>
    <n v="6915.78"/>
    <n v="0"/>
    <n v="-7365.22"/>
    <n v="0.12507663472823136"/>
    <n v="0.12507663472823136"/>
    <n v="115.26299999999999"/>
    <n v="9514.8333333333339"/>
    <n v="1.211403247560826E-2"/>
    <x v="17"/>
    <n v="32"/>
    <s v="LOSS: 7365.22"/>
    <s v="LOSS"/>
  </r>
  <r>
    <s v="L0290"/>
    <s v="04-05-2023"/>
    <s v="B0290"/>
    <x v="0"/>
    <n v="2435"/>
    <n v="20.2"/>
    <n v="36"/>
    <x v="1"/>
    <x v="5"/>
    <x v="2"/>
    <n v="41094"/>
    <s v="OWN"/>
    <n v="0.42"/>
    <n v="0.81"/>
    <n v="407.08"/>
    <n v="0"/>
    <n v="-2027.92"/>
    <n v="5.925439236871563E-2"/>
    <n v="5.925439236871563E-2"/>
    <n v="11.307777777777778"/>
    <n v="3424.5"/>
    <n v="3.3020230041693028E-3"/>
    <x v="0"/>
    <n v="28"/>
    <s v="LOSS: 2027.92"/>
    <s v="LOSS"/>
  </r>
  <r>
    <s v="L0291"/>
    <s v="20-02-2021"/>
    <s v="B0291"/>
    <x v="6"/>
    <n v="34339"/>
    <n v="20.100000000000001"/>
    <n v="36"/>
    <x v="1"/>
    <x v="0"/>
    <x v="1"/>
    <n v="117959"/>
    <s v="OWN"/>
    <n v="0.45"/>
    <n v="0.63"/>
    <n v="2002.15"/>
    <n v="0"/>
    <n v="-32336.85"/>
    <n v="0.29110962283505287"/>
    <n v="0.29110962283505287"/>
    <n v="55.615277777777777"/>
    <n v="9829.9166666666661"/>
    <n v="5.6577567912014627E-3"/>
    <x v="29"/>
    <n v="54"/>
    <s v="LOSS: 32336.85"/>
    <s v="LOSS"/>
  </r>
  <r>
    <s v="L0292"/>
    <s v="29-07-2022"/>
    <s v="B0292"/>
    <x v="7"/>
    <n v="36150"/>
    <n v="5.4"/>
    <n v="60"/>
    <x v="0"/>
    <x v="4"/>
    <x v="1"/>
    <n v="63418"/>
    <s v="MORTGAGE"/>
    <n v="0.16"/>
    <n v="0.59"/>
    <n v="38102.1"/>
    <n v="0"/>
    <n v="1952.0999999999985"/>
    <n v="0.57002743700526659"/>
    <n v="0.57002743700526659"/>
    <n v="635.03499999999997"/>
    <n v="5284.833333333333"/>
    <n v="0.12016178372071021"/>
    <x v="21"/>
    <n v="37"/>
    <s v="PROFIT: 1952.1"/>
    <s v="PROFIT"/>
  </r>
  <r>
    <s v="L0293"/>
    <s v="30-05-2021"/>
    <s v="B0293"/>
    <x v="7"/>
    <n v="26821"/>
    <n v="7.5"/>
    <n v="60"/>
    <x v="0"/>
    <x v="4"/>
    <x v="4"/>
    <n v="35741"/>
    <s v="MORTGAGE"/>
    <n v="0.44"/>
    <n v="0.62"/>
    <n v="28832.57"/>
    <n v="0"/>
    <n v="2011.5699999999997"/>
    <n v="0.75042668084272968"/>
    <n v="0.75042668084272968"/>
    <n v="480.54283333333331"/>
    <n v="2978.4166666666665"/>
    <n v="0.16134170840211523"/>
    <x v="2"/>
    <n v="51"/>
    <s v="PROFIT: 2011.57"/>
    <s v="PROFIT"/>
  </r>
  <r>
    <s v="L0294"/>
    <s v="10-11-2021"/>
    <s v="B0294"/>
    <x v="4"/>
    <n v="27660"/>
    <n v="18.2"/>
    <n v="36"/>
    <x v="1"/>
    <x v="6"/>
    <x v="3"/>
    <n v="141585"/>
    <s v="MORTGAGE"/>
    <n v="0.5"/>
    <n v="0.57999999999999996"/>
    <n v="8174.19"/>
    <n v="0"/>
    <n v="-19485.810000000001"/>
    <n v="0.19535967793198433"/>
    <n v="0.19535967793198433"/>
    <n v="227.06083333333333"/>
    <n v="11798.75"/>
    <n v="1.9244482113218209E-2"/>
    <x v="4"/>
    <n v="46"/>
    <s v="LOSS: 19485.81"/>
    <s v="LOSS"/>
  </r>
  <r>
    <s v="L0295"/>
    <s v="24-07-2022"/>
    <s v="B0295"/>
    <x v="6"/>
    <n v="6084"/>
    <n v="8.1999999999999993"/>
    <n v="60"/>
    <x v="0"/>
    <x v="0"/>
    <x v="1"/>
    <n v="102374"/>
    <s v="RENT"/>
    <n v="0.39"/>
    <n v="0.54"/>
    <n v="6582.89"/>
    <n v="0"/>
    <n v="498.89000000000033"/>
    <n v="5.9429151933108014E-2"/>
    <n v="5.9429151933108014E-2"/>
    <n v="109.71483333333335"/>
    <n v="8531.1666666666661"/>
    <n v="1.2860472385566649E-2"/>
    <x v="21"/>
    <n v="37"/>
    <s v="PROFIT: 498.89"/>
    <s v="PROFIT"/>
  </r>
  <r>
    <s v="L0296"/>
    <s v="01-11-2021"/>
    <s v="B0296"/>
    <x v="7"/>
    <n v="17661"/>
    <n v="10.1"/>
    <n v="60"/>
    <x v="1"/>
    <x v="6"/>
    <x v="3"/>
    <n v="147275"/>
    <s v="RENT"/>
    <n v="0.41"/>
    <n v="0.69"/>
    <n v="5510.89"/>
    <n v="3016.27"/>
    <n v="-12150.11"/>
    <n v="0.11991851977592938"/>
    <n v="0.11991851977592938"/>
    <n v="91.848166666666671"/>
    <n v="12272.916666666666"/>
    <n v="7.4838092004753023E-3"/>
    <x v="4"/>
    <n v="46"/>
    <s v="LOSS: 12150.11"/>
    <s v="LOSS"/>
  </r>
  <r>
    <s v="L0297"/>
    <s v="13-11-2022"/>
    <s v="B0297"/>
    <x v="0"/>
    <n v="14507"/>
    <n v="23.9"/>
    <n v="60"/>
    <x v="0"/>
    <x v="1"/>
    <x v="4"/>
    <n v="98798"/>
    <s v="OWN"/>
    <n v="0.5"/>
    <n v="0.55000000000000004"/>
    <n v="17974.169999999998"/>
    <n v="0"/>
    <n v="3467.1699999999983"/>
    <n v="0.14683495617320189"/>
    <n v="0.14683495617320189"/>
    <n v="299.56949999999995"/>
    <n v="8233.1666666666661"/>
    <n v="3.6385696066721998E-2"/>
    <x v="20"/>
    <n v="34"/>
    <s v="PROFIT: 3467.17"/>
    <s v="PROFIT"/>
  </r>
  <r>
    <s v="L0298"/>
    <s v="18-04-2023"/>
    <s v="B0298"/>
    <x v="4"/>
    <n v="8059"/>
    <n v="16.2"/>
    <n v="36"/>
    <x v="0"/>
    <x v="1"/>
    <x v="3"/>
    <n v="146026"/>
    <s v="MORTGAGE"/>
    <n v="0.34"/>
    <n v="0.57999999999999996"/>
    <n v="9364.56"/>
    <n v="0"/>
    <n v="1305.5599999999995"/>
    <n v="5.5188801994165419E-2"/>
    <n v="5.5188801994165419E-2"/>
    <n v="260.12666666666667"/>
    <n v="12168.833333333334"/>
    <n v="2.1376467204470437E-2"/>
    <x v="22"/>
    <n v="29"/>
    <s v="PROFIT: 1305.56"/>
    <s v="PROFIT"/>
  </r>
  <r>
    <s v="L0299"/>
    <s v="14-12-2023"/>
    <s v="B0299"/>
    <x v="7"/>
    <n v="19271"/>
    <n v="20"/>
    <n v="60"/>
    <x v="1"/>
    <x v="4"/>
    <x v="4"/>
    <n v="100532"/>
    <s v="OWN"/>
    <n v="0.22"/>
    <n v="0.75"/>
    <n v="6496.68"/>
    <n v="2294.8000000000002"/>
    <n v="-12774.32"/>
    <n v="0.19169020809294554"/>
    <n v="0.19169020809294554"/>
    <n v="108.27800000000001"/>
    <n v="8377.6666666666661"/>
    <n v="1.2924601122030798E-2"/>
    <x v="15"/>
    <n v="21"/>
    <s v="LOSS: 12774.32"/>
    <s v="LOSS"/>
  </r>
  <r>
    <s v="L0300"/>
    <s v="30-09-2023"/>
    <s v="B0300"/>
    <x v="3"/>
    <n v="8491"/>
    <n v="16.2"/>
    <n v="36"/>
    <x v="1"/>
    <x v="1"/>
    <x v="4"/>
    <n v="140130"/>
    <s v="MORTGAGE"/>
    <n v="0.44"/>
    <n v="0.56999999999999995"/>
    <n v="1164.82"/>
    <n v="0"/>
    <n v="-7326.18"/>
    <n v="6.0593734389495467E-2"/>
    <n v="6.0593734389495467E-2"/>
    <n v="32.356111111111112"/>
    <n v="11677.5"/>
    <n v="2.7708080591831393E-3"/>
    <x v="18"/>
    <n v="23"/>
    <s v="LOSS: 7326.18"/>
    <s v="LOSS"/>
  </r>
  <r>
    <s v="L0301"/>
    <s v="20-03-2022"/>
    <s v="B0301"/>
    <x v="8"/>
    <n v="15859"/>
    <n v="16.100000000000001"/>
    <n v="60"/>
    <x v="0"/>
    <x v="5"/>
    <x v="0"/>
    <n v="52164"/>
    <s v="OWN"/>
    <n v="0.35"/>
    <n v="0.53"/>
    <n v="18412.3"/>
    <n v="0"/>
    <n v="2553.2999999999993"/>
    <n v="0.30402193083352502"/>
    <n v="0.30402193083352502"/>
    <n v="306.87166666666667"/>
    <n v="4347"/>
    <n v="7.0593896173606313E-2"/>
    <x v="35"/>
    <n v="41"/>
    <s v="PROFIT: 2553.3"/>
    <s v="PROFIT"/>
  </r>
  <r>
    <s v="L0302"/>
    <s v="05-09-2022"/>
    <s v="B0302"/>
    <x v="2"/>
    <n v="9073"/>
    <n v="6.9"/>
    <n v="36"/>
    <x v="1"/>
    <x v="1"/>
    <x v="3"/>
    <n v="65595"/>
    <s v="RENT"/>
    <n v="0.33"/>
    <n v="0.64"/>
    <n v="1522.35"/>
    <n v="0"/>
    <n v="-7550.65"/>
    <n v="0.13831846939553319"/>
    <n v="0.13831846939553319"/>
    <n v="42.287499999999994"/>
    <n v="5466.25"/>
    <n v="7.7361079350560247E-3"/>
    <x v="34"/>
    <n v="36"/>
    <s v="LOSS: 7550.65"/>
    <s v="LOSS"/>
  </r>
  <r>
    <s v="L0303"/>
    <s v="20-09-2023"/>
    <s v="B0303"/>
    <x v="6"/>
    <n v="10077"/>
    <n v="11.9"/>
    <n v="60"/>
    <x v="1"/>
    <x v="4"/>
    <x v="2"/>
    <n v="60257"/>
    <s v="MORTGAGE"/>
    <n v="0.2"/>
    <n v="0.6"/>
    <n v="2828.27"/>
    <n v="0"/>
    <n v="-7248.73"/>
    <n v="0.16723368239374678"/>
    <n v="0.16723368239374678"/>
    <n v="47.137833333333333"/>
    <n v="5021.416666666667"/>
    <n v="9.3873574854373767E-3"/>
    <x v="18"/>
    <n v="23"/>
    <s v="LOSS: 7248.73"/>
    <s v="LOSS"/>
  </r>
  <r>
    <s v="L0304"/>
    <s v="21-09-2021"/>
    <s v="B0304"/>
    <x v="0"/>
    <n v="21953"/>
    <n v="10.6"/>
    <n v="36"/>
    <x v="0"/>
    <x v="5"/>
    <x v="0"/>
    <n v="44211"/>
    <s v="RENT"/>
    <n v="0.4"/>
    <n v="0.73"/>
    <n v="24280.02"/>
    <n v="0"/>
    <n v="2327.0200000000004"/>
    <n v="0.49655063219560741"/>
    <n v="0.49655063219560741"/>
    <n v="674.44500000000005"/>
    <n v="3684.25"/>
    <n v="0.18306168148198412"/>
    <x v="13"/>
    <n v="47"/>
    <s v="PROFIT: 2327.02"/>
    <s v="PROFIT"/>
  </r>
  <r>
    <s v="L0305"/>
    <s v="13-12-2023"/>
    <s v="B0305"/>
    <x v="5"/>
    <n v="12383"/>
    <n v="12.8"/>
    <n v="36"/>
    <x v="0"/>
    <x v="1"/>
    <x v="4"/>
    <n v="125989"/>
    <s v="MORTGAGE"/>
    <n v="0.13"/>
    <n v="0.55000000000000004"/>
    <n v="13968.02"/>
    <n v="0"/>
    <n v="1585.0200000000004"/>
    <n v="9.8286358332870333E-2"/>
    <n v="9.8286358332870333E-2"/>
    <n v="388.00055555555559"/>
    <n v="10499.083333333334"/>
    <n v="3.6955660150224758E-2"/>
    <x v="15"/>
    <n v="21"/>
    <s v="PROFIT: 1585.02"/>
    <s v="PROFIT"/>
  </r>
  <r>
    <s v="L0306"/>
    <s v="01-10-2023"/>
    <s v="B0306"/>
    <x v="9"/>
    <n v="3353"/>
    <n v="21"/>
    <n v="36"/>
    <x v="1"/>
    <x v="0"/>
    <x v="2"/>
    <n v="35232"/>
    <s v="OWN"/>
    <n v="0.47"/>
    <n v="0.84"/>
    <n v="666.48"/>
    <n v="0"/>
    <n v="-2686.52"/>
    <n v="9.5169164396003633E-2"/>
    <n v="9.5169164396003633E-2"/>
    <n v="18.513333333333335"/>
    <n v="2936"/>
    <n v="6.3056312443233427E-3"/>
    <x v="30"/>
    <n v="23"/>
    <s v="LOSS: 2686.52"/>
    <s v="LOSS"/>
  </r>
  <r>
    <s v="L0307"/>
    <s v="05-01-2021"/>
    <s v="B0307"/>
    <x v="0"/>
    <n v="24821"/>
    <n v="12.4"/>
    <n v="60"/>
    <x v="1"/>
    <x v="4"/>
    <x v="1"/>
    <n v="97753"/>
    <s v="MORTGAGE"/>
    <n v="0.23"/>
    <n v="0.91"/>
    <n v="8889.73"/>
    <n v="5061.28"/>
    <n v="-15931.27"/>
    <n v="0.25391548085480753"/>
    <n v="0.25391548085480753"/>
    <n v="148.16216666666665"/>
    <n v="8146.083333333333"/>
    <n v="1.8188147678332121E-2"/>
    <x v="12"/>
    <n v="56"/>
    <s v="LOSS: 15931.27"/>
    <s v="LOSS"/>
  </r>
  <r>
    <s v="L0308"/>
    <s v="13-02-2023"/>
    <s v="B0308"/>
    <x v="7"/>
    <n v="38567"/>
    <n v="14"/>
    <n v="60"/>
    <x v="0"/>
    <x v="3"/>
    <x v="1"/>
    <n v="82691"/>
    <s v="RENT"/>
    <n v="0.15"/>
    <n v="0.83"/>
    <n v="43966.38"/>
    <n v="0"/>
    <n v="5399.3799999999974"/>
    <n v="0.46639900351912544"/>
    <n v="0.46639900351912544"/>
    <n v="732.77299999999991"/>
    <n v="6890.916666666667"/>
    <n v="0.10633897280236058"/>
    <x v="6"/>
    <n v="31"/>
    <s v="PROFIT: 5399.38"/>
    <s v="PROFIT"/>
  </r>
  <r>
    <s v="L0309"/>
    <s v="27-05-2023"/>
    <s v="B0309"/>
    <x v="0"/>
    <n v="25860"/>
    <n v="12.9"/>
    <n v="60"/>
    <x v="1"/>
    <x v="0"/>
    <x v="0"/>
    <n v="119765"/>
    <s v="MORTGAGE"/>
    <n v="0.28000000000000003"/>
    <n v="0.74"/>
    <n v="6261.43"/>
    <n v="5898.18"/>
    <n v="-19598.57"/>
    <n v="0.21592284891245356"/>
    <n v="0.21592284891245356"/>
    <n v="104.35716666666667"/>
    <n v="9980.4166666666661"/>
    <n v="1.0456193378699956E-2"/>
    <x v="0"/>
    <n v="27"/>
    <s v="LOSS: 19598.57"/>
    <s v="LOSS"/>
  </r>
  <r>
    <s v="L0310"/>
    <s v="19-09-2023"/>
    <s v="B0310"/>
    <x v="5"/>
    <n v="22195"/>
    <n v="6.9"/>
    <n v="36"/>
    <x v="1"/>
    <x v="4"/>
    <x v="2"/>
    <n v="109768"/>
    <s v="OWN"/>
    <n v="0.12"/>
    <n v="0.89"/>
    <n v="7543.49"/>
    <n v="5682.73"/>
    <n v="-14651.51"/>
    <n v="0.20219918373296408"/>
    <n v="0.20219918373296408"/>
    <n v="209.54138888888889"/>
    <n v="9147.3333333333339"/>
    <n v="2.2907374341034424E-2"/>
    <x v="18"/>
    <n v="24"/>
    <s v="LOSS: 14651.51"/>
    <s v="LOSS"/>
  </r>
  <r>
    <s v="L0311"/>
    <s v="03-06-2023"/>
    <s v="B0311"/>
    <x v="9"/>
    <n v="12939"/>
    <n v="13.8"/>
    <n v="60"/>
    <x v="0"/>
    <x v="4"/>
    <x v="3"/>
    <n v="55613"/>
    <s v="MORTGAGE"/>
    <n v="0.37"/>
    <n v="0.81"/>
    <n v="14724.58"/>
    <n v="0"/>
    <n v="1785.58"/>
    <n v="0.23266142808336179"/>
    <n v="0.23266142808336179"/>
    <n v="245.40966666666665"/>
    <n v="4634.416666666667"/>
    <n v="5.2953733839210253E-2"/>
    <x v="27"/>
    <n v="27"/>
    <s v="PROFIT: 1785.58"/>
    <s v="PROFIT"/>
  </r>
  <r>
    <s v="L0312"/>
    <s v="16-02-2021"/>
    <s v="B0312"/>
    <x v="4"/>
    <n v="26338"/>
    <n v="8.9"/>
    <n v="36"/>
    <x v="1"/>
    <x v="1"/>
    <x v="2"/>
    <n v="44026"/>
    <s v="RENT"/>
    <n v="0.46"/>
    <n v="0.5"/>
    <n v="8198.4599999999991"/>
    <n v="0"/>
    <n v="-18139.54"/>
    <n v="0.5982374051696725"/>
    <n v="0.5982374051696725"/>
    <n v="227.73499999999999"/>
    <n v="3668.8333333333335"/>
    <n v="6.2072866033707347E-2"/>
    <x v="29"/>
    <n v="55"/>
    <s v="LOSS: 18139.54"/>
    <s v="LOSS"/>
  </r>
  <r>
    <s v="L0313"/>
    <s v="17-05-2023"/>
    <s v="B0313"/>
    <x v="7"/>
    <n v="22730"/>
    <n v="8.6999999999999993"/>
    <n v="60"/>
    <x v="0"/>
    <x v="0"/>
    <x v="0"/>
    <n v="83535"/>
    <s v="OWN"/>
    <n v="0.43"/>
    <n v="0.68"/>
    <n v="24707.51"/>
    <n v="0"/>
    <n v="1977.5099999999984"/>
    <n v="0.27210151433530855"/>
    <n v="0.27210151433530855"/>
    <n v="411.79183333333333"/>
    <n v="6961.25"/>
    <n v="5.9154869216496077E-2"/>
    <x v="0"/>
    <n v="28"/>
    <s v="PROFIT: 1977.51"/>
    <s v="PROFIT"/>
  </r>
  <r>
    <s v="L0314"/>
    <s v="03-04-2023"/>
    <s v="B0314"/>
    <x v="1"/>
    <n v="22427"/>
    <n v="6.9"/>
    <n v="36"/>
    <x v="0"/>
    <x v="5"/>
    <x v="3"/>
    <n v="124090"/>
    <s v="RENT"/>
    <n v="0.15"/>
    <n v="0.88"/>
    <n v="23974.46"/>
    <n v="0"/>
    <n v="1547.4599999999991"/>
    <n v="0.18073172697235876"/>
    <n v="0.18073172697235876"/>
    <n v="665.95722222222219"/>
    <n v="10340.833333333334"/>
    <n v="6.4400730652483404E-2"/>
    <x v="22"/>
    <n v="29"/>
    <s v="PROFIT: 1547.46"/>
    <s v="PROFIT"/>
  </r>
  <r>
    <s v="L0315"/>
    <s v="25-07-2023"/>
    <s v="B0315"/>
    <x v="7"/>
    <n v="36196"/>
    <n v="12.1"/>
    <n v="36"/>
    <x v="1"/>
    <x v="0"/>
    <x v="3"/>
    <n v="60908"/>
    <s v="MORTGAGE"/>
    <n v="0.15"/>
    <n v="0.66"/>
    <n v="14402.05"/>
    <n v="0"/>
    <n v="-21793.95"/>
    <n v="0.59427333026860185"/>
    <n v="0.59427333026860185"/>
    <n v="400.05694444444441"/>
    <n v="5075.666666666667"/>
    <n v="7.8818600731157359E-2"/>
    <x v="33"/>
    <n v="25"/>
    <s v="LOSS: 21793.95"/>
    <s v="LOSS"/>
  </r>
  <r>
    <s v="L0316"/>
    <s v="18-10-2022"/>
    <s v="B0316"/>
    <x v="2"/>
    <n v="28083"/>
    <n v="20.100000000000001"/>
    <n v="36"/>
    <x v="1"/>
    <x v="0"/>
    <x v="1"/>
    <n v="82113"/>
    <s v="RENT"/>
    <n v="0.43"/>
    <n v="0.52"/>
    <n v="5611.04"/>
    <n v="8802.11"/>
    <n v="-22471.96"/>
    <n v="0.34200431113222024"/>
    <n v="0.34200431113222024"/>
    <n v="155.86222222222221"/>
    <n v="6842.75"/>
    <n v="2.2777716886079751E-2"/>
    <x v="23"/>
    <n v="35"/>
    <s v="LOSS: 22471.96"/>
    <s v="LOSS"/>
  </r>
  <r>
    <s v="L0317"/>
    <s v="26-09-2021"/>
    <s v="B0317"/>
    <x v="1"/>
    <n v="22510"/>
    <n v="10.5"/>
    <n v="60"/>
    <x v="1"/>
    <x v="1"/>
    <x v="2"/>
    <n v="49610"/>
    <s v="MORTGAGE"/>
    <n v="0.47"/>
    <n v="0.84"/>
    <n v="9547.33"/>
    <n v="0"/>
    <n v="-12962.67"/>
    <n v="0.45373916549082849"/>
    <n v="0.45373916549082849"/>
    <n v="159.12216666666666"/>
    <n v="4134.166666666667"/>
    <n v="3.8489538399516222E-2"/>
    <x v="13"/>
    <n v="47"/>
    <s v="LOSS: 12962.67"/>
    <s v="LOSS"/>
  </r>
  <r>
    <s v="L0318"/>
    <s v="05-01-2022"/>
    <s v="B0318"/>
    <x v="2"/>
    <n v="8813"/>
    <n v="11.2"/>
    <n v="60"/>
    <x v="0"/>
    <x v="4"/>
    <x v="3"/>
    <n v="76646"/>
    <s v="OWN"/>
    <n v="0.28000000000000003"/>
    <n v="0.86"/>
    <n v="9800.06"/>
    <n v="0"/>
    <n v="987.05999999999949"/>
    <n v="0.11498316937609268"/>
    <n v="0.11498316937609268"/>
    <n v="163.33433333333332"/>
    <n v="6387.166666666667"/>
    <n v="2.557226730683923E-2"/>
    <x v="9"/>
    <n v="44"/>
    <s v="PROFIT: 987.059999999999"/>
    <s v="PROFIT"/>
  </r>
  <r>
    <s v="L0319"/>
    <s v="28-09-2022"/>
    <s v="B0319"/>
    <x v="5"/>
    <n v="32598"/>
    <n v="17.899999999999999"/>
    <n v="60"/>
    <x v="0"/>
    <x v="3"/>
    <x v="0"/>
    <n v="135141"/>
    <s v="RENT"/>
    <n v="0.3"/>
    <n v="0.56999999999999995"/>
    <n v="38433.040000000001"/>
    <n v="0"/>
    <n v="5835.0400000000009"/>
    <n v="0.24121473128066243"/>
    <n v="0.24121473128066243"/>
    <n v="640.55066666666664"/>
    <n v="11261.75"/>
    <n v="5.6878430676108656E-2"/>
    <x v="34"/>
    <n v="35"/>
    <s v="PROFIT: 5835.04"/>
    <s v="PROFIT"/>
  </r>
  <r>
    <s v="L0320"/>
    <s v="19-10-2022"/>
    <s v="B0320"/>
    <x v="6"/>
    <n v="28570"/>
    <n v="8.9"/>
    <n v="36"/>
    <x v="0"/>
    <x v="0"/>
    <x v="1"/>
    <n v="93185"/>
    <s v="RENT"/>
    <n v="0.23"/>
    <n v="0.74"/>
    <n v="31112.73"/>
    <n v="0"/>
    <n v="2542.7299999999996"/>
    <n v="0.306594408971401"/>
    <n v="0.306594408971401"/>
    <n v="864.24249999999995"/>
    <n v="7765.416666666667"/>
    <n v="0.11129377045661855"/>
    <x v="23"/>
    <n v="35"/>
    <s v="PROFIT: 2542.73"/>
    <s v="PROFIT"/>
  </r>
  <r>
    <s v="L0321"/>
    <s v="30-04-2021"/>
    <s v="B0321"/>
    <x v="9"/>
    <n v="28082"/>
    <n v="22.9"/>
    <n v="36"/>
    <x v="0"/>
    <x v="4"/>
    <x v="3"/>
    <n v="102567"/>
    <s v="MORTGAGE"/>
    <n v="0.46"/>
    <n v="0.59"/>
    <n v="34512.78"/>
    <n v="0"/>
    <n v="6430.7799999999988"/>
    <n v="0.27379176538262795"/>
    <n v="0.27379176538262795"/>
    <n v="958.68833333333328"/>
    <n v="8547.25"/>
    <n v="0.11216336638489963"/>
    <x v="28"/>
    <n v="52"/>
    <s v="PROFIT: 6430.78"/>
    <s v="PROFIT"/>
  </r>
  <r>
    <s v="L0322"/>
    <s v="11-04-2023"/>
    <s v="B0322"/>
    <x v="8"/>
    <n v="30241"/>
    <n v="15.4"/>
    <n v="60"/>
    <x v="0"/>
    <x v="0"/>
    <x v="2"/>
    <n v="77574"/>
    <s v="RENT"/>
    <n v="0.36"/>
    <n v="0.82"/>
    <n v="34898.11"/>
    <n v="0"/>
    <n v="4657.1100000000006"/>
    <n v="0.38983422280661045"/>
    <n v="0.38983422280661045"/>
    <n v="581.63516666666669"/>
    <n v="6464.5"/>
    <n v="8.997372831103205E-2"/>
    <x v="22"/>
    <n v="29"/>
    <s v="PROFIT: 4657.11"/>
    <s v="PROFIT"/>
  </r>
  <r>
    <s v="L0323"/>
    <s v="18-12-2023"/>
    <s v="B0323"/>
    <x v="4"/>
    <n v="31678"/>
    <n v="14"/>
    <n v="60"/>
    <x v="1"/>
    <x v="4"/>
    <x v="1"/>
    <n v="121051"/>
    <s v="RENT"/>
    <n v="0.22"/>
    <n v="0.62"/>
    <n v="5497.96"/>
    <n v="0"/>
    <n v="-26180.04"/>
    <n v="0.26169135323128268"/>
    <n v="0.26169135323128268"/>
    <n v="91.632666666666665"/>
    <n v="10087.583333333334"/>
    <n v="9.083708519549611E-3"/>
    <x v="15"/>
    <n v="21"/>
    <s v="LOSS: 26180.04"/>
    <s v="LOSS"/>
  </r>
  <r>
    <s v="L0324"/>
    <s v="11-01-2023"/>
    <s v="B0324"/>
    <x v="8"/>
    <n v="12745"/>
    <n v="16.2"/>
    <n v="60"/>
    <x v="0"/>
    <x v="3"/>
    <x v="2"/>
    <n v="132020"/>
    <s v="OWN"/>
    <n v="0.22"/>
    <n v="0.64"/>
    <n v="14809.69"/>
    <n v="0"/>
    <n v="2064.6900000000005"/>
    <n v="9.6538403272231482E-2"/>
    <n v="9.6538403272231482E-2"/>
    <n v="246.82816666666668"/>
    <n v="11001.666666666666"/>
    <n v="2.2435524920466597E-2"/>
    <x v="14"/>
    <n v="32"/>
    <s v="PROFIT: 2064.69"/>
    <s v="PROFIT"/>
  </r>
  <r>
    <s v="L0325"/>
    <s v="27-04-2021"/>
    <s v="B0325"/>
    <x v="3"/>
    <n v="27029"/>
    <n v="8.3000000000000007"/>
    <n v="36"/>
    <x v="1"/>
    <x v="2"/>
    <x v="2"/>
    <n v="66182"/>
    <s v="MORTGAGE"/>
    <n v="0.46"/>
    <n v="0.88"/>
    <n v="7993.68"/>
    <n v="0"/>
    <n v="-19035.32"/>
    <n v="0.40840409779094011"/>
    <n v="0.40840409779094011"/>
    <n v="222.04666666666668"/>
    <n v="5515.166666666667"/>
    <n v="4.0261098183796196E-2"/>
    <x v="28"/>
    <n v="52"/>
    <s v="LOSS: 19035.32"/>
    <s v="LOSS"/>
  </r>
  <r>
    <s v="L0326"/>
    <s v="02-03-2023"/>
    <s v="B0326"/>
    <x v="3"/>
    <n v="14025"/>
    <n v="17.3"/>
    <n v="36"/>
    <x v="0"/>
    <x v="0"/>
    <x v="2"/>
    <n v="146136"/>
    <s v="MORTGAGE"/>
    <n v="0.11"/>
    <n v="0.71"/>
    <n v="16451.32"/>
    <n v="0"/>
    <n v="2426.3199999999997"/>
    <n v="9.5972245032024964E-2"/>
    <n v="9.5972245032024964E-2"/>
    <n v="456.98111111111109"/>
    <n v="12178"/>
    <n v="3.7525136402620389E-2"/>
    <x v="8"/>
    <n v="30"/>
    <s v="PROFIT: 2426.32"/>
    <s v="PROFIT"/>
  </r>
  <r>
    <s v="L0327"/>
    <s v="10-10-2023"/>
    <s v="B0327"/>
    <x v="5"/>
    <n v="37124"/>
    <n v="12.3"/>
    <n v="36"/>
    <x v="1"/>
    <x v="5"/>
    <x v="1"/>
    <n v="30570"/>
    <s v="OWN"/>
    <n v="0.23"/>
    <n v="0.8"/>
    <n v="5431.36"/>
    <n v="0"/>
    <n v="-31692.639999999999"/>
    <n v="1.2143931959437357"/>
    <n v="1.2143931959437357"/>
    <n v="150.87111111111111"/>
    <n v="2547.5"/>
    <n v="5.9223203576491114E-2"/>
    <x v="30"/>
    <n v="23"/>
    <s v="LOSS: 31692.64"/>
    <s v="LOSS"/>
  </r>
  <r>
    <s v="L0328"/>
    <s v="18-12-2023"/>
    <s v="B0328"/>
    <x v="6"/>
    <n v="15288"/>
    <n v="22.9"/>
    <n v="36"/>
    <x v="0"/>
    <x v="1"/>
    <x v="3"/>
    <n v="127790"/>
    <s v="OWN"/>
    <n v="0.32"/>
    <n v="0.68"/>
    <n v="18788.95"/>
    <n v="0"/>
    <n v="3500.9500000000007"/>
    <n v="0.11963377416073245"/>
    <n v="0.11963377416073245"/>
    <n v="521.91527777777776"/>
    <n v="10649.166666666666"/>
    <n v="4.9009964264287768E-2"/>
    <x v="15"/>
    <n v="21"/>
    <s v="PROFIT: 3500.95"/>
    <s v="PROFIT"/>
  </r>
  <r>
    <s v="L0329"/>
    <s v="26-09-2022"/>
    <s v="B0329"/>
    <x v="3"/>
    <n v="24650"/>
    <n v="8.4"/>
    <n v="36"/>
    <x v="0"/>
    <x v="0"/>
    <x v="4"/>
    <n v="49288"/>
    <s v="MORTGAGE"/>
    <n v="0.16"/>
    <n v="0.63"/>
    <n v="26720.6"/>
    <n v="0"/>
    <n v="2070.5999999999985"/>
    <n v="0.50012173348482392"/>
    <n v="0.50012173348482392"/>
    <n v="742.23888888888882"/>
    <n v="4107.333333333333"/>
    <n v="0.18071065303251638"/>
    <x v="34"/>
    <n v="35"/>
    <s v="PROFIT: 2070.6"/>
    <s v="PROFIT"/>
  </r>
  <r>
    <s v="L0330"/>
    <s v="28-05-2022"/>
    <s v="B0330"/>
    <x v="7"/>
    <n v="7540"/>
    <n v="15.1"/>
    <n v="60"/>
    <x v="0"/>
    <x v="0"/>
    <x v="3"/>
    <n v="108824"/>
    <s v="OWN"/>
    <n v="0.14000000000000001"/>
    <n v="0.78"/>
    <n v="8678.5400000000009"/>
    <n v="0"/>
    <n v="1138.5400000000009"/>
    <n v="6.9286186870543262E-2"/>
    <n v="6.9286186870543262E-2"/>
    <n v="144.64233333333334"/>
    <n v="9068.6666666666661"/>
    <n v="1.5949680217599061E-2"/>
    <x v="16"/>
    <n v="39"/>
    <s v="PROFIT: 1138.54"/>
    <s v="PROFIT"/>
  </r>
  <r>
    <s v="L0331"/>
    <s v="13-03-2023"/>
    <s v="B0331"/>
    <x v="0"/>
    <n v="33232"/>
    <n v="17"/>
    <n v="36"/>
    <x v="0"/>
    <x v="2"/>
    <x v="1"/>
    <n v="59877"/>
    <s v="OWN"/>
    <n v="0.43"/>
    <n v="0.56999999999999995"/>
    <n v="38881.440000000002"/>
    <n v="0"/>
    <n v="5649.4400000000023"/>
    <n v="0.55500442573943254"/>
    <n v="0.55500442573943254"/>
    <n v="1080.04"/>
    <n v="4989.75"/>
    <n v="0.21645172603837867"/>
    <x v="8"/>
    <n v="30"/>
    <s v="PROFIT: 5649.44"/>
    <s v="PROFIT"/>
  </r>
  <r>
    <s v="L0332"/>
    <s v="14-07-2022"/>
    <s v="B0332"/>
    <x v="2"/>
    <n v="17422"/>
    <n v="5.7"/>
    <n v="36"/>
    <x v="1"/>
    <x v="3"/>
    <x v="4"/>
    <n v="114425"/>
    <s v="OWN"/>
    <n v="0.46"/>
    <n v="0.67"/>
    <n v="4227.59"/>
    <n v="6267.26"/>
    <n v="-13194.41"/>
    <n v="0.15225693685820407"/>
    <n v="0.15225693685820407"/>
    <n v="117.43305555555555"/>
    <n v="9535.4166666666661"/>
    <n v="1.2315461364794991E-2"/>
    <x v="21"/>
    <n v="38"/>
    <s v="LOSS: 13194.41"/>
    <s v="LOSS"/>
  </r>
  <r>
    <s v="L0333"/>
    <s v="03-05-2022"/>
    <s v="B0333"/>
    <x v="3"/>
    <n v="4342"/>
    <n v="12.3"/>
    <n v="36"/>
    <x v="0"/>
    <x v="3"/>
    <x v="4"/>
    <n v="30917"/>
    <s v="MORTGAGE"/>
    <n v="0.43"/>
    <n v="0.59"/>
    <n v="4876.07"/>
    <n v="0"/>
    <n v="534.06999999999971"/>
    <n v="0.14044053433386164"/>
    <n v="0.14044053433386164"/>
    <n v="135.44638888888889"/>
    <n v="2576.4166666666665"/>
    <n v="5.2571616478528538E-2"/>
    <x v="16"/>
    <n v="40"/>
    <s v="PROFIT: 534.07"/>
    <s v="PROFIT"/>
  </r>
  <r>
    <s v="L0334"/>
    <s v="16-06-2023"/>
    <s v="B0334"/>
    <x v="5"/>
    <n v="36612"/>
    <n v="19.7"/>
    <n v="36"/>
    <x v="1"/>
    <x v="6"/>
    <x v="4"/>
    <n v="105602"/>
    <s v="OWN"/>
    <n v="0.46"/>
    <n v="0.81"/>
    <n v="7072.66"/>
    <n v="0"/>
    <n v="-29539.34"/>
    <n v="0.34669797920493928"/>
    <n v="0.34669797920493928"/>
    <n v="196.46277777777777"/>
    <n v="8800.1666666666661"/>
    <n v="2.232489283662557E-2"/>
    <x v="27"/>
    <n v="27"/>
    <s v="LOSS: 29539.34"/>
    <s v="LOSS"/>
  </r>
  <r>
    <s v="L0335"/>
    <s v="05-12-2022"/>
    <s v="B0335"/>
    <x v="2"/>
    <n v="11396"/>
    <n v="21.4"/>
    <n v="36"/>
    <x v="2"/>
    <x v="1"/>
    <x v="0"/>
    <n v="125040"/>
    <s v="RENT"/>
    <n v="0.32"/>
    <n v="0.92"/>
    <n v="0"/>
    <n v="0"/>
    <n v="-11396"/>
    <n v="9.1138835572616761E-2"/>
    <n v="9.1138835572616761E-2"/>
    <n v="0"/>
    <n v="10420"/>
    <n v="0"/>
    <x v="17"/>
    <n v="33"/>
    <s v="LOSS: 11396"/>
    <s v="LOSS"/>
  </r>
  <r>
    <s v="L0336"/>
    <s v="04-08-2022"/>
    <s v="B0336"/>
    <x v="7"/>
    <n v="18482"/>
    <n v="11.3"/>
    <n v="60"/>
    <x v="1"/>
    <x v="4"/>
    <x v="1"/>
    <n v="94575"/>
    <s v="RENT"/>
    <n v="0.42"/>
    <n v="0.95"/>
    <n v="3142.25"/>
    <n v="0"/>
    <n v="-15339.75"/>
    <n v="0.19542162305048902"/>
    <n v="0.19542162305048902"/>
    <n v="52.37083333333333"/>
    <n v="7881.25"/>
    <n v="6.6449907480835308E-3"/>
    <x v="25"/>
    <n v="37"/>
    <s v="LOSS: 15339.75"/>
    <s v="LOSS"/>
  </r>
  <r>
    <s v="L0337"/>
    <s v="01-03-2023"/>
    <s v="B0337"/>
    <x v="6"/>
    <n v="24411"/>
    <n v="21"/>
    <n v="36"/>
    <x v="0"/>
    <x v="0"/>
    <x v="0"/>
    <n v="102518"/>
    <s v="MORTGAGE"/>
    <n v="0.25"/>
    <n v="0.7"/>
    <n v="29537.31"/>
    <n v="0"/>
    <n v="5126.3100000000013"/>
    <n v="0.2381142823699253"/>
    <n v="0.2381142823699253"/>
    <n v="820.48083333333341"/>
    <n v="8543.1666666666661"/>
    <n v="9.6039427222536541E-2"/>
    <x v="8"/>
    <n v="30"/>
    <s v="PROFIT: 5126.31"/>
    <s v="PROFIT"/>
  </r>
  <r>
    <s v="L0338"/>
    <s v="11-05-2023"/>
    <s v="B0338"/>
    <x v="9"/>
    <n v="14261"/>
    <n v="24.4"/>
    <n v="36"/>
    <x v="1"/>
    <x v="0"/>
    <x v="4"/>
    <n v="69104"/>
    <s v="OWN"/>
    <n v="0.37"/>
    <n v="0.61"/>
    <n v="5563.15"/>
    <n v="3087.26"/>
    <n v="-8697.85"/>
    <n v="0.20637010882148646"/>
    <n v="0.20637010882148646"/>
    <n v="154.53194444444443"/>
    <n v="5758.666666666667"/>
    <n v="2.6834674307324224E-2"/>
    <x v="0"/>
    <n v="28"/>
    <s v="LOSS: 8697.85"/>
    <s v="LOSS"/>
  </r>
  <r>
    <s v="L0339"/>
    <s v="04-09-2021"/>
    <s v="B0339"/>
    <x v="8"/>
    <n v="4093"/>
    <n v="22.1"/>
    <n v="36"/>
    <x v="0"/>
    <x v="1"/>
    <x v="0"/>
    <n v="48062"/>
    <s v="RENT"/>
    <n v="0.5"/>
    <n v="0.7"/>
    <n v="4997.55"/>
    <n v="0"/>
    <n v="904.55000000000018"/>
    <n v="8.5160833922849649E-2"/>
    <n v="8.5160833922849649E-2"/>
    <n v="138.82083333333333"/>
    <n v="4005.1666666666665"/>
    <n v="3.466043860014148E-2"/>
    <x v="13"/>
    <n v="48"/>
    <s v="PROFIT: 904.55"/>
    <s v="PROFIT"/>
  </r>
  <r>
    <s v="L0340"/>
    <s v="03-06-2021"/>
    <s v="B0340"/>
    <x v="7"/>
    <n v="12722"/>
    <n v="7.4"/>
    <n v="60"/>
    <x v="0"/>
    <x v="6"/>
    <x v="0"/>
    <n v="46999"/>
    <s v="MORTGAGE"/>
    <n v="0.19"/>
    <n v="0.88"/>
    <n v="13663.43"/>
    <n v="0"/>
    <n v="941.43000000000029"/>
    <n v="0.27068661035341179"/>
    <n v="0.27068661035341179"/>
    <n v="227.72383333333335"/>
    <n v="3916.5833333333335"/>
    <n v="5.8143492414732233E-2"/>
    <x v="24"/>
    <n v="51"/>
    <s v="PROFIT: 941.43"/>
    <s v="PROFIT"/>
  </r>
  <r>
    <s v="L0341"/>
    <s v="24-09-2023"/>
    <s v="B0341"/>
    <x v="4"/>
    <n v="23042"/>
    <n v="19.8"/>
    <n v="60"/>
    <x v="1"/>
    <x v="6"/>
    <x v="1"/>
    <n v="91845"/>
    <s v="RENT"/>
    <n v="0.26"/>
    <n v="0.59"/>
    <n v="3410.73"/>
    <n v="2992.03"/>
    <n v="-19631.27"/>
    <n v="0.25087919864989927"/>
    <n v="0.25087919864989927"/>
    <n v="56.845500000000001"/>
    <n v="7653.75"/>
    <n v="7.4271435570798629E-3"/>
    <x v="18"/>
    <n v="23"/>
    <s v="LOSS: 19631.27"/>
    <s v="LOSS"/>
  </r>
  <r>
    <s v="L0342"/>
    <s v="28-11-2022"/>
    <s v="B0342"/>
    <x v="1"/>
    <n v="29087"/>
    <n v="11.4"/>
    <n v="60"/>
    <x v="1"/>
    <x v="2"/>
    <x v="2"/>
    <n v="39941"/>
    <s v="OWN"/>
    <n v="0.28999999999999998"/>
    <n v="0.93"/>
    <n v="11759.78"/>
    <n v="0"/>
    <n v="-17327.22"/>
    <n v="0.72824916752209512"/>
    <n v="0.72824916752209512"/>
    <n v="195.99633333333335"/>
    <n v="3328.4166666666665"/>
    <n v="5.8885756490823976E-2"/>
    <x v="20"/>
    <n v="33"/>
    <s v="LOSS: 17327.22"/>
    <s v="LOSS"/>
  </r>
  <r>
    <s v="L0343"/>
    <s v="29-12-2023"/>
    <s v="B0343"/>
    <x v="5"/>
    <n v="33347"/>
    <n v="24.8"/>
    <n v="36"/>
    <x v="0"/>
    <x v="6"/>
    <x v="0"/>
    <n v="91169"/>
    <s v="MORTGAGE"/>
    <n v="0.16"/>
    <n v="0.65"/>
    <n v="41617.06"/>
    <n v="0"/>
    <n v="8270.0599999999977"/>
    <n v="0.36577125996775217"/>
    <n v="0.36577125996775217"/>
    <n v="1156.0294444444444"/>
    <n v="7597.416666666667"/>
    <n v="0.15216085877143912"/>
    <x v="15"/>
    <n v="20"/>
    <s v="PROFIT: 8270.06"/>
    <s v="PROFIT"/>
  </r>
  <r>
    <s v="L0344"/>
    <s v="07-12-2023"/>
    <s v="B0344"/>
    <x v="8"/>
    <n v="34756"/>
    <n v="14.7"/>
    <n v="60"/>
    <x v="0"/>
    <x v="3"/>
    <x v="0"/>
    <n v="53470"/>
    <s v="RENT"/>
    <n v="0.13"/>
    <n v="0.94"/>
    <n v="39865.129999999997"/>
    <n v="0"/>
    <n v="5109.1299999999974"/>
    <n v="0.6500093510379652"/>
    <n v="0.6500093510379652"/>
    <n v="664.41883333333328"/>
    <n v="4455.833333333333"/>
    <n v="0.14911213764727885"/>
    <x v="15"/>
    <n v="21"/>
    <s v="PROFIT: 5109.13"/>
    <s v="PROFIT"/>
  </r>
  <r>
    <s v="L0345"/>
    <s v="06-10-2023"/>
    <s v="B0345"/>
    <x v="4"/>
    <n v="17335"/>
    <n v="7.4"/>
    <n v="36"/>
    <x v="0"/>
    <x v="0"/>
    <x v="4"/>
    <n v="140684"/>
    <s v="MORTGAGE"/>
    <n v="0.43"/>
    <n v="0.88"/>
    <n v="18617.79"/>
    <n v="0"/>
    <n v="1282.7900000000009"/>
    <n v="0.12321941372153195"/>
    <n v="0.12321941372153195"/>
    <n v="517.16083333333336"/>
    <n v="11723.666666666666"/>
    <n v="4.4112550112308441E-2"/>
    <x v="30"/>
    <n v="23"/>
    <s v="PROFIT: 1282.79"/>
    <s v="PROFIT"/>
  </r>
  <r>
    <s v="L0346"/>
    <s v="04-04-2021"/>
    <s v="B0346"/>
    <x v="9"/>
    <n v="29602"/>
    <n v="19.5"/>
    <n v="36"/>
    <x v="0"/>
    <x v="1"/>
    <x v="4"/>
    <n v="89821"/>
    <s v="RENT"/>
    <n v="0.49"/>
    <n v="0.86"/>
    <n v="35374.39"/>
    <n v="0"/>
    <n v="5772.3899999999994"/>
    <n v="0.32956658242504538"/>
    <n v="0.32956658242504538"/>
    <n v="982.62194444444447"/>
    <n v="7485.083333333333"/>
    <n v="0.13127735533264309"/>
    <x v="28"/>
    <n v="53"/>
    <s v="PROFIT: 5772.39"/>
    <s v="PROFIT"/>
  </r>
  <r>
    <s v="L0347"/>
    <s v="16-08-2023"/>
    <s v="B0347"/>
    <x v="4"/>
    <n v="35450"/>
    <n v="11.5"/>
    <n v="60"/>
    <x v="0"/>
    <x v="5"/>
    <x v="4"/>
    <n v="116669"/>
    <s v="RENT"/>
    <n v="0.26"/>
    <n v="0.64"/>
    <n v="39526.75"/>
    <n v="0"/>
    <n v="4076.75"/>
    <n v="0.30385106583582616"/>
    <n v="0.30385106583582616"/>
    <n v="658.7791666666667"/>
    <n v="9722.4166666666661"/>
    <n v="6.7758787681389238E-2"/>
    <x v="10"/>
    <n v="25"/>
    <s v="PROFIT: 4076.75"/>
    <s v="PROFIT"/>
  </r>
  <r>
    <s v="L0348"/>
    <s v="09-10-2023"/>
    <s v="B0348"/>
    <x v="6"/>
    <n v="33196"/>
    <n v="24.9"/>
    <n v="36"/>
    <x v="2"/>
    <x v="4"/>
    <x v="3"/>
    <n v="148193"/>
    <s v="OWN"/>
    <n v="0.14000000000000001"/>
    <n v="0.5"/>
    <n v="0"/>
    <n v="0"/>
    <n v="-33196"/>
    <n v="0.224005182431019"/>
    <n v="0.224005182431019"/>
    <n v="0"/>
    <n v="12349.416666666666"/>
    <n v="0"/>
    <x v="30"/>
    <n v="23"/>
    <s v="LOSS: 33196"/>
    <s v="LOSS"/>
  </r>
  <r>
    <s v="L0349"/>
    <s v="29-03-2022"/>
    <s v="B0349"/>
    <x v="1"/>
    <n v="6626"/>
    <n v="24.6"/>
    <n v="36"/>
    <x v="1"/>
    <x v="3"/>
    <x v="0"/>
    <n v="74435"/>
    <s v="OWN"/>
    <n v="0.13"/>
    <n v="0.67"/>
    <n v="2618.92"/>
    <n v="2120.33"/>
    <n v="-4007.08"/>
    <n v="8.9017263384160675E-2"/>
    <n v="8.9017263384160675E-2"/>
    <n v="72.747777777777785"/>
    <n v="6202.916666666667"/>
    <n v="1.172799534269273E-2"/>
    <x v="35"/>
    <n v="41"/>
    <s v="LOSS: 4007.08"/>
    <s v="LOSS"/>
  </r>
  <r>
    <s v="L0350"/>
    <s v="01-07-2023"/>
    <s v="B0350"/>
    <x v="2"/>
    <n v="8424"/>
    <n v="18.100000000000001"/>
    <n v="36"/>
    <x v="1"/>
    <x v="2"/>
    <x v="4"/>
    <n v="34529"/>
    <s v="RENT"/>
    <n v="0.46"/>
    <n v="0.64"/>
    <n v="892.7"/>
    <n v="1919.6"/>
    <n v="-7531.3"/>
    <n v="0.2439688377885256"/>
    <n v="0.2439688377885256"/>
    <n v="24.797222222222224"/>
    <n v="2877.4166666666665"/>
    <n v="8.6178767605973733E-3"/>
    <x v="33"/>
    <n v="26"/>
    <s v="LOSS: 7531.3"/>
    <s v="LOSS"/>
  </r>
  <r>
    <s v="L0351"/>
    <s v="06-08-2021"/>
    <s v="B0351"/>
    <x v="8"/>
    <n v="13857"/>
    <n v="7.6"/>
    <n v="60"/>
    <x v="0"/>
    <x v="0"/>
    <x v="1"/>
    <n v="113055"/>
    <s v="MORTGAGE"/>
    <n v="0.28999999999999998"/>
    <n v="0.52"/>
    <n v="14910.13"/>
    <n v="0"/>
    <n v="1053.1299999999992"/>
    <n v="0.12256866127106275"/>
    <n v="0.12256866127106275"/>
    <n v="248.50216666666665"/>
    <n v="9421.25"/>
    <n v="2.6376772367431779E-2"/>
    <x v="26"/>
    <n v="49"/>
    <s v="PROFIT: 1053.13"/>
    <s v="PROFIT"/>
  </r>
  <r>
    <s v="L0352"/>
    <s v="19-04-2022"/>
    <s v="B0352"/>
    <x v="1"/>
    <n v="20982"/>
    <n v="18.7"/>
    <n v="36"/>
    <x v="1"/>
    <x v="0"/>
    <x v="3"/>
    <n v="42192"/>
    <s v="MORTGAGE"/>
    <n v="0.23"/>
    <n v="0.73"/>
    <n v="7649.25"/>
    <n v="0"/>
    <n v="-13332.75"/>
    <n v="0.49729806598407283"/>
    <n v="0.49729806598407283"/>
    <n v="212.47916666666666"/>
    <n v="3516"/>
    <n v="6.0432072430792565E-2"/>
    <x v="3"/>
    <n v="41"/>
    <s v="LOSS: 13332.75"/>
    <s v="LOSS"/>
  </r>
  <r>
    <s v="L0353"/>
    <s v="08-03-2022"/>
    <s v="B0353"/>
    <x v="0"/>
    <n v="12425"/>
    <n v="6.9"/>
    <n v="36"/>
    <x v="1"/>
    <x v="1"/>
    <x v="2"/>
    <n v="104102"/>
    <s v="OWN"/>
    <n v="0.28999999999999998"/>
    <n v="0.68"/>
    <n v="2185.23"/>
    <n v="5996.91"/>
    <n v="-10239.77"/>
    <n v="0.11935409502218977"/>
    <n v="0.11935409502218977"/>
    <n v="60.700833333333335"/>
    <n v="8675.1666666666661"/>
    <n v="6.9970797871318526E-3"/>
    <x v="35"/>
    <n v="42"/>
    <s v="LOSS: 10239.77"/>
    <s v="LOSS"/>
  </r>
  <r>
    <s v="L0354"/>
    <s v="07-12-2021"/>
    <s v="B0354"/>
    <x v="7"/>
    <n v="2980"/>
    <n v="5.6"/>
    <n v="60"/>
    <x v="1"/>
    <x v="5"/>
    <x v="0"/>
    <n v="102762"/>
    <s v="RENT"/>
    <n v="0.23"/>
    <n v="0.79"/>
    <n v="334.2"/>
    <n v="420.5"/>
    <n v="-2645.8"/>
    <n v="2.8999046340086803E-2"/>
    <n v="2.8999046340086803E-2"/>
    <n v="5.5699999999999994"/>
    <n v="8563.5"/>
    <n v="6.5043498569510125E-4"/>
    <x v="7"/>
    <n v="45"/>
    <s v="LOSS: 2645.8"/>
    <s v="LOSS"/>
  </r>
  <r>
    <s v="L0355"/>
    <s v="05-07-2022"/>
    <s v="B0355"/>
    <x v="0"/>
    <n v="27431"/>
    <n v="21.5"/>
    <n v="36"/>
    <x v="0"/>
    <x v="2"/>
    <x v="0"/>
    <n v="133466"/>
    <s v="OWN"/>
    <n v="0.3"/>
    <n v="0.78"/>
    <n v="33328.660000000003"/>
    <n v="0"/>
    <n v="5897.6600000000035"/>
    <n v="0.20552799964035784"/>
    <n v="0.20552799964035784"/>
    <n v="925.79611111111126"/>
    <n v="11122.166666666666"/>
    <n v="8.3238827366770088E-2"/>
    <x v="21"/>
    <n v="38"/>
    <s v="PROFIT: 5897.66"/>
    <s v="PROFIT"/>
  </r>
  <r>
    <s v="L0356"/>
    <s v="23-12-2021"/>
    <s v="B0356"/>
    <x v="7"/>
    <n v="20440"/>
    <n v="9.1999999999999993"/>
    <n v="36"/>
    <x v="0"/>
    <x v="0"/>
    <x v="1"/>
    <n v="144894"/>
    <s v="RENT"/>
    <n v="0.44"/>
    <n v="0.55000000000000004"/>
    <n v="22320.48"/>
    <n v="0"/>
    <n v="1880.4799999999996"/>
    <n v="0.14106864328405594"/>
    <n v="0.14106864328405594"/>
    <n v="620.01333333333332"/>
    <n v="12074.5"/>
    <n v="5.1348986155396355E-2"/>
    <x v="7"/>
    <n v="44"/>
    <s v="PROFIT: 1880.48"/>
    <s v="PROFIT"/>
  </r>
  <r>
    <s v="L0357"/>
    <s v="23-01-2021"/>
    <s v="B0357"/>
    <x v="6"/>
    <n v="18175"/>
    <n v="12.6"/>
    <n v="60"/>
    <x v="0"/>
    <x v="0"/>
    <x v="2"/>
    <n v="116795"/>
    <s v="RENT"/>
    <n v="0.34"/>
    <n v="0.94"/>
    <n v="20465.05"/>
    <n v="0"/>
    <n v="2290.0499999999993"/>
    <n v="0.15561453829359134"/>
    <n v="0.15561453829359134"/>
    <n v="341.08416666666665"/>
    <n v="9732.9166666666661"/>
    <n v="3.5044394023716771E-2"/>
    <x v="12"/>
    <n v="55"/>
    <s v="PROFIT: 2290.05"/>
    <s v="PROFIT"/>
  </r>
  <r>
    <s v="L0358"/>
    <s v="06-06-2022"/>
    <s v="B0358"/>
    <x v="1"/>
    <n v="27385"/>
    <n v="24.5"/>
    <n v="36"/>
    <x v="1"/>
    <x v="4"/>
    <x v="2"/>
    <n v="64087"/>
    <s v="OWN"/>
    <n v="0.38"/>
    <n v="0.57999999999999996"/>
    <n v="6334.16"/>
    <n v="0"/>
    <n v="-21050.84"/>
    <n v="0.42730975080749606"/>
    <n v="0.42730975080749606"/>
    <n v="175.94888888888889"/>
    <n v="5340.583333333333"/>
    <n v="3.2945631199255178E-2"/>
    <x v="32"/>
    <n v="39"/>
    <s v="LOSS: 21050.84"/>
    <s v="LOSS"/>
  </r>
  <r>
    <s v="L0359"/>
    <s v="13-03-2023"/>
    <s v="B0359"/>
    <x v="9"/>
    <n v="39158"/>
    <n v="11.7"/>
    <n v="36"/>
    <x v="1"/>
    <x v="0"/>
    <x v="3"/>
    <n v="96677"/>
    <s v="MORTGAGE"/>
    <n v="0.25"/>
    <n v="0.7"/>
    <n v="18437.47"/>
    <n v="0"/>
    <n v="-20720.53"/>
    <n v="0.40503946129896462"/>
    <n v="0.40503946129896462"/>
    <n v="512.15194444444444"/>
    <n v="8056.416666666667"/>
    <n v="6.3570687271360643E-2"/>
    <x v="8"/>
    <n v="30"/>
    <s v="LOSS: 20720.53"/>
    <s v="LOSS"/>
  </r>
  <r>
    <s v="L0360"/>
    <s v="01-02-2023"/>
    <s v="B0360"/>
    <x v="3"/>
    <n v="24019"/>
    <n v="10.9"/>
    <n v="36"/>
    <x v="1"/>
    <x v="0"/>
    <x v="0"/>
    <n v="34627"/>
    <s v="OWN"/>
    <n v="0.4"/>
    <n v="0.72"/>
    <n v="1328.11"/>
    <n v="0"/>
    <n v="-22690.89"/>
    <n v="0.69364946429087126"/>
    <n v="0.69364946429087126"/>
    <n v="36.891944444444441"/>
    <n v="2885.5833333333335"/>
    <n v="1.2784917357360825E-2"/>
    <x v="6"/>
    <n v="31"/>
    <s v="LOSS: 22690.89"/>
    <s v="LOSS"/>
  </r>
  <r>
    <s v="L0361"/>
    <s v="18-03-2022"/>
    <s v="B0361"/>
    <x v="4"/>
    <n v="19639"/>
    <n v="23.4"/>
    <n v="36"/>
    <x v="0"/>
    <x v="2"/>
    <x v="4"/>
    <n v="86541"/>
    <s v="RENT"/>
    <n v="0.37"/>
    <n v="0.87"/>
    <n v="24234.53"/>
    <n v="0"/>
    <n v="4595.5299999999988"/>
    <n v="0.22693289885718909"/>
    <n v="0.22693289885718909"/>
    <n v="673.18138888888882"/>
    <n v="7211.75"/>
    <n v="9.334508113687924E-2"/>
    <x v="35"/>
    <n v="42"/>
    <s v="PROFIT: 4595.53"/>
    <s v="PROFIT"/>
  </r>
  <r>
    <s v="L0362"/>
    <s v="08-02-2023"/>
    <s v="B0362"/>
    <x v="3"/>
    <n v="20994"/>
    <n v="7.2"/>
    <n v="36"/>
    <x v="0"/>
    <x v="4"/>
    <x v="1"/>
    <n v="142805"/>
    <s v="OWN"/>
    <n v="0.15"/>
    <n v="0.54"/>
    <n v="22505.57"/>
    <n v="0"/>
    <n v="1511.5699999999997"/>
    <n v="0.14701165925562831"/>
    <n v="0.14701165925562831"/>
    <n v="625.15472222222218"/>
    <n v="11900.416666666666"/>
    <n v="5.2532170909048471E-2"/>
    <x v="6"/>
    <n v="31"/>
    <s v="PROFIT: 1511.57"/>
    <s v="PROFIT"/>
  </r>
  <r>
    <s v="L0363"/>
    <s v="13-10-2023"/>
    <s v="B0363"/>
    <x v="1"/>
    <n v="35375"/>
    <n v="20.2"/>
    <n v="60"/>
    <x v="0"/>
    <x v="4"/>
    <x v="1"/>
    <n v="98226"/>
    <s v="MORTGAGE"/>
    <n v="0.33"/>
    <n v="0.69"/>
    <n v="42520.75"/>
    <n v="0"/>
    <n v="7145.75"/>
    <n v="0.36013886343737911"/>
    <n v="0.36013886343737911"/>
    <n v="708.67916666666667"/>
    <n v="8185.5"/>
    <n v="8.6577382770345934E-2"/>
    <x v="30"/>
    <n v="23"/>
    <s v="PROFIT: 7145.75"/>
    <s v="PROFIT"/>
  </r>
  <r>
    <s v="L0364"/>
    <s v="31-05-2022"/>
    <s v="B0364"/>
    <x v="0"/>
    <n v="22563"/>
    <n v="24.8"/>
    <n v="60"/>
    <x v="0"/>
    <x v="0"/>
    <x v="1"/>
    <n v="135627"/>
    <s v="MORTGAGE"/>
    <n v="0.2"/>
    <n v="0.78"/>
    <n v="28158.62"/>
    <n v="0"/>
    <n v="5595.619999999999"/>
    <n v="0.16636068039549648"/>
    <n v="0.16636068039549648"/>
    <n v="469.31033333333329"/>
    <n v="11302.25"/>
    <n v="4.1523619928185387E-2"/>
    <x v="16"/>
    <n v="39"/>
    <s v="PROFIT: 5595.62"/>
    <s v="PROFIT"/>
  </r>
  <r>
    <s v="L0365"/>
    <s v="06-11-2023"/>
    <s v="B0365"/>
    <x v="3"/>
    <n v="6776"/>
    <n v="23"/>
    <n v="60"/>
    <x v="0"/>
    <x v="4"/>
    <x v="1"/>
    <n v="33255"/>
    <s v="RENT"/>
    <n v="0.42"/>
    <n v="0.6"/>
    <n v="8334.48"/>
    <n v="0"/>
    <n v="1558.4799999999996"/>
    <n v="0.20375883325815666"/>
    <n v="0.20375883325815666"/>
    <n v="138.90799999999999"/>
    <n v="2771.25"/>
    <n v="5.0124672981506538E-2"/>
    <x v="1"/>
    <n v="22"/>
    <s v="PROFIT: 1558.48"/>
    <s v="PROFIT"/>
  </r>
  <r>
    <s v="L0366"/>
    <s v="03-03-2023"/>
    <s v="B0366"/>
    <x v="5"/>
    <n v="37444"/>
    <n v="18"/>
    <n v="60"/>
    <x v="1"/>
    <x v="6"/>
    <x v="4"/>
    <n v="87433"/>
    <s v="OWN"/>
    <n v="0.27"/>
    <n v="0.78"/>
    <n v="11777.96"/>
    <n v="0"/>
    <n v="-25666.04"/>
    <n v="0.42825935287591643"/>
    <n v="0.42825935287591643"/>
    <n v="196.29933333333332"/>
    <n v="7286.083333333333"/>
    <n v="2.6941681058639186E-2"/>
    <x v="8"/>
    <n v="30"/>
    <s v="LOSS: 25666.04"/>
    <s v="LOSS"/>
  </r>
  <r>
    <s v="L0367"/>
    <s v="02-12-2021"/>
    <s v="B0367"/>
    <x v="3"/>
    <n v="4380"/>
    <n v="11.3"/>
    <n v="36"/>
    <x v="0"/>
    <x v="5"/>
    <x v="4"/>
    <n v="35213"/>
    <s v="MORTGAGE"/>
    <n v="0.5"/>
    <n v="0.92"/>
    <n v="4874.9399999999996"/>
    <n v="0"/>
    <n v="494.9399999999996"/>
    <n v="0.12438588021469343"/>
    <n v="0.12438588021469343"/>
    <n v="135.41499999999999"/>
    <n v="2934.4166666666665"/>
    <n v="4.6147161559651262E-2"/>
    <x v="7"/>
    <n v="45"/>
    <s v="PROFIT: 494.94"/>
    <s v="PROFIT"/>
  </r>
  <r>
    <s v="L0368"/>
    <s v="15-09-2021"/>
    <s v="B0368"/>
    <x v="7"/>
    <n v="9711"/>
    <n v="10.1"/>
    <n v="36"/>
    <x v="1"/>
    <x v="1"/>
    <x v="3"/>
    <n v="132412"/>
    <s v="OWN"/>
    <n v="0.14000000000000001"/>
    <n v="0.95"/>
    <n v="2676.63"/>
    <n v="0"/>
    <n v="-7034.37"/>
    <n v="7.3339274386007305E-2"/>
    <n v="7.3339274386007305E-2"/>
    <n v="74.350833333333341"/>
    <n v="11034.333333333334"/>
    <n v="6.7381355164184515E-3"/>
    <x v="13"/>
    <n v="48"/>
    <s v="LOSS: 7034.37"/>
    <s v="LOSS"/>
  </r>
  <r>
    <s v="L0369"/>
    <s v="12-05-2022"/>
    <s v="B0369"/>
    <x v="5"/>
    <n v="9782"/>
    <n v="21.4"/>
    <n v="36"/>
    <x v="0"/>
    <x v="4"/>
    <x v="0"/>
    <n v="49404"/>
    <s v="MORTGAGE"/>
    <n v="0.41"/>
    <n v="0.51"/>
    <n v="11875.35"/>
    <n v="0"/>
    <n v="2093.3500000000004"/>
    <n v="0.19800016193020809"/>
    <n v="0.19800016193020809"/>
    <n v="329.87083333333334"/>
    <n v="4117"/>
    <n v="8.0124079021941547E-2"/>
    <x v="16"/>
    <n v="40"/>
    <s v="PROFIT: 2093.35"/>
    <s v="PROFIT"/>
  </r>
  <r>
    <s v="L0370"/>
    <s v="15-06-2023"/>
    <s v="B0370"/>
    <x v="8"/>
    <n v="18434"/>
    <n v="22.6"/>
    <n v="36"/>
    <x v="0"/>
    <x v="4"/>
    <x v="4"/>
    <n v="146545"/>
    <s v="RENT"/>
    <n v="0.37"/>
    <n v="0.61"/>
    <n v="22600.080000000002"/>
    <n v="0"/>
    <n v="4166.0800000000017"/>
    <n v="0.12579071275034973"/>
    <n v="0.12579071275034973"/>
    <n v="627.78000000000009"/>
    <n v="12212.083333333334"/>
    <n v="5.1406462178852919E-2"/>
    <x v="27"/>
    <n v="27"/>
    <s v="PROFIT: 4166.08"/>
    <s v="PROFIT"/>
  </r>
  <r>
    <s v="L0371"/>
    <s v="09-06-2021"/>
    <s v="B0371"/>
    <x v="3"/>
    <n v="21017"/>
    <n v="15.5"/>
    <n v="36"/>
    <x v="0"/>
    <x v="5"/>
    <x v="3"/>
    <n v="55380"/>
    <s v="RENT"/>
    <n v="0.41"/>
    <n v="0.64"/>
    <n v="24274.639999999999"/>
    <n v="0"/>
    <n v="3257.6399999999994"/>
    <n v="0.37950523654749008"/>
    <n v="0.37950523654749008"/>
    <n v="674.29555555555555"/>
    <n v="4615"/>
    <n v="0.1461095461658842"/>
    <x v="24"/>
    <n v="51"/>
    <s v="PROFIT: 3257.64"/>
    <s v="PROFIT"/>
  </r>
  <r>
    <s v="L0372"/>
    <s v="02-05-2023"/>
    <s v="B0372"/>
    <x v="5"/>
    <n v="31707"/>
    <n v="9.9"/>
    <n v="60"/>
    <x v="1"/>
    <x v="4"/>
    <x v="2"/>
    <n v="121056"/>
    <s v="OWN"/>
    <n v="0.22"/>
    <n v="0.68"/>
    <n v="11478.42"/>
    <n v="11714.89"/>
    <n v="-20228.580000000002"/>
    <n v="0.26192010309278352"/>
    <n v="0.26192010309278352"/>
    <n v="191.30699999999999"/>
    <n v="10088"/>
    <n v="1.8963818398096747E-2"/>
    <x v="0"/>
    <n v="28"/>
    <s v="LOSS: 20228.58"/>
    <s v="LOSS"/>
  </r>
  <r>
    <s v="L0373"/>
    <s v="21-11-2022"/>
    <s v="B0373"/>
    <x v="1"/>
    <n v="18343"/>
    <n v="7.3"/>
    <n v="60"/>
    <x v="0"/>
    <x v="6"/>
    <x v="0"/>
    <n v="49173"/>
    <s v="RENT"/>
    <n v="0.3"/>
    <n v="0.61"/>
    <n v="19682.04"/>
    <n v="0"/>
    <n v="1339.0400000000009"/>
    <n v="0.37302991479063713"/>
    <n v="0.37302991479063713"/>
    <n v="328.03399999999999"/>
    <n v="4097.75"/>
    <n v="8.0052223781343412E-2"/>
    <x v="20"/>
    <n v="33"/>
    <s v="PROFIT: 1339.04"/>
    <s v="PROFIT"/>
  </r>
  <r>
    <s v="L0374"/>
    <s v="15-01-2022"/>
    <s v="B0374"/>
    <x v="4"/>
    <n v="39827"/>
    <n v="6.7"/>
    <n v="36"/>
    <x v="1"/>
    <x v="4"/>
    <x v="4"/>
    <n v="83027"/>
    <s v="MORTGAGE"/>
    <n v="0.42"/>
    <n v="0.59"/>
    <n v="3496.84"/>
    <n v="0"/>
    <n v="-36330.160000000003"/>
    <n v="0.47968733062738628"/>
    <n v="0.47968733062738628"/>
    <n v="97.134444444444455"/>
    <n v="6918.916666666667"/>
    <n v="1.4038967243587427E-2"/>
    <x v="9"/>
    <n v="44"/>
    <s v="LOSS: 36330.16"/>
    <s v="LOSS"/>
  </r>
  <r>
    <s v="L0375"/>
    <s v="15-08-2023"/>
    <s v="B0375"/>
    <x v="8"/>
    <n v="6655"/>
    <n v="19.399999999999999"/>
    <n v="36"/>
    <x v="0"/>
    <x v="1"/>
    <x v="2"/>
    <n v="53989"/>
    <s v="RENT"/>
    <n v="0.19"/>
    <n v="0.93"/>
    <n v="7946.07"/>
    <n v="0"/>
    <n v="1291.0699999999997"/>
    <n v="0.1232658504510178"/>
    <n v="0.1232658504510178"/>
    <n v="220.72416666666666"/>
    <n v="4499.083333333333"/>
    <n v="4.9059808479505085E-2"/>
    <x v="10"/>
    <n v="25"/>
    <s v="PROFIT: 1291.07"/>
    <s v="PROFIT"/>
  </r>
  <r>
    <s v="L0376"/>
    <s v="22-11-2022"/>
    <s v="B0376"/>
    <x v="9"/>
    <n v="16251"/>
    <n v="13.4"/>
    <n v="36"/>
    <x v="1"/>
    <x v="0"/>
    <x v="3"/>
    <n v="138106"/>
    <s v="MORTGAGE"/>
    <n v="0.19"/>
    <n v="0.91"/>
    <n v="4947.74"/>
    <n v="1644.69"/>
    <n v="-11303.26"/>
    <n v="0.11767048498979045"/>
    <n v="0.11767048498979045"/>
    <n v="137.4372222222222"/>
    <n v="11508.833333333334"/>
    <n v="1.194189004581022E-2"/>
    <x v="20"/>
    <n v="33"/>
    <s v="LOSS: 11303.26"/>
    <s v="LOSS"/>
  </r>
  <r>
    <s v="L0377"/>
    <s v="03-12-2023"/>
    <s v="B0377"/>
    <x v="9"/>
    <n v="1526"/>
    <n v="23.1"/>
    <n v="60"/>
    <x v="1"/>
    <x v="1"/>
    <x v="4"/>
    <n v="54519"/>
    <s v="MORTGAGE"/>
    <n v="0.32"/>
    <n v="0.52"/>
    <n v="543.33000000000004"/>
    <n v="0"/>
    <n v="-982.67"/>
    <n v="2.7990241934004657E-2"/>
    <n v="2.7990241934004657E-2"/>
    <n v="9.0555000000000003"/>
    <n v="4543.25"/>
    <n v="1.993176690694987E-3"/>
    <x v="15"/>
    <n v="21"/>
    <s v="LOSS: 982.67"/>
    <s v="LOSS"/>
  </r>
  <r>
    <s v="L0378"/>
    <s v="12-10-2021"/>
    <s v="B0378"/>
    <x v="6"/>
    <n v="4224"/>
    <n v="19.8"/>
    <n v="36"/>
    <x v="0"/>
    <x v="2"/>
    <x v="4"/>
    <n v="52439"/>
    <s v="RENT"/>
    <n v="0.31"/>
    <n v="0.65"/>
    <n v="5060.3500000000004"/>
    <n v="0"/>
    <n v="836.35000000000036"/>
    <n v="8.0550735139876803E-2"/>
    <n v="8.0550735139876803E-2"/>
    <n v="140.56527777777779"/>
    <n v="4369.916666666667"/>
    <n v="3.2166580852673266E-2"/>
    <x v="11"/>
    <n v="47"/>
    <s v="PROFIT: 836.35"/>
    <s v="PROFIT"/>
  </r>
  <r>
    <s v="L0379"/>
    <s v="01-02-2022"/>
    <s v="B0379"/>
    <x v="3"/>
    <n v="12536"/>
    <n v="8.8000000000000007"/>
    <n v="36"/>
    <x v="1"/>
    <x v="5"/>
    <x v="2"/>
    <n v="148570"/>
    <s v="MORTGAGE"/>
    <n v="0.21"/>
    <n v="0.68"/>
    <n v="4401.21"/>
    <n v="0"/>
    <n v="-8134.79"/>
    <n v="8.4377734401292315E-2"/>
    <n v="8.4377734401292315E-2"/>
    <n v="122.25583333333333"/>
    <n v="12380.833333333334"/>
    <n v="9.874604563505418E-3"/>
    <x v="31"/>
    <n v="43"/>
    <s v="LOSS: 8134.79"/>
    <s v="LOSS"/>
  </r>
  <r>
    <s v="L0380"/>
    <s v="12-01-2021"/>
    <s v="B0380"/>
    <x v="4"/>
    <n v="29541"/>
    <n v="17.3"/>
    <n v="36"/>
    <x v="0"/>
    <x v="5"/>
    <x v="4"/>
    <n v="106949"/>
    <s v="MORTGAGE"/>
    <n v="0.22"/>
    <n v="0.61"/>
    <n v="34651.589999999997"/>
    <n v="0"/>
    <n v="5110.5899999999965"/>
    <n v="0.27621576639332768"/>
    <n v="0.27621576639332768"/>
    <n v="962.54416666666657"/>
    <n v="8912.4166666666661"/>
    <n v="0.10800035530954005"/>
    <x v="12"/>
    <n v="56"/>
    <s v="PROFIT: 5110.59"/>
    <s v="PROFIT"/>
  </r>
  <r>
    <s v="L0381"/>
    <s v="14-05-2022"/>
    <s v="B0381"/>
    <x v="2"/>
    <n v="14547"/>
    <n v="13.7"/>
    <n v="60"/>
    <x v="1"/>
    <x v="3"/>
    <x v="1"/>
    <n v="44995"/>
    <s v="OWN"/>
    <n v="0.21"/>
    <n v="0.78"/>
    <n v="5567.14"/>
    <n v="1935.32"/>
    <n v="-8979.86"/>
    <n v="0.32330258917657517"/>
    <n v="0.32330258917657517"/>
    <n v="92.785666666666671"/>
    <n v="3749.5833333333335"/>
    <n v="2.4745593954883877E-2"/>
    <x v="16"/>
    <n v="40"/>
    <s v="LOSS: 8979.86"/>
    <s v="LOSS"/>
  </r>
  <r>
    <s v="L0382"/>
    <s v="24-01-2023"/>
    <s v="B0382"/>
    <x v="5"/>
    <n v="35531"/>
    <n v="16.5"/>
    <n v="36"/>
    <x v="0"/>
    <x v="5"/>
    <x v="4"/>
    <n v="53559"/>
    <s v="OWN"/>
    <n v="0.41"/>
    <n v="0.79"/>
    <n v="41393.620000000003"/>
    <n v="0"/>
    <n v="5862.6200000000026"/>
    <n v="0.66339924195746747"/>
    <n v="0.66339924195746747"/>
    <n v="1149.8227777777779"/>
    <n v="4463.25"/>
    <n v="0.25762007007848048"/>
    <x v="14"/>
    <n v="31"/>
    <s v="PROFIT: 5862.62"/>
    <s v="PROFIT"/>
  </r>
  <r>
    <s v="L0383"/>
    <s v="04-02-2021"/>
    <s v="B0383"/>
    <x v="8"/>
    <n v="9712"/>
    <n v="19.8"/>
    <n v="60"/>
    <x v="0"/>
    <x v="4"/>
    <x v="0"/>
    <n v="140887"/>
    <s v="OWN"/>
    <n v="0.36"/>
    <n v="0.88"/>
    <n v="11634.98"/>
    <n v="0"/>
    <n v="1922.9799999999996"/>
    <n v="6.8934678146315848E-2"/>
    <n v="6.8934678146315848E-2"/>
    <n v="193.91633333333331"/>
    <n v="11740.583333333334"/>
    <n v="1.6516754562166839E-2"/>
    <x v="29"/>
    <n v="55"/>
    <s v="PROFIT: 1922.98"/>
    <s v="PROFIT"/>
  </r>
  <r>
    <s v="L0384"/>
    <s v="28-12-2022"/>
    <s v="B0384"/>
    <x v="1"/>
    <n v="39565"/>
    <n v="21.1"/>
    <n v="60"/>
    <x v="1"/>
    <x v="4"/>
    <x v="2"/>
    <n v="119049"/>
    <s v="RENT"/>
    <n v="0.43"/>
    <n v="0.83"/>
    <n v="16632.71"/>
    <n v="0"/>
    <n v="-22932.29"/>
    <n v="0.33234214483111996"/>
    <n v="0.33234214483111996"/>
    <n v="277.21183333333335"/>
    <n v="9920.75"/>
    <n v="2.794262866550748E-2"/>
    <x v="17"/>
    <n v="32"/>
    <s v="LOSS: 22932.29"/>
    <s v="LOSS"/>
  </r>
  <r>
    <s v="L0385"/>
    <s v="29-04-2023"/>
    <s v="B0385"/>
    <x v="3"/>
    <n v="10208"/>
    <n v="21.9"/>
    <n v="60"/>
    <x v="1"/>
    <x v="1"/>
    <x v="0"/>
    <n v="35021"/>
    <s v="OWN"/>
    <n v="0.49"/>
    <n v="0.74"/>
    <n v="703.21"/>
    <n v="0"/>
    <n v="-9504.7900000000009"/>
    <n v="0.29148225350503981"/>
    <n v="0.29148225350503981"/>
    <n v="11.720166666666668"/>
    <n v="2918.4166666666665"/>
    <n v="4.0159332971645588E-3"/>
    <x v="22"/>
    <n v="28"/>
    <s v="LOSS: 9504.79"/>
    <s v="LOSS"/>
  </r>
  <r>
    <s v="L0386"/>
    <s v="31-03-2021"/>
    <s v="B0386"/>
    <x v="1"/>
    <n v="6109"/>
    <n v="10.1"/>
    <n v="60"/>
    <x v="0"/>
    <x v="1"/>
    <x v="3"/>
    <n v="128000"/>
    <s v="MORTGAGE"/>
    <n v="0.28999999999999998"/>
    <n v="0.79"/>
    <n v="6726.01"/>
    <n v="0"/>
    <n v="617.01000000000022"/>
    <n v="4.77265625E-2"/>
    <n v="4.77265625E-2"/>
    <n v="112.10016666666667"/>
    <n v="10666.666666666666"/>
    <n v="1.0509390625E-2"/>
    <x v="5"/>
    <n v="53"/>
    <s v="PROFIT: 617.01"/>
    <s v="PROFIT"/>
  </r>
  <r>
    <s v="L0387"/>
    <s v="15-02-2023"/>
    <s v="B0387"/>
    <x v="2"/>
    <n v="36201"/>
    <n v="5.6"/>
    <n v="60"/>
    <x v="1"/>
    <x v="4"/>
    <x v="0"/>
    <n v="51119"/>
    <s v="RENT"/>
    <n v="0.13"/>
    <n v="0.62"/>
    <n v="9484.2000000000007"/>
    <n v="0"/>
    <n v="-26716.799999999999"/>
    <n v="0.708171130108179"/>
    <n v="0.708171130108179"/>
    <n v="158.07000000000002"/>
    <n v="4259.916666666667"/>
    <n v="3.7106359670572589E-2"/>
    <x v="6"/>
    <n v="31"/>
    <s v="LOSS: 26716.8"/>
    <s v="LOSS"/>
  </r>
  <r>
    <s v="L0388"/>
    <s v="28-08-2022"/>
    <s v="B0388"/>
    <x v="6"/>
    <n v="17967"/>
    <n v="19.8"/>
    <n v="60"/>
    <x v="0"/>
    <x v="4"/>
    <x v="1"/>
    <n v="81539"/>
    <s v="RENT"/>
    <n v="0.12"/>
    <n v="0.77"/>
    <n v="21524.47"/>
    <n v="0"/>
    <n v="3557.4700000000012"/>
    <n v="0.22034854486809993"/>
    <n v="0.22034854486809993"/>
    <n v="358.74116666666669"/>
    <n v="6794.916666666667"/>
    <n v="5.2795521161652703E-2"/>
    <x v="25"/>
    <n v="36"/>
    <s v="PROFIT: 3557.47"/>
    <s v="PROFIT"/>
  </r>
  <r>
    <s v="L0389"/>
    <s v="28-08-2023"/>
    <s v="B0389"/>
    <x v="2"/>
    <n v="30759"/>
    <n v="7.1"/>
    <n v="36"/>
    <x v="0"/>
    <x v="3"/>
    <x v="1"/>
    <n v="124835"/>
    <s v="RENT"/>
    <n v="0.22"/>
    <n v="0.72"/>
    <n v="32942.89"/>
    <n v="0"/>
    <n v="2183.8899999999994"/>
    <n v="0.24639724436255858"/>
    <n v="0.24639724436255858"/>
    <n v="915.08027777777772"/>
    <n v="10402.916666666666"/>
    <n v="8.7963818907624725E-2"/>
    <x v="10"/>
    <n v="24"/>
    <s v="PROFIT: 2183.89"/>
    <s v="PROFIT"/>
  </r>
  <r>
    <s v="L0390"/>
    <s v="19-10-2023"/>
    <s v="B0390"/>
    <x v="7"/>
    <n v="21172"/>
    <n v="11.3"/>
    <n v="36"/>
    <x v="1"/>
    <x v="0"/>
    <x v="0"/>
    <n v="69350"/>
    <s v="RENT"/>
    <n v="0.47"/>
    <n v="0.56000000000000005"/>
    <n v="4850.0600000000004"/>
    <n v="0"/>
    <n v="-16321.939999999999"/>
    <n v="0.30529199711607785"/>
    <n v="0.30529199711607785"/>
    <n v="134.72388888888889"/>
    <n v="5779.166666666667"/>
    <n v="2.3311992309540976E-2"/>
    <x v="30"/>
    <n v="23"/>
    <s v="LOSS: 16321.94"/>
    <s v="LOSS"/>
  </r>
  <r>
    <s v="L0391"/>
    <s v="22-02-2022"/>
    <s v="B0391"/>
    <x v="0"/>
    <n v="37935"/>
    <n v="5.0999999999999996"/>
    <n v="36"/>
    <x v="0"/>
    <x v="4"/>
    <x v="3"/>
    <n v="76223"/>
    <s v="MORTGAGE"/>
    <n v="0.31"/>
    <n v="0.61"/>
    <n v="39869.68"/>
    <n v="0"/>
    <n v="1934.6800000000003"/>
    <n v="0.49768442596066803"/>
    <n v="0.49768442596066803"/>
    <n v="1107.4911111111112"/>
    <n v="6351.916666666667"/>
    <n v="0.17435542202922127"/>
    <x v="31"/>
    <n v="42"/>
    <s v="PROFIT: 1934.68"/>
    <s v="PROFIT"/>
  </r>
  <r>
    <s v="L0392"/>
    <s v="25-04-2021"/>
    <s v="B0392"/>
    <x v="8"/>
    <n v="27589"/>
    <n v="18.600000000000001"/>
    <n v="60"/>
    <x v="0"/>
    <x v="0"/>
    <x v="4"/>
    <n v="55517"/>
    <s v="MORTGAGE"/>
    <n v="0.21"/>
    <n v="0.63"/>
    <n v="32720.55"/>
    <n v="0"/>
    <n v="5131.5499999999993"/>
    <n v="0.49694688113550806"/>
    <n v="0.49694688113550806"/>
    <n v="545.34249999999997"/>
    <n v="4626.416666666667"/>
    <n v="0.11787578579534196"/>
    <x v="28"/>
    <n v="52"/>
    <s v="PROFIT: 5131.55"/>
    <s v="PROFIT"/>
  </r>
  <r>
    <s v="L0393"/>
    <s v="09-09-2022"/>
    <s v="B0393"/>
    <x v="0"/>
    <n v="31015"/>
    <n v="8.3000000000000007"/>
    <n v="36"/>
    <x v="1"/>
    <x v="6"/>
    <x v="1"/>
    <n v="108653"/>
    <s v="OWN"/>
    <n v="0.26"/>
    <n v="0.92"/>
    <n v="5879.4"/>
    <n v="0"/>
    <n v="-25135.599999999999"/>
    <n v="0.2854500105841532"/>
    <n v="0.2854500105841532"/>
    <n v="163.31666666666666"/>
    <n v="9054.4166666666661"/>
    <n v="1.8037237812117475E-2"/>
    <x v="34"/>
    <n v="36"/>
    <s v="LOSS: 25135.6"/>
    <s v="LOSS"/>
  </r>
  <r>
    <s v="L0394"/>
    <s v="06-04-2023"/>
    <s v="B0394"/>
    <x v="2"/>
    <n v="30009"/>
    <n v="18.100000000000001"/>
    <n v="60"/>
    <x v="0"/>
    <x v="0"/>
    <x v="0"/>
    <n v="52250"/>
    <s v="RENT"/>
    <n v="0.34"/>
    <n v="0.6"/>
    <n v="35440.629999999997"/>
    <n v="0"/>
    <n v="5431.6299999999974"/>
    <n v="0.57433492822966503"/>
    <n v="0.57433492822966503"/>
    <n v="590.67716666666661"/>
    <n v="4354.166666666667"/>
    <n v="0.13565791387559806"/>
    <x v="22"/>
    <n v="29"/>
    <s v="PROFIT: 5431.63"/>
    <s v="PROFIT"/>
  </r>
  <r>
    <s v="L0395"/>
    <s v="17-02-2022"/>
    <s v="B0395"/>
    <x v="6"/>
    <n v="18773"/>
    <n v="24.8"/>
    <n v="60"/>
    <x v="1"/>
    <x v="1"/>
    <x v="0"/>
    <n v="114486"/>
    <s v="OWN"/>
    <n v="0.36"/>
    <n v="0.63"/>
    <n v="4751.47"/>
    <n v="0"/>
    <n v="-14021.529999999999"/>
    <n v="0.16397638139161119"/>
    <n v="0.16397638139161119"/>
    <n v="79.191166666666675"/>
    <n v="9540.5"/>
    <n v="8.3005258284855801E-3"/>
    <x v="31"/>
    <n v="43"/>
    <s v="LOSS: 14021.53"/>
    <s v="LOSS"/>
  </r>
  <r>
    <s v="L0396"/>
    <s v="30-12-2022"/>
    <s v="B0396"/>
    <x v="6"/>
    <n v="27143"/>
    <n v="6.5"/>
    <n v="60"/>
    <x v="0"/>
    <x v="0"/>
    <x v="0"/>
    <n v="112895"/>
    <s v="MORTGAGE"/>
    <n v="0.16"/>
    <n v="0.67"/>
    <n v="28907.3"/>
    <n v="0"/>
    <n v="1764.2999999999993"/>
    <n v="0.24042694539173567"/>
    <n v="0.24042694539173567"/>
    <n v="481.7883333333333"/>
    <n v="9407.9166666666661"/>
    <n v="5.1210948226227911E-2"/>
    <x v="17"/>
    <n v="32"/>
    <s v="PROFIT: 1764.3"/>
    <s v="PROFIT"/>
  </r>
  <r>
    <s v="L0397"/>
    <s v="18-10-2023"/>
    <s v="B0397"/>
    <x v="9"/>
    <n v="7154"/>
    <n v="6.5"/>
    <n v="36"/>
    <x v="0"/>
    <x v="1"/>
    <x v="4"/>
    <n v="119132"/>
    <s v="RENT"/>
    <n v="0.49"/>
    <n v="0.8"/>
    <n v="7619.01"/>
    <n v="0"/>
    <n v="465.01000000000022"/>
    <n v="6.0051035825806669E-2"/>
    <n v="6.0051035825806669E-2"/>
    <n v="211.63916666666668"/>
    <n v="9927.6666666666661"/>
    <n v="2.1318117718161372E-2"/>
    <x v="30"/>
    <n v="23"/>
    <s v="PROFIT: 465.01"/>
    <s v="PROFIT"/>
  </r>
  <r>
    <s v="L0398"/>
    <s v="31-01-2023"/>
    <s v="B0398"/>
    <x v="3"/>
    <n v="22804"/>
    <n v="11.8"/>
    <n v="60"/>
    <x v="0"/>
    <x v="6"/>
    <x v="2"/>
    <n v="121066"/>
    <s v="MORTGAGE"/>
    <n v="0.32"/>
    <n v="0.55000000000000004"/>
    <n v="25494.87"/>
    <n v="0"/>
    <n v="2690.869999999999"/>
    <n v="0.1883600680620488"/>
    <n v="0.1883600680620488"/>
    <n v="424.91449999999998"/>
    <n v="10088.833333333334"/>
    <n v="4.2117307914691156E-2"/>
    <x v="14"/>
    <n v="31"/>
    <s v="PROFIT: 2690.87"/>
    <s v="PROFIT"/>
  </r>
  <r>
    <s v="L0399"/>
    <s v="07-11-2022"/>
    <s v="B0399"/>
    <x v="9"/>
    <n v="21581"/>
    <n v="22.3"/>
    <n v="60"/>
    <x v="1"/>
    <x v="4"/>
    <x v="3"/>
    <n v="96798"/>
    <s v="OWN"/>
    <n v="0.15"/>
    <n v="0.93"/>
    <n v="4810.13"/>
    <n v="0"/>
    <n v="-16770.87"/>
    <n v="0.22294882125663754"/>
    <n v="0.22294882125663754"/>
    <n v="80.168833333333339"/>
    <n v="8066.5"/>
    <n v="9.9384904646790222E-3"/>
    <x v="20"/>
    <n v="34"/>
    <s v="LOSS: 16770.87"/>
    <s v="LOSS"/>
  </r>
  <r>
    <s v="L0400"/>
    <s v="02-04-2022"/>
    <s v="B0400"/>
    <x v="8"/>
    <n v="31087"/>
    <n v="9.3000000000000007"/>
    <n v="36"/>
    <x v="1"/>
    <x v="5"/>
    <x v="2"/>
    <n v="84199"/>
    <s v="MORTGAGE"/>
    <n v="0.46"/>
    <n v="0.89"/>
    <n v="7602.33"/>
    <n v="0"/>
    <n v="-23484.67"/>
    <n v="0.36920866043539707"/>
    <n v="0.36920866043539707"/>
    <n v="211.17583333333334"/>
    <n v="7016.583333333333"/>
    <n v="3.0096675732490887E-2"/>
    <x v="3"/>
    <n v="41"/>
    <s v="LOSS: 23484.67"/>
    <s v="LOSS"/>
  </r>
  <r>
    <s v="L0401"/>
    <s v="09-07-2023"/>
    <s v="B0401"/>
    <x v="8"/>
    <n v="33981"/>
    <n v="12.2"/>
    <n v="36"/>
    <x v="0"/>
    <x v="4"/>
    <x v="3"/>
    <n v="89546"/>
    <s v="RENT"/>
    <n v="0.13"/>
    <n v="0.76"/>
    <n v="38126.68"/>
    <n v="0"/>
    <n v="4145.68"/>
    <n v="0.3794809371719563"/>
    <n v="0.3794809371719563"/>
    <n v="1059.0744444444445"/>
    <n v="7462.166666666667"/>
    <n v="0.14192586305734856"/>
    <x v="33"/>
    <n v="26"/>
    <s v="PROFIT: 4145.68"/>
    <s v="PROFIT"/>
  </r>
  <r>
    <s v="L0402"/>
    <s v="11-07-2021"/>
    <s v="B0402"/>
    <x v="8"/>
    <n v="4762"/>
    <n v="6.4"/>
    <n v="60"/>
    <x v="0"/>
    <x v="4"/>
    <x v="3"/>
    <n v="135686"/>
    <s v="RENT"/>
    <n v="0.46"/>
    <n v="0.8"/>
    <n v="5066.7700000000004"/>
    <n v="0"/>
    <n v="304.77000000000044"/>
    <n v="3.5095735742817977E-2"/>
    <n v="3.5095735742817977E-2"/>
    <n v="84.44616666666667"/>
    <n v="11307.166666666666"/>
    <n v="7.4683755140545092E-3"/>
    <x v="19"/>
    <n v="50"/>
    <s v="PROFIT: 304.77"/>
    <s v="PROFIT"/>
  </r>
  <r>
    <s v="L0403"/>
    <s v="09-01-2023"/>
    <s v="B0403"/>
    <x v="1"/>
    <n v="10768"/>
    <n v="20.3"/>
    <n v="60"/>
    <x v="1"/>
    <x v="6"/>
    <x v="0"/>
    <n v="118151"/>
    <s v="OWN"/>
    <n v="0.5"/>
    <n v="0.51"/>
    <n v="4240.21"/>
    <n v="804.81"/>
    <n v="-6527.79"/>
    <n v="9.1137612038831667E-2"/>
    <n v="9.1137612038831667E-2"/>
    <n v="70.670166666666674"/>
    <n v="9845.9166666666661"/>
    <n v="7.1776117002818442E-3"/>
    <x v="14"/>
    <n v="32"/>
    <s v="LOSS: 6527.79"/>
    <s v="LOSS"/>
  </r>
  <r>
    <s v="L0404"/>
    <s v="05-09-2023"/>
    <s v="B0404"/>
    <x v="9"/>
    <n v="39559"/>
    <n v="13.2"/>
    <n v="36"/>
    <x v="0"/>
    <x v="4"/>
    <x v="1"/>
    <n v="33327"/>
    <s v="RENT"/>
    <n v="0.38"/>
    <n v="0.65"/>
    <n v="44780.79"/>
    <n v="0"/>
    <n v="5221.7900000000009"/>
    <n v="1.1869955291505385"/>
    <n v="1.1869955291505385"/>
    <n v="1243.9108333333334"/>
    <n v="2777.25"/>
    <n v="0.44789299966993729"/>
    <x v="18"/>
    <n v="24"/>
    <s v="PROFIT: 5221.79"/>
    <s v="PROFIT"/>
  </r>
  <r>
    <s v="L0405"/>
    <s v="06-10-2023"/>
    <s v="B0405"/>
    <x v="1"/>
    <n v="9783"/>
    <n v="20.2"/>
    <n v="36"/>
    <x v="1"/>
    <x v="1"/>
    <x v="0"/>
    <n v="59768"/>
    <s v="MORTGAGE"/>
    <n v="0.41"/>
    <n v="0.86"/>
    <n v="1238.43"/>
    <n v="3866.9"/>
    <n v="-8544.57"/>
    <n v="0.16368290724133316"/>
    <n v="0.16368290724133316"/>
    <n v="34.400833333333338"/>
    <n v="4980.666666666667"/>
    <n v="6.9068732432070682E-3"/>
    <x v="30"/>
    <n v="23"/>
    <s v="LOSS: 8544.57"/>
    <s v="LOSS"/>
  </r>
  <r>
    <s v="L0406"/>
    <s v="06-04-2021"/>
    <s v="B0406"/>
    <x v="0"/>
    <n v="30781"/>
    <n v="23.1"/>
    <n v="36"/>
    <x v="0"/>
    <x v="0"/>
    <x v="4"/>
    <n v="94418"/>
    <s v="MORTGAGE"/>
    <n v="0.23"/>
    <n v="0.53"/>
    <n v="37891.410000000003"/>
    <n v="0"/>
    <n v="7110.4100000000035"/>
    <n v="0.32600775275900784"/>
    <n v="0.32600775275900784"/>
    <n v="1052.5391666666667"/>
    <n v="7868.166666666667"/>
    <n v="0.1337718443517126"/>
    <x v="28"/>
    <n v="53"/>
    <s v="PROFIT: 7110.41"/>
    <s v="PROFIT"/>
  </r>
  <r>
    <s v="L0407"/>
    <s v="25-10-2022"/>
    <s v="B0407"/>
    <x v="3"/>
    <n v="31811"/>
    <n v="9.6999999999999993"/>
    <n v="60"/>
    <x v="1"/>
    <x v="0"/>
    <x v="3"/>
    <n v="124386"/>
    <s v="MORTGAGE"/>
    <n v="0.48"/>
    <n v="0.63"/>
    <n v="14792.24"/>
    <n v="0"/>
    <n v="-17018.760000000002"/>
    <n v="0.25574421558696314"/>
    <n v="0.25574421558696314"/>
    <n v="246.53733333333332"/>
    <n v="10365.5"/>
    <n v="2.3784413036836941E-2"/>
    <x v="23"/>
    <n v="34"/>
    <s v="LOSS: 17018.76"/>
    <s v="LOSS"/>
  </r>
  <r>
    <s v="L0408"/>
    <s v="06-02-2021"/>
    <s v="B0408"/>
    <x v="2"/>
    <n v="36488"/>
    <n v="21.1"/>
    <n v="36"/>
    <x v="0"/>
    <x v="4"/>
    <x v="1"/>
    <n v="146947"/>
    <s v="MORTGAGE"/>
    <n v="0.31"/>
    <n v="0.76"/>
    <n v="44186.97"/>
    <n v="0"/>
    <n v="7698.9700000000012"/>
    <n v="0.24830721280461662"/>
    <n v="0.24830721280461662"/>
    <n v="1227.4158333333335"/>
    <n v="12245.583333333334"/>
    <n v="0.10023334943891335"/>
    <x v="29"/>
    <n v="55"/>
    <s v="PROFIT: 7698.97"/>
    <s v="PROFIT"/>
  </r>
  <r>
    <s v="L0409"/>
    <s v="06-10-2021"/>
    <s v="B0409"/>
    <x v="5"/>
    <n v="9905"/>
    <n v="6.2"/>
    <n v="36"/>
    <x v="1"/>
    <x v="5"/>
    <x v="3"/>
    <n v="72788"/>
    <s v="OWN"/>
    <n v="0.39"/>
    <n v="0.62"/>
    <n v="2417.52"/>
    <n v="3932.05"/>
    <n v="-7487.48"/>
    <n v="0.13608012309721382"/>
    <n v="0.13608012309721382"/>
    <n v="67.153333333333336"/>
    <n v="6065.666666666667"/>
    <n v="1.1071055668516789E-2"/>
    <x v="11"/>
    <n v="47"/>
    <s v="LOSS: 7487.48"/>
    <s v="LOSS"/>
  </r>
  <r>
    <s v="L0410"/>
    <s v="05-08-2021"/>
    <s v="B0410"/>
    <x v="9"/>
    <n v="10127"/>
    <n v="23"/>
    <n v="36"/>
    <x v="1"/>
    <x v="5"/>
    <x v="3"/>
    <n v="145945"/>
    <s v="MORTGAGE"/>
    <n v="0.47"/>
    <n v="0.92"/>
    <n v="3348.84"/>
    <n v="0"/>
    <n v="-6778.16"/>
    <n v="6.9389153448216792E-2"/>
    <n v="6.9389153448216792E-2"/>
    <n v="93.023333333333341"/>
    <n v="12162.083333333334"/>
    <n v="7.6486347596697391E-3"/>
    <x v="26"/>
    <n v="49"/>
    <s v="LOSS: 6778.16"/>
    <s v="LOSS"/>
  </r>
  <r>
    <s v="L0411"/>
    <s v="17-05-2023"/>
    <s v="B0411"/>
    <x v="5"/>
    <n v="23431"/>
    <n v="18"/>
    <n v="60"/>
    <x v="0"/>
    <x v="1"/>
    <x v="0"/>
    <n v="112384"/>
    <s v="OWN"/>
    <n v="0.49"/>
    <n v="0.56000000000000005"/>
    <n v="27648.58"/>
    <n v="0"/>
    <n v="4217.5800000000017"/>
    <n v="0.20849053246013668"/>
    <n v="0.20849053246013668"/>
    <n v="460.80966666666671"/>
    <n v="9365.3333333333339"/>
    <n v="4.9203765660592258E-2"/>
    <x v="0"/>
    <n v="28"/>
    <s v="PROFIT: 4217.58"/>
    <s v="PROFIT"/>
  </r>
  <r>
    <s v="L0412"/>
    <s v="23-05-2023"/>
    <s v="B0412"/>
    <x v="6"/>
    <n v="7368"/>
    <n v="22.5"/>
    <n v="36"/>
    <x v="0"/>
    <x v="0"/>
    <x v="1"/>
    <n v="76830"/>
    <s v="MORTGAGE"/>
    <n v="0.43"/>
    <n v="0.86"/>
    <n v="9025.7999999999993"/>
    <n v="0"/>
    <n v="1657.7999999999993"/>
    <n v="9.5900039047247171E-2"/>
    <n v="9.5900039047247171E-2"/>
    <n v="250.71666666666664"/>
    <n v="6402.5"/>
    <n v="3.9159182610959256E-2"/>
    <x v="0"/>
    <n v="27"/>
    <s v="PROFIT: 1657.8"/>
    <s v="PROFIT"/>
  </r>
  <r>
    <s v="L0413"/>
    <s v="03-03-2021"/>
    <s v="B0413"/>
    <x v="9"/>
    <n v="28424"/>
    <n v="5"/>
    <n v="36"/>
    <x v="1"/>
    <x v="0"/>
    <x v="1"/>
    <n v="82446"/>
    <s v="OWN"/>
    <n v="0.22"/>
    <n v="0.73"/>
    <n v="12039.9"/>
    <n v="0"/>
    <n v="-16384.099999999999"/>
    <n v="0.34475899376561631"/>
    <n v="0.34475899376561631"/>
    <n v="334.44166666666666"/>
    <n v="6870.5"/>
    <n v="4.867792251898212E-2"/>
    <x v="5"/>
    <n v="54"/>
    <s v="LOSS: 16384.1"/>
    <s v="LOSS"/>
  </r>
  <r>
    <s v="L0414"/>
    <s v="19-08-2022"/>
    <s v="B0414"/>
    <x v="0"/>
    <n v="19333"/>
    <n v="8.4"/>
    <n v="36"/>
    <x v="1"/>
    <x v="1"/>
    <x v="3"/>
    <n v="135078"/>
    <s v="MORTGAGE"/>
    <n v="0.49"/>
    <n v="0.84"/>
    <n v="4102.62"/>
    <n v="0"/>
    <n v="-15230.380000000001"/>
    <n v="0.14312471312871081"/>
    <n v="0.14312471312871081"/>
    <n v="113.96166666666666"/>
    <n v="11256.5"/>
    <n v="1.0124076459527087E-2"/>
    <x v="25"/>
    <n v="37"/>
    <s v="LOSS: 15230.38"/>
    <s v="LOSS"/>
  </r>
  <r>
    <s v="L0415"/>
    <s v="30-12-2022"/>
    <s v="B0415"/>
    <x v="9"/>
    <n v="24116"/>
    <n v="12.8"/>
    <n v="36"/>
    <x v="0"/>
    <x v="6"/>
    <x v="1"/>
    <n v="45160"/>
    <s v="MORTGAGE"/>
    <n v="0.35"/>
    <n v="0.64"/>
    <n v="27202.85"/>
    <n v="0"/>
    <n v="3086.8499999999985"/>
    <n v="0.53401240035429587"/>
    <n v="0.53401240035429587"/>
    <n v="755.63472222222219"/>
    <n v="3763.3333333333335"/>
    <n v="0.20078867729554176"/>
    <x v="17"/>
    <n v="32"/>
    <s v="PROFIT: 3086.85"/>
    <s v="PROFIT"/>
  </r>
  <r>
    <s v="L0416"/>
    <s v="01-02-2022"/>
    <s v="B0416"/>
    <x v="1"/>
    <n v="16525"/>
    <n v="12.6"/>
    <n v="36"/>
    <x v="0"/>
    <x v="0"/>
    <x v="1"/>
    <n v="86583"/>
    <s v="OWN"/>
    <n v="0.47"/>
    <n v="0.73"/>
    <n v="18607.150000000001"/>
    <n v="0"/>
    <n v="2082.1500000000015"/>
    <n v="0.19085732765092456"/>
    <n v="0.19085732765092456"/>
    <n v="516.86527777777781"/>
    <n v="7215.25"/>
    <n v="7.1635116978313679E-2"/>
    <x v="31"/>
    <n v="43"/>
    <s v="PROFIT: 2082.15"/>
    <s v="PROFIT"/>
  </r>
  <r>
    <s v="L0417"/>
    <s v="30-11-2022"/>
    <s v="B0417"/>
    <x v="3"/>
    <n v="24398"/>
    <n v="9.5"/>
    <n v="60"/>
    <x v="1"/>
    <x v="5"/>
    <x v="0"/>
    <n v="63998"/>
    <s v="RENT"/>
    <n v="0.37"/>
    <n v="0.89"/>
    <n v="5945.55"/>
    <n v="0"/>
    <n v="-18452.45"/>
    <n v="0.38123066345823309"/>
    <n v="0.38123066345823309"/>
    <n v="99.092500000000001"/>
    <n v="5333.166666666667"/>
    <n v="1.8580424388262132E-2"/>
    <x v="20"/>
    <n v="33"/>
    <s v="LOSS: 18452.45"/>
    <s v="LOSS"/>
  </r>
  <r>
    <s v="L0418"/>
    <s v="09-11-2023"/>
    <s v="B0418"/>
    <x v="2"/>
    <n v="33857"/>
    <n v="12.6"/>
    <n v="60"/>
    <x v="0"/>
    <x v="4"/>
    <x v="2"/>
    <n v="57230"/>
    <s v="RENT"/>
    <n v="0.22"/>
    <n v="0.71"/>
    <n v="38122.980000000003"/>
    <n v="0"/>
    <n v="4265.9800000000032"/>
    <n v="0.59159531714135938"/>
    <n v="0.59159531714135938"/>
    <n v="635.38300000000004"/>
    <n v="4769.166666666667"/>
    <n v="0.13322725843089289"/>
    <x v="1"/>
    <n v="22"/>
    <s v="PROFIT: 4265.98"/>
    <s v="PROFIT"/>
  </r>
  <r>
    <s v="L0419"/>
    <s v="26-06-2021"/>
    <s v="B0419"/>
    <x v="4"/>
    <n v="11361"/>
    <n v="7.6"/>
    <n v="60"/>
    <x v="1"/>
    <x v="6"/>
    <x v="4"/>
    <n v="39076"/>
    <s v="RENT"/>
    <n v="0.25"/>
    <n v="0.66"/>
    <n v="2661.69"/>
    <n v="0"/>
    <n v="-8699.31"/>
    <n v="0.29074111986897327"/>
    <n v="0.29074111986897327"/>
    <n v="44.361499999999999"/>
    <n v="3256.3333333333335"/>
    <n v="1.3623144641211997E-2"/>
    <x v="24"/>
    <n v="50"/>
    <s v="LOSS: 8699.31"/>
    <s v="LOSS"/>
  </r>
  <r>
    <s v="L0420"/>
    <s v="31-01-2022"/>
    <s v="B0420"/>
    <x v="2"/>
    <n v="17369"/>
    <n v="13.3"/>
    <n v="36"/>
    <x v="0"/>
    <x v="6"/>
    <x v="2"/>
    <n v="99341"/>
    <s v="OWN"/>
    <n v="0.32"/>
    <n v="0.74"/>
    <n v="19679.080000000002"/>
    <n v="0"/>
    <n v="2310.0800000000017"/>
    <n v="0.17484221016498727"/>
    <n v="0.17484221016498727"/>
    <n v="546.64111111111117"/>
    <n v="8278.4166666666661"/>
    <n v="6.6032084771980692E-2"/>
    <x v="9"/>
    <n v="43"/>
    <s v="PROFIT: 2310.08"/>
    <s v="PROFIT"/>
  </r>
  <r>
    <s v="L0421"/>
    <s v="21-03-2022"/>
    <s v="B0421"/>
    <x v="2"/>
    <n v="4041"/>
    <n v="21"/>
    <n v="60"/>
    <x v="1"/>
    <x v="6"/>
    <x v="1"/>
    <n v="61085"/>
    <s v="RENT"/>
    <n v="0.42"/>
    <n v="0.82"/>
    <n v="858.39"/>
    <n v="1009"/>
    <n v="-3182.61"/>
    <n v="6.6153720225914703E-2"/>
    <n v="6.6153720225914703E-2"/>
    <n v="14.3065"/>
    <n v="5090.416666666667"/>
    <n v="2.8104772038962098E-3"/>
    <x v="35"/>
    <n v="41"/>
    <s v="LOSS: 3182.61"/>
    <s v="LOSS"/>
  </r>
  <r>
    <s v="L0422"/>
    <s v="17-03-2021"/>
    <s v="B0422"/>
    <x v="6"/>
    <n v="1105"/>
    <n v="14.6"/>
    <n v="60"/>
    <x v="1"/>
    <x v="1"/>
    <x v="3"/>
    <n v="85571"/>
    <s v="RENT"/>
    <n v="0.23"/>
    <n v="0.7"/>
    <n v="417.31"/>
    <n v="388.04"/>
    <n v="-687.69"/>
    <n v="1.2913253321802947E-2"/>
    <n v="1.2913253321802947E-2"/>
    <n v="6.9551666666666669"/>
    <n v="7130.916666666667"/>
    <n v="9.7535379976861319E-4"/>
    <x v="5"/>
    <n v="54"/>
    <s v="LOSS: 687.69"/>
    <s v="LOSS"/>
  </r>
  <r>
    <s v="L0423"/>
    <s v="22-09-2021"/>
    <s v="B0423"/>
    <x v="0"/>
    <n v="10078"/>
    <n v="5.4"/>
    <n v="60"/>
    <x v="1"/>
    <x v="4"/>
    <x v="4"/>
    <n v="44715"/>
    <s v="OWN"/>
    <n v="0.33"/>
    <n v="0.92"/>
    <n v="0"/>
    <n v="0"/>
    <n v="-10078"/>
    <n v="0.22538298110253829"/>
    <n v="0.22538298110253829"/>
    <n v="0"/>
    <n v="3726.25"/>
    <n v="0"/>
    <x v="13"/>
    <n v="47"/>
    <s v="LOSS: 10078"/>
    <s v="LOSS"/>
  </r>
  <r>
    <s v="L0424"/>
    <s v="31-03-2022"/>
    <s v="B0424"/>
    <x v="5"/>
    <n v="26003"/>
    <n v="13.4"/>
    <n v="36"/>
    <x v="0"/>
    <x v="6"/>
    <x v="4"/>
    <n v="35750"/>
    <s v="RENT"/>
    <n v="0.24"/>
    <n v="0.63"/>
    <n v="29487.4"/>
    <n v="0"/>
    <n v="3484.4000000000015"/>
    <n v="0.72735664335664341"/>
    <n v="0.72735664335664341"/>
    <n v="819.09444444444443"/>
    <n v="2979.1666666666665"/>
    <n v="0.27494079254079257"/>
    <x v="35"/>
    <n v="41"/>
    <s v="PROFIT: 3484.4"/>
    <s v="PROFIT"/>
  </r>
  <r>
    <s v="L0425"/>
    <s v="19-12-2022"/>
    <s v="B0425"/>
    <x v="0"/>
    <n v="7090"/>
    <n v="5.5"/>
    <n v="36"/>
    <x v="1"/>
    <x v="5"/>
    <x v="3"/>
    <n v="143931"/>
    <s v="RENT"/>
    <n v="0.43"/>
    <n v="0.71"/>
    <n v="2472.13"/>
    <n v="1824.75"/>
    <n v="-4617.87"/>
    <n v="4.9259714724416558E-2"/>
    <n v="4.9259714724416558E-2"/>
    <n v="68.670277777777784"/>
    <n v="11994.25"/>
    <n v="5.7252665050151353E-3"/>
    <x v="17"/>
    <n v="33"/>
    <s v="LOSS: 4617.87"/>
    <s v="LOSS"/>
  </r>
  <r>
    <s v="L0426"/>
    <s v="05-01-2023"/>
    <s v="B0426"/>
    <x v="4"/>
    <n v="39850"/>
    <n v="24.3"/>
    <n v="60"/>
    <x v="0"/>
    <x v="0"/>
    <x v="4"/>
    <n v="108768"/>
    <s v="RENT"/>
    <n v="0.28999999999999998"/>
    <n v="0.84"/>
    <n v="49533.55"/>
    <n v="0"/>
    <n v="9683.5500000000029"/>
    <n v="0.36637614004118857"/>
    <n v="0.36637614004118857"/>
    <n v="825.55916666666667"/>
    <n v="9064"/>
    <n v="9.1081108414239484E-2"/>
    <x v="14"/>
    <n v="32"/>
    <s v="PROFIT: 9683.55"/>
    <s v="PROFIT"/>
  </r>
  <r>
    <s v="L0427"/>
    <s v="01-05-2023"/>
    <s v="B0427"/>
    <x v="6"/>
    <n v="2925"/>
    <n v="7.5"/>
    <n v="60"/>
    <x v="1"/>
    <x v="5"/>
    <x v="3"/>
    <n v="148544"/>
    <s v="OWN"/>
    <n v="0.13"/>
    <n v="0.81"/>
    <n v="289.72000000000003"/>
    <n v="0"/>
    <n v="-2635.2799999999997"/>
    <n v="1.9691135286514432E-2"/>
    <n v="1.9691135286514432E-2"/>
    <n v="4.8286666666666669"/>
    <n v="12378.666666666666"/>
    <n v="3.9007970702283502E-4"/>
    <x v="0"/>
    <n v="28"/>
    <s v="LOSS: 2635.28"/>
    <s v="LOSS"/>
  </r>
  <r>
    <s v="L0428"/>
    <s v="24-05-2021"/>
    <s v="B0428"/>
    <x v="3"/>
    <n v="19440"/>
    <n v="19.2"/>
    <n v="36"/>
    <x v="0"/>
    <x v="2"/>
    <x v="4"/>
    <n v="65903"/>
    <s v="OWN"/>
    <n v="0.17"/>
    <n v="0.89"/>
    <n v="23172.48"/>
    <n v="0"/>
    <n v="3732.4799999999996"/>
    <n v="0.29497898426475272"/>
    <n v="0.29497898426475272"/>
    <n v="643.67999999999995"/>
    <n v="5491.916666666667"/>
    <n v="0.11720498308119508"/>
    <x v="2"/>
    <n v="51"/>
    <s v="PROFIT: 3732.48"/>
    <s v="PROFIT"/>
  </r>
  <r>
    <s v="L0429"/>
    <s v="04-06-2023"/>
    <s v="B0429"/>
    <x v="2"/>
    <n v="27015"/>
    <n v="24.5"/>
    <n v="36"/>
    <x v="0"/>
    <x v="2"/>
    <x v="2"/>
    <n v="102489"/>
    <s v="RENT"/>
    <n v="0.12"/>
    <n v="0.95"/>
    <n v="33633.68"/>
    <n v="0"/>
    <n v="6618.68"/>
    <n v="0.26358926323800602"/>
    <n v="0.26358926323800602"/>
    <n v="934.26888888888891"/>
    <n v="8540.75"/>
    <n v="0.10938956050568029"/>
    <x v="27"/>
    <n v="27"/>
    <s v="PROFIT: 6618.68"/>
    <s v="PROFIT"/>
  </r>
  <r>
    <s v="L0430"/>
    <s v="29-12-2023"/>
    <s v="B0430"/>
    <x v="1"/>
    <n v="34320"/>
    <n v="21.5"/>
    <n v="60"/>
    <x v="1"/>
    <x v="0"/>
    <x v="4"/>
    <n v="62093"/>
    <s v="RENT"/>
    <n v="0.3"/>
    <n v="0.69"/>
    <n v="4545.24"/>
    <n v="12356.63"/>
    <n v="-29774.760000000002"/>
    <n v="0.55271930813457237"/>
    <n v="0.55271930813457237"/>
    <n v="75.753999999999991"/>
    <n v="5174.416666666667"/>
    <n v="1.4640104359589646E-2"/>
    <x v="15"/>
    <n v="20"/>
    <s v="LOSS: 29774.76"/>
    <s v="LOSS"/>
  </r>
  <r>
    <s v="L0431"/>
    <s v="31-01-2022"/>
    <s v="B0431"/>
    <x v="6"/>
    <n v="26291"/>
    <n v="19"/>
    <n v="36"/>
    <x v="0"/>
    <x v="1"/>
    <x v="0"/>
    <n v="121036"/>
    <s v="OWN"/>
    <n v="0.14000000000000001"/>
    <n v="0.55000000000000004"/>
    <n v="31286.29"/>
    <n v="0"/>
    <n v="4995.2900000000009"/>
    <n v="0.21721636537889555"/>
    <n v="0.21721636537889555"/>
    <n v="869.06361111111119"/>
    <n v="10086.333333333334"/>
    <n v="8.6162491600295238E-2"/>
    <x v="9"/>
    <n v="43"/>
    <s v="PROFIT: 4995.29"/>
    <s v="PROFIT"/>
  </r>
  <r>
    <s v="L0432"/>
    <s v="15-11-2023"/>
    <s v="B0432"/>
    <x v="8"/>
    <n v="37679"/>
    <n v="21.8"/>
    <n v="60"/>
    <x v="1"/>
    <x v="6"/>
    <x v="3"/>
    <n v="117954"/>
    <s v="RENT"/>
    <n v="0.15"/>
    <n v="0.51"/>
    <n v="9138.7099999999991"/>
    <n v="0"/>
    <n v="-28540.29"/>
    <n v="0.31943808603353852"/>
    <n v="0.31943808603353852"/>
    <n v="152.31183333333331"/>
    <n v="9829.5"/>
    <n v="1.5495379554741676E-2"/>
    <x v="1"/>
    <n v="22"/>
    <s v="LOSS: 28540.29"/>
    <s v="LOSS"/>
  </r>
  <r>
    <s v="L0433"/>
    <s v="06-08-2023"/>
    <s v="B0433"/>
    <x v="9"/>
    <n v="27289"/>
    <n v="24.6"/>
    <n v="36"/>
    <x v="1"/>
    <x v="4"/>
    <x v="4"/>
    <n v="149277"/>
    <s v="OWN"/>
    <n v="0.48"/>
    <n v="0.83"/>
    <n v="2575.9699999999998"/>
    <n v="0"/>
    <n v="-24713.03"/>
    <n v="0.18280780026393886"/>
    <n v="0.18280780026393886"/>
    <n v="71.55472222222221"/>
    <n v="12439.75"/>
    <n v="5.7521029138224008E-3"/>
    <x v="10"/>
    <n v="25"/>
    <s v="LOSS: 24713.03"/>
    <s v="LOSS"/>
  </r>
  <r>
    <s v="L0434"/>
    <s v="10-06-2023"/>
    <s v="B0434"/>
    <x v="0"/>
    <n v="4389"/>
    <n v="17.399999999999999"/>
    <n v="60"/>
    <x v="1"/>
    <x v="5"/>
    <x v="3"/>
    <n v="64314"/>
    <s v="RENT"/>
    <n v="0.45"/>
    <n v="0.89"/>
    <n v="1442.19"/>
    <n v="0"/>
    <n v="-2946.81"/>
    <n v="6.8243306278570767E-2"/>
    <n v="6.8243306278570767E-2"/>
    <n v="24.0365"/>
    <n v="5359.5"/>
    <n v="4.4848400037316915E-3"/>
    <x v="27"/>
    <n v="27"/>
    <s v="LOSS: 2946.81"/>
    <s v="LOSS"/>
  </r>
  <r>
    <s v="L0435"/>
    <s v="23-07-2022"/>
    <s v="B0435"/>
    <x v="6"/>
    <n v="26683"/>
    <n v="16.2"/>
    <n v="60"/>
    <x v="0"/>
    <x v="1"/>
    <x v="0"/>
    <n v="78225"/>
    <s v="OWN"/>
    <n v="0.28000000000000003"/>
    <n v="0.6"/>
    <n v="31005.65"/>
    <n v="0"/>
    <n v="4322.6500000000015"/>
    <n v="0.3411057845957175"/>
    <n v="0.3411057845957175"/>
    <n v="516.76083333333338"/>
    <n v="6518.75"/>
    <n v="7.9272994566954302E-2"/>
    <x v="21"/>
    <n v="37"/>
    <s v="PROFIT: 4322.65"/>
    <s v="PROFIT"/>
  </r>
  <r>
    <s v="L0436"/>
    <s v="29-11-2023"/>
    <s v="B0436"/>
    <x v="8"/>
    <n v="14629"/>
    <n v="17.600000000000001"/>
    <n v="36"/>
    <x v="0"/>
    <x v="4"/>
    <x v="4"/>
    <n v="117985"/>
    <s v="MORTGAGE"/>
    <n v="0.49"/>
    <n v="0.56999999999999995"/>
    <n v="17203.7"/>
    <n v="0"/>
    <n v="2574.7000000000007"/>
    <n v="0.12399033775479934"/>
    <n v="0.12399033775479934"/>
    <n v="477.88055555555559"/>
    <n v="9832.0833333333339"/>
    <n v="4.8604201099009758E-2"/>
    <x v="1"/>
    <n v="21"/>
    <s v="PROFIT: 2574.7"/>
    <s v="PROFIT"/>
  </r>
  <r>
    <s v="L0437"/>
    <s v="19-04-2021"/>
    <s v="B0437"/>
    <x v="5"/>
    <n v="25826"/>
    <n v="15.7"/>
    <n v="60"/>
    <x v="1"/>
    <x v="0"/>
    <x v="4"/>
    <n v="113014"/>
    <s v="MORTGAGE"/>
    <n v="0.1"/>
    <n v="0.53"/>
    <n v="2961.24"/>
    <n v="0"/>
    <n v="-22864.760000000002"/>
    <n v="0.2285203603093422"/>
    <n v="0.2285203603093422"/>
    <n v="49.353999999999999"/>
    <n v="9417.8333333333339"/>
    <n v="5.2404834799228408E-3"/>
    <x v="28"/>
    <n v="53"/>
    <s v="LOSS: 22864.76"/>
    <s v="LOSS"/>
  </r>
  <r>
    <s v="L0438"/>
    <s v="02-12-2023"/>
    <s v="B0438"/>
    <x v="4"/>
    <n v="36198"/>
    <n v="17.7"/>
    <n v="60"/>
    <x v="0"/>
    <x v="1"/>
    <x v="0"/>
    <n v="65179"/>
    <s v="OWN"/>
    <n v="0.35"/>
    <n v="0.87"/>
    <n v="42605.05"/>
    <n v="0"/>
    <n v="6407.0500000000029"/>
    <n v="0.55536292364105"/>
    <n v="0.55536292364105"/>
    <n v="710.08416666666676"/>
    <n v="5431.583333333333"/>
    <n v="0.1307324444989951"/>
    <x v="15"/>
    <n v="21"/>
    <s v="PROFIT: 6407.05"/>
    <s v="PROFIT"/>
  </r>
  <r>
    <s v="L0439"/>
    <s v="24-07-2023"/>
    <s v="B0439"/>
    <x v="4"/>
    <n v="27630"/>
    <n v="14"/>
    <n v="60"/>
    <x v="0"/>
    <x v="2"/>
    <x v="0"/>
    <n v="147305"/>
    <s v="MORTGAGE"/>
    <n v="0.35"/>
    <n v="0.64"/>
    <n v="31498.2"/>
    <n v="0"/>
    <n v="3868.2000000000007"/>
    <n v="0.1875700078069312"/>
    <n v="0.1875700078069312"/>
    <n v="524.97"/>
    <n v="12275.416666666666"/>
    <n v="4.2765961779980315E-2"/>
    <x v="33"/>
    <n v="25"/>
    <s v="PROFIT: 3868.2"/>
    <s v="PROFIT"/>
  </r>
  <r>
    <s v="L0440"/>
    <s v="02-02-2022"/>
    <s v="B0440"/>
    <x v="2"/>
    <n v="34226"/>
    <n v="9.4"/>
    <n v="36"/>
    <x v="0"/>
    <x v="1"/>
    <x v="0"/>
    <n v="142417"/>
    <s v="RENT"/>
    <n v="0.28000000000000003"/>
    <n v="0.68"/>
    <n v="37443.24"/>
    <n v="0"/>
    <n v="3217.239999999998"/>
    <n v="0.24032243341735887"/>
    <n v="0.24032243341735887"/>
    <n v="1040.0899999999999"/>
    <n v="11868.083333333334"/>
    <n v="8.7637571357351993E-2"/>
    <x v="31"/>
    <n v="43"/>
    <s v="PROFIT: 3217.24"/>
    <s v="PROFIT"/>
  </r>
  <r>
    <s v="L0441"/>
    <s v="26-09-2022"/>
    <s v="B0441"/>
    <x v="2"/>
    <n v="33975"/>
    <n v="7.4"/>
    <n v="36"/>
    <x v="0"/>
    <x v="1"/>
    <x v="3"/>
    <n v="55338"/>
    <s v="OWN"/>
    <n v="0.26"/>
    <n v="0.73"/>
    <n v="36489.15"/>
    <n v="0"/>
    <n v="2514.1500000000015"/>
    <n v="0.61395424482272576"/>
    <n v="0.61395424482272576"/>
    <n v="1013.5875000000001"/>
    <n v="4611.5"/>
    <n v="0.21979561964653585"/>
    <x v="34"/>
    <n v="35"/>
    <s v="PROFIT: 2514.15"/>
    <s v="PROFIT"/>
  </r>
  <r>
    <s v="L0442"/>
    <s v="03-01-2023"/>
    <s v="B0442"/>
    <x v="6"/>
    <n v="1899"/>
    <n v="6.4"/>
    <n v="36"/>
    <x v="1"/>
    <x v="4"/>
    <x v="0"/>
    <n v="122435"/>
    <s v="OWN"/>
    <n v="0.28000000000000003"/>
    <n v="0.88"/>
    <n v="487.5"/>
    <n v="737.8"/>
    <n v="-1411.5"/>
    <n v="1.55102707559113E-2"/>
    <n v="1.55102707559113E-2"/>
    <n v="13.541666666666666"/>
    <n v="10202.916666666666"/>
    <n v="1.3272348593131049E-3"/>
    <x v="14"/>
    <n v="32"/>
    <s v="LOSS: 1411.5"/>
    <s v="LOSS"/>
  </r>
  <r>
    <s v="L0443"/>
    <s v="23-08-2021"/>
    <s v="B0443"/>
    <x v="6"/>
    <n v="12653"/>
    <n v="10.3"/>
    <n v="60"/>
    <x v="0"/>
    <x v="0"/>
    <x v="3"/>
    <n v="99681"/>
    <s v="RENT"/>
    <n v="0.27"/>
    <n v="0.79"/>
    <n v="13956.26"/>
    <n v="0"/>
    <n v="1303.2600000000002"/>
    <n v="0.12693492240246387"/>
    <n v="0.12693492240246387"/>
    <n v="232.60433333333333"/>
    <n v="8306.75"/>
    <n v="2.8001845888383944E-2"/>
    <x v="26"/>
    <n v="48"/>
    <s v="PROFIT: 1303.26"/>
    <s v="PROFIT"/>
  </r>
  <r>
    <s v="L0444"/>
    <s v="20-10-2022"/>
    <s v="B0444"/>
    <x v="3"/>
    <n v="28961"/>
    <n v="5.9"/>
    <n v="36"/>
    <x v="1"/>
    <x v="1"/>
    <x v="2"/>
    <n v="62101"/>
    <s v="RENT"/>
    <n v="0.39"/>
    <n v="0.78"/>
    <n v="1542.14"/>
    <n v="0"/>
    <n v="-27418.86"/>
    <n v="0.46635319882127502"/>
    <n v="0.46635319882127502"/>
    <n v="42.837222222222223"/>
    <n v="5175.083333333333"/>
    <n v="8.2775908063745622E-3"/>
    <x v="23"/>
    <n v="34"/>
    <s v="LOSS: 27418.86"/>
    <s v="LOSS"/>
  </r>
  <r>
    <s v="L0445"/>
    <s v="21-01-2023"/>
    <s v="B0445"/>
    <x v="9"/>
    <n v="17405"/>
    <n v="16.3"/>
    <n v="60"/>
    <x v="0"/>
    <x v="4"/>
    <x v="4"/>
    <n v="32775"/>
    <s v="OWN"/>
    <n v="0.15"/>
    <n v="0.57999999999999996"/>
    <n v="20242.02"/>
    <n v="0"/>
    <n v="2837.0200000000004"/>
    <n v="0.53104500381388253"/>
    <n v="0.53104500381388253"/>
    <n v="337.36700000000002"/>
    <n v="2731.25"/>
    <n v="0.12352109839816934"/>
    <x v="14"/>
    <n v="31"/>
    <s v="PROFIT: 2837.02"/>
    <s v="PROFIT"/>
  </r>
  <r>
    <s v="L0446"/>
    <s v="11-08-2022"/>
    <s v="B0446"/>
    <x v="7"/>
    <n v="9601"/>
    <n v="10.7"/>
    <n v="60"/>
    <x v="0"/>
    <x v="6"/>
    <x v="4"/>
    <n v="141497"/>
    <s v="RENT"/>
    <n v="0.18"/>
    <n v="0.73"/>
    <n v="10628.31"/>
    <n v="0"/>
    <n v="1027.3099999999995"/>
    <n v="6.7853028686120559E-2"/>
    <n v="6.7853028686120559E-2"/>
    <n v="177.13849999999999"/>
    <n v="11791.416666666666"/>
    <n v="1.5022664791479678E-2"/>
    <x v="25"/>
    <n v="37"/>
    <s v="PROFIT: 1027.31"/>
    <s v="PROFIT"/>
  </r>
  <r>
    <s v="L0447"/>
    <s v="30-10-2023"/>
    <s v="B0447"/>
    <x v="5"/>
    <n v="34662"/>
    <n v="21.5"/>
    <n v="36"/>
    <x v="0"/>
    <x v="0"/>
    <x v="1"/>
    <n v="127183"/>
    <s v="OWN"/>
    <n v="0.17"/>
    <n v="0.82"/>
    <n v="42114.33"/>
    <n v="0"/>
    <n v="7452.3300000000017"/>
    <n v="0.27253642389313038"/>
    <n v="0.27253642389313038"/>
    <n v="1169.8425"/>
    <n v="10598.583333333334"/>
    <n v="0.11037725167671779"/>
    <x v="30"/>
    <n v="22"/>
    <s v="PROFIT: 7452.33"/>
    <s v="PROFIT"/>
  </r>
  <r>
    <s v="L0448"/>
    <s v="12-08-2023"/>
    <s v="B0448"/>
    <x v="2"/>
    <n v="34282"/>
    <n v="6.5"/>
    <n v="36"/>
    <x v="0"/>
    <x v="4"/>
    <x v="2"/>
    <n v="75619"/>
    <s v="RENT"/>
    <n v="0.2"/>
    <n v="0.94"/>
    <n v="36510.33"/>
    <n v="0"/>
    <n v="2228.3300000000017"/>
    <n v="0.45335167087636707"/>
    <n v="0.45335167087636707"/>
    <n v="1014.1758333333333"/>
    <n v="6301.583333333333"/>
    <n v="0.16093984316111032"/>
    <x v="10"/>
    <n v="25"/>
    <s v="PROFIT: 2228.33"/>
    <s v="PROFIT"/>
  </r>
  <r>
    <s v="L0449"/>
    <s v="07-05-2022"/>
    <s v="B0449"/>
    <x v="7"/>
    <n v="22288"/>
    <n v="9.5"/>
    <n v="60"/>
    <x v="0"/>
    <x v="4"/>
    <x v="0"/>
    <n v="75838"/>
    <s v="OWN"/>
    <n v="0.31"/>
    <n v="0.59"/>
    <n v="24405.360000000001"/>
    <n v="0"/>
    <n v="2117.3600000000006"/>
    <n v="0.29388960679342807"/>
    <n v="0.29388960679342807"/>
    <n v="406.75600000000003"/>
    <n v="6319.833333333333"/>
    <n v="6.4361823887760766E-2"/>
    <x v="16"/>
    <n v="40"/>
    <s v="PROFIT: 2117.36"/>
    <s v="PROFIT"/>
  </r>
  <r>
    <s v="L0450"/>
    <s v="02-07-2023"/>
    <s v="B0450"/>
    <x v="7"/>
    <n v="30545"/>
    <n v="19.600000000000001"/>
    <n v="60"/>
    <x v="1"/>
    <x v="2"/>
    <x v="0"/>
    <n v="49539"/>
    <s v="RENT"/>
    <n v="0.14000000000000001"/>
    <n v="0.5"/>
    <n v="5878.95"/>
    <n v="0"/>
    <n v="-24666.05"/>
    <n v="0.61658491289690953"/>
    <n v="0.61658491289690953"/>
    <n v="97.982500000000002"/>
    <n v="4128.25"/>
    <n v="2.3734633319203051E-2"/>
    <x v="33"/>
    <n v="26"/>
    <s v="LOSS: 24666.05"/>
    <s v="LOSS"/>
  </r>
  <r>
    <s v="L0451"/>
    <s v="19-06-2021"/>
    <s v="B0451"/>
    <x v="9"/>
    <n v="37877"/>
    <n v="17"/>
    <n v="36"/>
    <x v="0"/>
    <x v="0"/>
    <x v="2"/>
    <n v="132274"/>
    <s v="RENT"/>
    <n v="0.45"/>
    <n v="0.53"/>
    <n v="44316.09"/>
    <n v="0"/>
    <n v="6439.0899999999965"/>
    <n v="0.28635257117800927"/>
    <n v="0.28635257117800927"/>
    <n v="1231.0024999999998"/>
    <n v="11022.833333333334"/>
    <n v="0.11167750275942361"/>
    <x v="24"/>
    <n v="51"/>
    <s v="PROFIT: 6439.09"/>
    <s v="PROFIT"/>
  </r>
  <r>
    <s v="L0452"/>
    <s v="04-08-2023"/>
    <s v="B0452"/>
    <x v="1"/>
    <n v="16313"/>
    <n v="6.3"/>
    <n v="36"/>
    <x v="0"/>
    <x v="0"/>
    <x v="0"/>
    <n v="87124"/>
    <s v="MORTGAGE"/>
    <n v="0.22"/>
    <n v="0.67"/>
    <n v="17340.72"/>
    <n v="0"/>
    <n v="1027.7200000000012"/>
    <n v="0.18723887792112393"/>
    <n v="0.18723887792112393"/>
    <n v="481.68666666666672"/>
    <n v="7260.333333333333"/>
    <n v="6.6344979569349441E-2"/>
    <x v="10"/>
    <n v="25"/>
    <s v="PROFIT: 1027.72"/>
    <s v="PROFIT"/>
  </r>
  <r>
    <s v="L0453"/>
    <s v="06-03-2023"/>
    <s v="B0453"/>
    <x v="1"/>
    <n v="16349"/>
    <n v="22.5"/>
    <n v="36"/>
    <x v="0"/>
    <x v="0"/>
    <x v="1"/>
    <n v="95149"/>
    <s v="MORTGAGE"/>
    <n v="0.17"/>
    <n v="0.87"/>
    <n v="20027.53"/>
    <n v="0"/>
    <n v="3678.5299999999988"/>
    <n v="0.1718252425143722"/>
    <n v="0.1718252425143722"/>
    <n v="556.32027777777773"/>
    <n v="7929.083333333333"/>
    <n v="7.0161991543088553E-2"/>
    <x v="8"/>
    <n v="30"/>
    <s v="PROFIT: 3678.53"/>
    <s v="PROFIT"/>
  </r>
  <r>
    <s v="L0454"/>
    <s v="26-09-2022"/>
    <s v="B0454"/>
    <x v="2"/>
    <n v="8179"/>
    <n v="22.5"/>
    <n v="60"/>
    <x v="0"/>
    <x v="6"/>
    <x v="3"/>
    <n v="56616"/>
    <s v="MORTGAGE"/>
    <n v="0.37"/>
    <n v="0.5"/>
    <n v="10019.280000000001"/>
    <n v="0"/>
    <n v="1840.2800000000007"/>
    <n v="0.14446446234280061"/>
    <n v="0.14446446234280061"/>
    <n v="166.988"/>
    <n v="4718"/>
    <n v="3.539381093683764E-2"/>
    <x v="34"/>
    <n v="35"/>
    <s v="PROFIT: 1840.28"/>
    <s v="PROFIT"/>
  </r>
  <r>
    <s v="L0455"/>
    <s v="29-01-2021"/>
    <s v="B0455"/>
    <x v="8"/>
    <n v="11326"/>
    <n v="11.6"/>
    <n v="60"/>
    <x v="1"/>
    <x v="0"/>
    <x v="4"/>
    <n v="109655"/>
    <s v="RENT"/>
    <n v="0.12"/>
    <n v="0.71"/>
    <n v="3433.56"/>
    <n v="1960.48"/>
    <n v="-7892.4400000000005"/>
    <n v="0.10328758378550909"/>
    <n v="0.10328758378550909"/>
    <n v="57.225999999999999"/>
    <n v="9137.9166666666661"/>
    <n v="6.2624777711914647E-3"/>
    <x v="12"/>
    <n v="55"/>
    <s v="LOSS: 7892.44"/>
    <s v="LOSS"/>
  </r>
  <r>
    <s v="L0456"/>
    <s v="05-12-2021"/>
    <s v="B0456"/>
    <x v="9"/>
    <n v="2560"/>
    <n v="11.8"/>
    <n v="60"/>
    <x v="0"/>
    <x v="0"/>
    <x v="2"/>
    <n v="120695"/>
    <s v="OWN"/>
    <n v="0.35"/>
    <n v="0.65"/>
    <n v="2862.08"/>
    <n v="0"/>
    <n v="302.07999999999993"/>
    <n v="2.1210489249761797E-2"/>
    <n v="2.1210489249761797E-2"/>
    <n v="47.701333333333331"/>
    <n v="10057.916666666666"/>
    <n v="4.7426653962467378E-3"/>
    <x v="7"/>
    <n v="45"/>
    <s v="PROFIT: 302.08"/>
    <s v="PROFIT"/>
  </r>
  <r>
    <s v="L0457"/>
    <s v="15-05-2022"/>
    <s v="B0457"/>
    <x v="9"/>
    <n v="14612"/>
    <n v="24.8"/>
    <n v="60"/>
    <x v="0"/>
    <x v="0"/>
    <x v="4"/>
    <n v="84567"/>
    <s v="RENT"/>
    <n v="0.38"/>
    <n v="0.52"/>
    <n v="18235.78"/>
    <n v="0"/>
    <n v="3623.7799999999988"/>
    <n v="0.17278607494649212"/>
    <n v="0.17278607494649212"/>
    <n v="303.92966666666666"/>
    <n v="7047.25"/>
    <n v="4.3127413766599267E-2"/>
    <x v="16"/>
    <n v="40"/>
    <s v="PROFIT: 3623.78"/>
    <s v="PROFIT"/>
  </r>
  <r>
    <s v="L0458"/>
    <s v="26-05-2022"/>
    <s v="B0458"/>
    <x v="0"/>
    <n v="18650"/>
    <n v="17.5"/>
    <n v="60"/>
    <x v="0"/>
    <x v="1"/>
    <x v="3"/>
    <n v="67099"/>
    <s v="MORTGAGE"/>
    <n v="0.19"/>
    <n v="0.7"/>
    <n v="21913.75"/>
    <n v="0"/>
    <n v="3263.75"/>
    <n v="0.27794751039508786"/>
    <n v="0.27794751039508786"/>
    <n v="365.22916666666669"/>
    <n v="5591.583333333333"/>
    <n v="6.5317664942845646E-2"/>
    <x v="16"/>
    <n v="39"/>
    <s v="PROFIT: 3263.75"/>
    <s v="PROFIT"/>
  </r>
  <r>
    <s v="L0459"/>
    <s v="05-08-2021"/>
    <s v="B0459"/>
    <x v="7"/>
    <n v="27745"/>
    <n v="15.6"/>
    <n v="36"/>
    <x v="2"/>
    <x v="0"/>
    <x v="2"/>
    <n v="105831"/>
    <s v="RENT"/>
    <n v="0.12"/>
    <n v="0.61"/>
    <n v="0"/>
    <n v="0"/>
    <n v="-27745"/>
    <n v="0.26216326029235293"/>
    <n v="0.26216326029235293"/>
    <n v="0"/>
    <n v="8819.25"/>
    <n v="0"/>
    <x v="26"/>
    <n v="49"/>
    <s v="LOSS: 27745"/>
    <s v="LOSS"/>
  </r>
  <r>
    <s v="L0460"/>
    <s v="30-12-2023"/>
    <s v="B0460"/>
    <x v="0"/>
    <n v="32890"/>
    <n v="21.8"/>
    <n v="36"/>
    <x v="0"/>
    <x v="4"/>
    <x v="3"/>
    <n v="130246"/>
    <s v="MORTGAGE"/>
    <n v="0.25"/>
    <n v="0.66"/>
    <n v="40060.019999999997"/>
    <n v="0"/>
    <n v="7170.0199999999968"/>
    <n v="0.2525221503923345"/>
    <n v="0.2525221503923345"/>
    <n v="1112.7783333333332"/>
    <n v="10853.833333333334"/>
    <n v="0.10252399305928779"/>
    <x v="15"/>
    <n v="20"/>
    <s v="PROFIT: 7170.02"/>
    <s v="PROFIT"/>
  </r>
  <r>
    <s v="L0461"/>
    <s v="21-03-2022"/>
    <s v="B0461"/>
    <x v="7"/>
    <n v="21022"/>
    <n v="10.7"/>
    <n v="60"/>
    <x v="1"/>
    <x v="4"/>
    <x v="0"/>
    <n v="91799"/>
    <s v="MORTGAGE"/>
    <n v="0.14000000000000001"/>
    <n v="0.82"/>
    <n v="5630.06"/>
    <n v="0"/>
    <n v="-15391.939999999999"/>
    <n v="0.22900031590758069"/>
    <n v="0.22900031590758069"/>
    <n v="93.834333333333333"/>
    <n v="7649.916666666667"/>
    <n v="1.2266059543132278E-2"/>
    <x v="35"/>
    <n v="41"/>
    <s v="LOSS: 15391.94"/>
    <s v="LOSS"/>
  </r>
  <r>
    <s v="L0462"/>
    <s v="26-05-2023"/>
    <s v="B0462"/>
    <x v="1"/>
    <n v="5780"/>
    <n v="13.6"/>
    <n v="60"/>
    <x v="0"/>
    <x v="5"/>
    <x v="0"/>
    <n v="120221"/>
    <s v="OWN"/>
    <n v="0.15"/>
    <n v="0.73"/>
    <n v="6566.08"/>
    <n v="0"/>
    <n v="786.07999999999993"/>
    <n v="4.8078122790527443E-2"/>
    <n v="4.8078122790527443E-2"/>
    <n v="109.43466666666667"/>
    <n v="10018.416666666666"/>
    <n v="1.0923349498007837E-2"/>
    <x v="0"/>
    <n v="27"/>
    <s v="PROFIT: 786.08"/>
    <s v="PROFIT"/>
  </r>
  <r>
    <s v="L0463"/>
    <s v="16-06-2021"/>
    <s v="B0463"/>
    <x v="2"/>
    <n v="19311"/>
    <n v="10.4"/>
    <n v="36"/>
    <x v="1"/>
    <x v="1"/>
    <x v="0"/>
    <n v="144879"/>
    <s v="OWN"/>
    <n v="0.2"/>
    <n v="0.56000000000000005"/>
    <n v="7598.51"/>
    <n v="3245.92"/>
    <n v="-11712.49"/>
    <n v="0.13329053900151161"/>
    <n v="0.13329053900151161"/>
    <n v="211.06972222222223"/>
    <n v="12073.25"/>
    <n v="1.7482427865092021E-2"/>
    <x v="24"/>
    <n v="51"/>
    <s v="LOSS: 11712.49"/>
    <s v="LOSS"/>
  </r>
  <r>
    <s v="L0464"/>
    <s v="01-04-2021"/>
    <s v="B0464"/>
    <x v="5"/>
    <n v="29380"/>
    <n v="20.8"/>
    <n v="36"/>
    <x v="1"/>
    <x v="5"/>
    <x v="3"/>
    <n v="55479"/>
    <s v="MORTGAGE"/>
    <n v="0.22"/>
    <n v="0.93"/>
    <n v="10642.35"/>
    <n v="10361.469999999999"/>
    <n v="-18737.650000000001"/>
    <n v="0.52956974711151972"/>
    <n v="0.52956974711151972"/>
    <n v="295.62083333333334"/>
    <n v="4623.25"/>
    <n v="6.3942212368643989E-2"/>
    <x v="28"/>
    <n v="53"/>
    <s v="LOSS: 18737.65"/>
    <s v="LOSS"/>
  </r>
  <r>
    <s v="L0465"/>
    <s v="15-12-2022"/>
    <s v="B0465"/>
    <x v="1"/>
    <n v="3356"/>
    <n v="16.5"/>
    <n v="36"/>
    <x v="1"/>
    <x v="2"/>
    <x v="3"/>
    <n v="76172"/>
    <s v="MORTGAGE"/>
    <n v="0.31"/>
    <n v="0.79"/>
    <n v="710.07"/>
    <n v="0"/>
    <n v="-2645.93"/>
    <n v="4.4058184109646591E-2"/>
    <n v="4.4058184109646591E-2"/>
    <n v="19.724166666666669"/>
    <n v="6347.666666666667"/>
    <n v="3.1073097726198604E-3"/>
    <x v="17"/>
    <n v="33"/>
    <s v="LOSS: 2645.93"/>
    <s v="LOSS"/>
  </r>
  <r>
    <s v="L0466"/>
    <s v="08-02-2021"/>
    <s v="B0466"/>
    <x v="9"/>
    <n v="5790"/>
    <n v="18.2"/>
    <n v="36"/>
    <x v="0"/>
    <x v="2"/>
    <x v="3"/>
    <n v="129165"/>
    <s v="RENT"/>
    <n v="0.37"/>
    <n v="0.84"/>
    <n v="6843.78"/>
    <n v="0"/>
    <n v="1053.7799999999997"/>
    <n v="4.4826384856578798E-2"/>
    <n v="4.4826384856578798E-2"/>
    <n v="190.10499999999999"/>
    <n v="10763.75"/>
    <n v="1.7661595633492046E-2"/>
    <x v="29"/>
    <n v="55"/>
    <s v="PROFIT: 1053.78"/>
    <s v="PROFIT"/>
  </r>
  <r>
    <s v="L0467"/>
    <s v="22-06-2021"/>
    <s v="B0467"/>
    <x v="5"/>
    <n v="27911"/>
    <n v="10"/>
    <n v="60"/>
    <x v="0"/>
    <x v="4"/>
    <x v="4"/>
    <n v="85863"/>
    <s v="MORTGAGE"/>
    <n v="0.34"/>
    <n v="0.54"/>
    <n v="30702.1"/>
    <n v="0"/>
    <n v="2791.0999999999985"/>
    <n v="0.32506434669182305"/>
    <n v="0.32506434669182305"/>
    <n v="511.70166666666665"/>
    <n v="7155.25"/>
    <n v="7.1514156272201063E-2"/>
    <x v="24"/>
    <n v="50"/>
    <s v="PROFIT: 2791.1"/>
    <s v="PROFIT"/>
  </r>
  <r>
    <s v="L0468"/>
    <s v="15-10-2022"/>
    <s v="B0468"/>
    <x v="6"/>
    <n v="25363"/>
    <n v="9.4"/>
    <n v="36"/>
    <x v="0"/>
    <x v="1"/>
    <x v="3"/>
    <n v="72043"/>
    <s v="RENT"/>
    <n v="0.16"/>
    <n v="0.52"/>
    <n v="27747.119999999999"/>
    <n v="0"/>
    <n v="2384.119999999999"/>
    <n v="0.35205363463487083"/>
    <n v="0.35205363463487083"/>
    <n v="770.75333333333333"/>
    <n v="6003.583333333333"/>
    <n v="0.12838221617645018"/>
    <x v="23"/>
    <n v="35"/>
    <s v="PROFIT: 2384.12"/>
    <s v="PROFIT"/>
  </r>
  <r>
    <s v="L0469"/>
    <s v="24-01-2023"/>
    <s v="B0469"/>
    <x v="5"/>
    <n v="21049"/>
    <n v="14.8"/>
    <n v="60"/>
    <x v="0"/>
    <x v="1"/>
    <x v="0"/>
    <n v="112569"/>
    <s v="MORTGAGE"/>
    <n v="0.17"/>
    <n v="0.51"/>
    <n v="24164.25"/>
    <n v="0"/>
    <n v="3115.25"/>
    <n v="0.18698753653314856"/>
    <n v="0.18698753653314856"/>
    <n v="402.73750000000001"/>
    <n v="9380.75"/>
    <n v="4.293233483463476E-2"/>
    <x v="14"/>
    <n v="31"/>
    <s v="PROFIT: 3115.25"/>
    <s v="PROFIT"/>
  </r>
  <r>
    <s v="L0470"/>
    <s v="18-12-2023"/>
    <s v="B0470"/>
    <x v="5"/>
    <n v="11181"/>
    <n v="19.8"/>
    <n v="36"/>
    <x v="0"/>
    <x v="2"/>
    <x v="1"/>
    <n v="132438"/>
    <s v="OWN"/>
    <n v="0.45"/>
    <n v="0.57999999999999996"/>
    <n v="13394.84"/>
    <n v="0"/>
    <n v="2213.84"/>
    <n v="8.4424409912562864E-2"/>
    <n v="8.4424409912562864E-2"/>
    <n v="372.07888888888891"/>
    <n v="11036.5"/>
    <n v="3.3713486058885418E-2"/>
    <x v="15"/>
    <n v="21"/>
    <s v="PROFIT: 2213.84"/>
    <s v="PROFIT"/>
  </r>
  <r>
    <s v="L0471"/>
    <s v="21-04-2022"/>
    <s v="B0471"/>
    <x v="1"/>
    <n v="17082"/>
    <n v="15.5"/>
    <n v="36"/>
    <x v="0"/>
    <x v="4"/>
    <x v="3"/>
    <n v="140107"/>
    <s v="OWN"/>
    <n v="0.32"/>
    <n v="0.69"/>
    <n v="19729.71"/>
    <n v="0"/>
    <n v="2647.7099999999991"/>
    <n v="0.12192110315687296"/>
    <n v="0.12192110315687296"/>
    <n v="548.04750000000001"/>
    <n v="11675.583333333334"/>
    <n v="4.6939624715396089E-2"/>
    <x v="3"/>
    <n v="40"/>
    <s v="PROFIT: 2647.71"/>
    <s v="PROFIT"/>
  </r>
  <r>
    <s v="L0472"/>
    <s v="01-04-2022"/>
    <s v="B0472"/>
    <x v="9"/>
    <n v="1661"/>
    <n v="5.7"/>
    <n v="36"/>
    <x v="1"/>
    <x v="5"/>
    <x v="1"/>
    <n v="45408"/>
    <s v="MORTGAGE"/>
    <n v="0.45"/>
    <n v="0.92"/>
    <n v="117.05"/>
    <n v="0"/>
    <n v="-1543.95"/>
    <n v="3.6579457364341088E-2"/>
    <n v="3.6579457364341088E-2"/>
    <n v="3.2513888888888887"/>
    <n v="3784"/>
    <n v="8.5924653511862804E-4"/>
    <x v="3"/>
    <n v="41"/>
    <s v="LOSS: 1543.95"/>
    <s v="LOSS"/>
  </r>
  <r>
    <s v="L0473"/>
    <s v="09-04-2023"/>
    <s v="B0473"/>
    <x v="5"/>
    <n v="38412"/>
    <n v="22.4"/>
    <n v="60"/>
    <x v="0"/>
    <x v="4"/>
    <x v="0"/>
    <n v="87980"/>
    <s v="RENT"/>
    <n v="0.25"/>
    <n v="0.71"/>
    <n v="47016.29"/>
    <n v="0"/>
    <n v="8604.2900000000009"/>
    <n v="0.4365992270970675"/>
    <n v="0.4365992270970675"/>
    <n v="783.60483333333332"/>
    <n v="7331.666666666667"/>
    <n v="0.10687949533984996"/>
    <x v="22"/>
    <n v="29"/>
    <s v="PROFIT: 8604.29"/>
    <s v="PROFIT"/>
  </r>
  <r>
    <s v="L0474"/>
    <s v="14-06-2023"/>
    <s v="B0474"/>
    <x v="1"/>
    <n v="3920"/>
    <n v="6.3"/>
    <n v="60"/>
    <x v="0"/>
    <x v="6"/>
    <x v="3"/>
    <n v="112956"/>
    <s v="RENT"/>
    <n v="0.35"/>
    <n v="0.63"/>
    <n v="4166.96"/>
    <n v="0"/>
    <n v="246.96000000000004"/>
    <n v="3.4703778462410143E-2"/>
    <n v="3.4703778462410143E-2"/>
    <n v="69.449333333333328"/>
    <n v="9413"/>
    <n v="7.3780233011083961E-3"/>
    <x v="27"/>
    <n v="27"/>
    <s v="PROFIT: 246.96"/>
    <s v="PROFIT"/>
  </r>
  <r>
    <s v="L0475"/>
    <s v="22-10-2023"/>
    <s v="B0475"/>
    <x v="1"/>
    <n v="26658"/>
    <n v="24.1"/>
    <n v="36"/>
    <x v="0"/>
    <x v="0"/>
    <x v="4"/>
    <n v="46351"/>
    <s v="RENT"/>
    <n v="0.31"/>
    <n v="0.75"/>
    <n v="33082.58"/>
    <n v="0"/>
    <n v="6424.5800000000017"/>
    <n v="0.57513322258419453"/>
    <n v="0.57513322258419453"/>
    <n v="918.96055555555563"/>
    <n v="3862.5833333333335"/>
    <n v="0.23791345745866685"/>
    <x v="30"/>
    <n v="22"/>
    <s v="PROFIT: 6424.58"/>
    <s v="PROFIT"/>
  </r>
  <r>
    <s v="L0476"/>
    <s v="22-01-2022"/>
    <s v="B0476"/>
    <x v="5"/>
    <n v="15025"/>
    <n v="5.5"/>
    <n v="60"/>
    <x v="1"/>
    <x v="0"/>
    <x v="4"/>
    <n v="34131"/>
    <s v="MORTGAGE"/>
    <n v="0.23"/>
    <n v="0.55000000000000004"/>
    <n v="0"/>
    <n v="0"/>
    <n v="-15025"/>
    <n v="0.44021563974099792"/>
    <n v="0.44021563974099792"/>
    <n v="0"/>
    <n v="2844.25"/>
    <n v="0"/>
    <x v="9"/>
    <n v="43"/>
    <s v="LOSS: 15025"/>
    <s v="LOSS"/>
  </r>
  <r>
    <s v="L0477"/>
    <s v="14-12-2021"/>
    <s v="B0477"/>
    <x v="7"/>
    <n v="9946"/>
    <n v="18.899999999999999"/>
    <n v="60"/>
    <x v="0"/>
    <x v="4"/>
    <x v="1"/>
    <n v="146836"/>
    <s v="MORTGAGE"/>
    <n v="0.28999999999999998"/>
    <n v="0.77"/>
    <n v="11825.79"/>
    <n v="0"/>
    <n v="1879.7900000000009"/>
    <n v="6.7735432727668965E-2"/>
    <n v="6.7735432727668965E-2"/>
    <n v="197.09650000000002"/>
    <n v="12236.333333333334"/>
    <n v="1.6107480454384485E-2"/>
    <x v="7"/>
    <n v="45"/>
    <s v="PROFIT: 1879.79"/>
    <s v="PROFIT"/>
  </r>
  <r>
    <s v="L0478"/>
    <s v="09-07-2021"/>
    <s v="B0478"/>
    <x v="9"/>
    <n v="29706"/>
    <n v="6.6"/>
    <n v="36"/>
    <x v="1"/>
    <x v="0"/>
    <x v="4"/>
    <n v="74825"/>
    <s v="OWN"/>
    <n v="0.3"/>
    <n v="0.76"/>
    <n v="12789.38"/>
    <n v="0"/>
    <n v="-16916.620000000003"/>
    <n v="0.39700634814567326"/>
    <n v="0.39700634814567326"/>
    <n v="355.26055555555553"/>
    <n v="6235.416666666667"/>
    <n v="5.6974629691502389E-2"/>
    <x v="19"/>
    <n v="50"/>
    <s v="LOSS: 16916.62"/>
    <s v="LOSS"/>
  </r>
  <r>
    <s v="L0479"/>
    <s v="20-05-2022"/>
    <s v="B0479"/>
    <x v="4"/>
    <n v="17309"/>
    <n v="23.2"/>
    <n v="36"/>
    <x v="0"/>
    <x v="5"/>
    <x v="4"/>
    <n v="41349"/>
    <s v="OWN"/>
    <n v="0.18"/>
    <n v="0.86"/>
    <n v="21324.69"/>
    <n v="0"/>
    <n v="4015.6899999999987"/>
    <n v="0.41860746330020071"/>
    <n v="0.41860746330020071"/>
    <n v="592.35249999999996"/>
    <n v="3445.75"/>
    <n v="0.17190814771820356"/>
    <x v="16"/>
    <n v="39"/>
    <s v="PROFIT: 4015.69"/>
    <s v="PROFIT"/>
  </r>
  <r>
    <s v="L0480"/>
    <s v="04-04-2023"/>
    <s v="B0480"/>
    <x v="5"/>
    <n v="34120"/>
    <n v="14.3"/>
    <n v="60"/>
    <x v="0"/>
    <x v="0"/>
    <x v="4"/>
    <n v="90931"/>
    <s v="MORTGAGE"/>
    <n v="0.23"/>
    <n v="0.94"/>
    <n v="38999.160000000003"/>
    <n v="0"/>
    <n v="4879.1600000000035"/>
    <n v="0.37522956967370863"/>
    <n v="0.37522956967370863"/>
    <n v="649.9860000000001"/>
    <n v="7577.583333333333"/>
    <n v="8.5777479627409808E-2"/>
    <x v="22"/>
    <n v="29"/>
    <s v="PROFIT: 4879.16"/>
    <s v="PROFIT"/>
  </r>
  <r>
    <s v="L0481"/>
    <s v="18-07-2023"/>
    <s v="B0481"/>
    <x v="0"/>
    <n v="31027"/>
    <n v="7.8"/>
    <n v="60"/>
    <x v="0"/>
    <x v="4"/>
    <x v="0"/>
    <n v="74254"/>
    <s v="OWN"/>
    <n v="0.42"/>
    <n v="0.61"/>
    <n v="33447.11"/>
    <n v="0"/>
    <n v="2420.1100000000006"/>
    <n v="0.41784954345893827"/>
    <n v="0.41784954345893827"/>
    <n v="557.4518333333333"/>
    <n v="6187.833333333333"/>
    <n v="9.0088372343577444E-2"/>
    <x v="33"/>
    <n v="26"/>
    <s v="PROFIT: 2420.11"/>
    <s v="PROFIT"/>
  </r>
  <r>
    <s v="L0482"/>
    <s v="23-07-2023"/>
    <s v="B0482"/>
    <x v="0"/>
    <n v="8005"/>
    <n v="11.8"/>
    <n v="60"/>
    <x v="0"/>
    <x v="2"/>
    <x v="4"/>
    <n v="68225"/>
    <s v="RENT"/>
    <n v="0.47"/>
    <n v="0.73"/>
    <n v="8949.59"/>
    <n v="0"/>
    <n v="944.59000000000015"/>
    <n v="0.11733235617442286"/>
    <n v="0.11733235617442286"/>
    <n v="149.15983333333332"/>
    <n v="5685.416666666667"/>
    <n v="2.6235514840600951E-2"/>
    <x v="33"/>
    <n v="25"/>
    <s v="PROFIT: 944.59"/>
    <s v="PROFIT"/>
  </r>
  <r>
    <s v="L0483"/>
    <s v="14-05-2021"/>
    <s v="B0483"/>
    <x v="6"/>
    <n v="1956"/>
    <n v="8.3000000000000007"/>
    <n v="36"/>
    <x v="1"/>
    <x v="4"/>
    <x v="2"/>
    <n v="134383"/>
    <s v="RENT"/>
    <n v="0.24"/>
    <n v="0.91"/>
    <n v="899.87"/>
    <n v="0"/>
    <n v="-1056.1300000000001"/>
    <n v="1.4555412514975852E-2"/>
    <n v="1.4555412514975852E-2"/>
    <n v="24.996388888888887"/>
    <n v="11198.583333333334"/>
    <n v="2.2321027709358075E-3"/>
    <x v="2"/>
    <n v="52"/>
    <s v="LOSS: 1056.13"/>
    <s v="LOSS"/>
  </r>
  <r>
    <s v="L0484"/>
    <s v="27-02-2021"/>
    <s v="B0484"/>
    <x v="9"/>
    <n v="35839"/>
    <n v="8.4"/>
    <n v="36"/>
    <x v="1"/>
    <x v="1"/>
    <x v="3"/>
    <n v="42453"/>
    <s v="MORTGAGE"/>
    <n v="0.22"/>
    <n v="0.85"/>
    <n v="15026.66"/>
    <n v="0"/>
    <n v="-20812.34"/>
    <n v="0.84420417873884057"/>
    <n v="0.84420417873884057"/>
    <n v="417.40722222222223"/>
    <n v="3537.75"/>
    <n v="0.11798663620160335"/>
    <x v="29"/>
    <n v="54"/>
    <s v="LOSS: 20812.34"/>
    <s v="LOSS"/>
  </r>
  <r>
    <s v="L0485"/>
    <s v="16-11-2022"/>
    <s v="B0485"/>
    <x v="1"/>
    <n v="9595"/>
    <n v="24"/>
    <n v="60"/>
    <x v="0"/>
    <x v="0"/>
    <x v="4"/>
    <n v="48814"/>
    <s v="RENT"/>
    <n v="0.18"/>
    <n v="0.72"/>
    <n v="11897.8"/>
    <n v="0"/>
    <n v="2302.7999999999993"/>
    <n v="0.19656246158888843"/>
    <n v="0.19656246158888843"/>
    <n v="198.29666666666665"/>
    <n v="4067.8333333333335"/>
    <n v="4.8747490474044329E-2"/>
    <x v="20"/>
    <n v="34"/>
    <s v="PROFIT: 2302.8"/>
    <s v="PROFIT"/>
  </r>
  <r>
    <s v="L0486"/>
    <s v="03-11-2022"/>
    <s v="B0486"/>
    <x v="3"/>
    <n v="13803"/>
    <n v="13.9"/>
    <n v="36"/>
    <x v="2"/>
    <x v="0"/>
    <x v="4"/>
    <n v="48263"/>
    <s v="MORTGAGE"/>
    <n v="0.37"/>
    <n v="0.93"/>
    <n v="0"/>
    <n v="0"/>
    <n v="-13803"/>
    <n v="0.28599548308227835"/>
    <n v="0.28599548308227835"/>
    <n v="0"/>
    <n v="4021.9166666666665"/>
    <n v="0"/>
    <x v="20"/>
    <n v="34"/>
    <s v="LOSS: 13803"/>
    <s v="LOSS"/>
  </r>
  <r>
    <s v="L0487"/>
    <s v="22-06-2021"/>
    <s v="B0487"/>
    <x v="2"/>
    <n v="26963"/>
    <n v="20.8"/>
    <n v="36"/>
    <x v="0"/>
    <x v="6"/>
    <x v="4"/>
    <n v="107694"/>
    <s v="RENT"/>
    <n v="0.23"/>
    <n v="0.53"/>
    <n v="32571.3"/>
    <n v="0"/>
    <n v="5608.2999999999993"/>
    <n v="0.25036677995060075"/>
    <n v="0.25036677995060075"/>
    <n v="904.75833333333333"/>
    <n v="8974.5"/>
    <n v="0.10081434434601742"/>
    <x v="24"/>
    <n v="50"/>
    <s v="PROFIT: 5608.3"/>
    <s v="PROFIT"/>
  </r>
  <r>
    <s v="L0488"/>
    <s v="26-03-2023"/>
    <s v="B0488"/>
    <x v="8"/>
    <n v="37221"/>
    <n v="17.8"/>
    <n v="60"/>
    <x v="1"/>
    <x v="1"/>
    <x v="2"/>
    <n v="45735"/>
    <s v="MORTGAGE"/>
    <n v="0.5"/>
    <n v="0.92"/>
    <n v="0"/>
    <n v="0"/>
    <n v="-37221"/>
    <n v="0.81384060347654974"/>
    <n v="0.81384060347654974"/>
    <n v="0"/>
    <n v="3811.25"/>
    <n v="0"/>
    <x v="8"/>
    <n v="29"/>
    <s v="LOSS: 37221"/>
    <s v="LOSS"/>
  </r>
  <r>
    <s v="L0489"/>
    <s v="21-03-2021"/>
    <s v="B0489"/>
    <x v="3"/>
    <n v="34723"/>
    <n v="18.5"/>
    <n v="60"/>
    <x v="1"/>
    <x v="4"/>
    <x v="4"/>
    <n v="45830"/>
    <s v="RENT"/>
    <n v="0.23"/>
    <n v="0.52"/>
    <n v="0"/>
    <n v="0"/>
    <n v="-34723"/>
    <n v="0.7576478289330133"/>
    <n v="0.7576478289330133"/>
    <n v="0"/>
    <n v="3819.1666666666665"/>
    <n v="0"/>
    <x v="5"/>
    <n v="53"/>
    <s v="LOSS: 34723"/>
    <s v="LOSS"/>
  </r>
  <r>
    <s v="L0490"/>
    <s v="05-06-2023"/>
    <s v="B0490"/>
    <x v="9"/>
    <n v="16282"/>
    <n v="7.6"/>
    <n v="36"/>
    <x v="0"/>
    <x v="2"/>
    <x v="4"/>
    <n v="77893"/>
    <s v="RENT"/>
    <n v="0.26"/>
    <n v="0.75"/>
    <n v="17519.43"/>
    <n v="0"/>
    <n v="1237.4300000000003"/>
    <n v="0.20903033648723249"/>
    <n v="0.20903033648723249"/>
    <n v="486.65083333333337"/>
    <n v="6491.083333333333"/>
    <n v="7.4972205461337996E-2"/>
    <x v="27"/>
    <n v="27"/>
    <s v="PROFIT: 1237.43"/>
    <s v="PROFIT"/>
  </r>
  <r>
    <s v="L0491"/>
    <s v="22-07-2021"/>
    <s v="B0491"/>
    <x v="9"/>
    <n v="5703"/>
    <n v="9.6999999999999993"/>
    <n v="36"/>
    <x v="0"/>
    <x v="2"/>
    <x v="3"/>
    <n v="74673"/>
    <s v="OWN"/>
    <n v="0.34"/>
    <n v="0.9"/>
    <n v="6256.19"/>
    <n v="0"/>
    <n v="553.1899999999996"/>
    <n v="7.6372986219918851E-2"/>
    <n v="7.6372986219918851E-2"/>
    <n v="173.78305555555553"/>
    <n v="6222.75"/>
    <n v="2.7927050830509909E-2"/>
    <x v="19"/>
    <n v="49"/>
    <s v="PROFIT: 553.19"/>
    <s v="PROFIT"/>
  </r>
  <r>
    <s v="L0492"/>
    <s v="03-02-2023"/>
    <s v="B0492"/>
    <x v="5"/>
    <n v="7563"/>
    <n v="20.7"/>
    <n v="60"/>
    <x v="0"/>
    <x v="3"/>
    <x v="2"/>
    <n v="119462"/>
    <s v="OWN"/>
    <n v="0.42"/>
    <n v="0.62"/>
    <n v="9128.5400000000009"/>
    <n v="0"/>
    <n v="1565.5400000000009"/>
    <n v="6.3308834608494749E-2"/>
    <n v="6.3308834608494749E-2"/>
    <n v="152.14233333333334"/>
    <n v="9955.1666666666661"/>
    <n v="1.5282751000318095E-2"/>
    <x v="6"/>
    <n v="31"/>
    <s v="PROFIT: 1565.54"/>
    <s v="PROFIT"/>
  </r>
  <r>
    <s v="L0493"/>
    <s v="16-02-2021"/>
    <s v="B0493"/>
    <x v="5"/>
    <n v="26849"/>
    <n v="24.4"/>
    <n v="36"/>
    <x v="1"/>
    <x v="4"/>
    <x v="2"/>
    <n v="75066"/>
    <s v="OWN"/>
    <n v="0.28999999999999998"/>
    <n v="0.71"/>
    <n v="2888.35"/>
    <n v="0"/>
    <n v="-23960.65"/>
    <n v="0.35767191538113124"/>
    <n v="0.35767191538113124"/>
    <n v="80.231944444444437"/>
    <n v="6255.5"/>
    <n v="1.2825824385651736E-2"/>
    <x v="29"/>
    <n v="55"/>
    <s v="LOSS: 23960.65"/>
    <s v="LOSS"/>
  </r>
  <r>
    <s v="L0494"/>
    <s v="18-10-2022"/>
    <s v="B0494"/>
    <x v="3"/>
    <n v="32860"/>
    <n v="10.3"/>
    <n v="36"/>
    <x v="0"/>
    <x v="0"/>
    <x v="4"/>
    <n v="130315"/>
    <s v="OWN"/>
    <n v="0.27"/>
    <n v="0.65"/>
    <n v="36244.58"/>
    <n v="0"/>
    <n v="3384.5800000000017"/>
    <n v="0.25215823197636494"/>
    <n v="0.25215823197636494"/>
    <n v="1006.7938888888889"/>
    <n v="10859.583333333334"/>
    <n v="9.2710176623310173E-2"/>
    <x v="23"/>
    <n v="35"/>
    <s v="PROFIT: 3384.58"/>
    <s v="PROFIT"/>
  </r>
  <r>
    <s v="L0495"/>
    <s v="16-04-2022"/>
    <s v="B0495"/>
    <x v="1"/>
    <n v="32585"/>
    <n v="10.4"/>
    <n v="60"/>
    <x v="2"/>
    <x v="5"/>
    <x v="2"/>
    <n v="33373"/>
    <s v="OWN"/>
    <n v="0.5"/>
    <n v="0.93"/>
    <n v="0"/>
    <n v="0"/>
    <n v="-32585"/>
    <n v="0.97638809816318584"/>
    <n v="0.97638809816318584"/>
    <n v="0"/>
    <n v="2781.0833333333335"/>
    <n v="0"/>
    <x v="3"/>
    <n v="41"/>
    <s v="LOSS: 32585"/>
    <s v="LOSS"/>
  </r>
  <r>
    <s v="L0496"/>
    <s v="29-08-2023"/>
    <s v="B0496"/>
    <x v="6"/>
    <n v="23015"/>
    <n v="14.5"/>
    <n v="60"/>
    <x v="1"/>
    <x v="1"/>
    <x v="1"/>
    <n v="40335"/>
    <s v="OWN"/>
    <n v="0.1"/>
    <n v="0.87"/>
    <n v="11485.91"/>
    <n v="0"/>
    <n v="-11529.09"/>
    <n v="0.57059625635304323"/>
    <n v="0.57059625635304323"/>
    <n v="191.43183333333334"/>
    <n v="3361.25"/>
    <n v="5.6952572207760011E-2"/>
    <x v="10"/>
    <n v="24"/>
    <s v="LOSS: 11529.09"/>
    <s v="LOSS"/>
  </r>
  <r>
    <s v="L0497"/>
    <s v="02-11-2023"/>
    <s v="B0497"/>
    <x v="5"/>
    <n v="13003"/>
    <n v="24.7"/>
    <n v="36"/>
    <x v="0"/>
    <x v="0"/>
    <x v="2"/>
    <n v="53741"/>
    <s v="MORTGAGE"/>
    <n v="0.46"/>
    <n v="0.82"/>
    <n v="16214.74"/>
    <n v="0"/>
    <n v="3211.74"/>
    <n v="0.24195679276530024"/>
    <n v="0.24195679276530024"/>
    <n v="450.40944444444443"/>
    <n v="4478.416666666667"/>
    <n v="0.10057336732352083"/>
    <x v="1"/>
    <n v="22"/>
    <s v="PROFIT: 3211.74"/>
    <s v="PROFIT"/>
  </r>
  <r>
    <s v="L0498"/>
    <s v="06-01-2023"/>
    <s v="B0498"/>
    <x v="8"/>
    <n v="27958"/>
    <n v="10.4"/>
    <n v="36"/>
    <x v="0"/>
    <x v="6"/>
    <x v="2"/>
    <n v="40692"/>
    <s v="MORTGAGE"/>
    <n v="0.16"/>
    <n v="0.76"/>
    <n v="30865.63"/>
    <n v="0"/>
    <n v="2907.630000000001"/>
    <n v="0.68706379632360171"/>
    <n v="0.68706379632360171"/>
    <n v="857.37861111111113"/>
    <n v="3391"/>
    <n v="0.25283946066384877"/>
    <x v="14"/>
    <n v="32"/>
    <s v="PROFIT: 2907.63"/>
    <s v="PROFIT"/>
  </r>
  <r>
    <s v="L0499"/>
    <s v="23-02-2023"/>
    <s v="B0499"/>
    <x v="8"/>
    <n v="27017"/>
    <n v="13.1"/>
    <n v="36"/>
    <x v="1"/>
    <x v="0"/>
    <x v="2"/>
    <n v="77295"/>
    <s v="OWN"/>
    <n v="0.41"/>
    <n v="0.87"/>
    <n v="4494.63"/>
    <n v="0"/>
    <n v="-22522.37"/>
    <n v="0.34953101753024129"/>
    <n v="0.34953101753024129"/>
    <n v="124.85083333333334"/>
    <n v="6441.25"/>
    <n v="1.9383013131509155E-2"/>
    <x v="6"/>
    <n v="30"/>
    <s v="LOSS: 22522.37"/>
    <s v="LOSS"/>
  </r>
  <r>
    <s v="L0500"/>
    <s v="26-08-2023"/>
    <s v="B0500"/>
    <x v="6"/>
    <n v="12171"/>
    <n v="22.8"/>
    <n v="60"/>
    <x v="0"/>
    <x v="5"/>
    <x v="0"/>
    <n v="75541"/>
    <s v="MORTGAGE"/>
    <n v="0.35"/>
    <n v="0.68"/>
    <n v="14945.99"/>
    <n v="0"/>
    <n v="2774.99"/>
    <n v="0.16111780357686553"/>
    <n v="0.16111780357686553"/>
    <n v="249.09983333333332"/>
    <n v="6295.083333333333"/>
    <n v="3.9570537853615917E-2"/>
    <x v="10"/>
    <n v="24"/>
    <s v="PROFIT: 2774.99"/>
    <s v="PROFIT"/>
  </r>
  <r>
    <s v="L0501"/>
    <s v="24-12-2021"/>
    <s v="B0501"/>
    <x v="7"/>
    <n v="13201"/>
    <n v="5.0999999999999996"/>
    <n v="36"/>
    <x v="1"/>
    <x v="4"/>
    <x v="0"/>
    <n v="64057"/>
    <s v="OWN"/>
    <n v="0.24"/>
    <n v="0.7"/>
    <n v="4962.1499999999996"/>
    <n v="0"/>
    <n v="-8238.85"/>
    <n v="0.20608208314469925"/>
    <n v="0.20608208314469925"/>
    <n v="137.83749999999998"/>
    <n v="5338.083333333333"/>
    <n v="2.5821533946329047E-2"/>
    <x v="7"/>
    <n v="44"/>
    <s v="LOSS: 8238.85"/>
    <s v="LOSS"/>
  </r>
  <r>
    <s v="L0502"/>
    <s v="30-08-2023"/>
    <s v="B0502"/>
    <x v="7"/>
    <n v="30426"/>
    <n v="5.8"/>
    <n v="36"/>
    <x v="0"/>
    <x v="1"/>
    <x v="0"/>
    <n v="96983"/>
    <s v="MORTGAGE"/>
    <n v="0.45"/>
    <n v="0.83"/>
    <n v="32190.71"/>
    <n v="0"/>
    <n v="1764.7099999999991"/>
    <n v="0.31372508583978637"/>
    <n v="0.31372508583978637"/>
    <n v="894.18638888888881"/>
    <n v="8081.916666666667"/>
    <n v="0.11064038714688827"/>
    <x v="10"/>
    <n v="24"/>
    <s v="PROFIT: 1764.71"/>
    <s v="PROFIT"/>
  </r>
  <r>
    <s v="L0503"/>
    <s v="30-10-2022"/>
    <s v="B0503"/>
    <x v="9"/>
    <n v="18778"/>
    <n v="17.100000000000001"/>
    <n v="60"/>
    <x v="0"/>
    <x v="4"/>
    <x v="2"/>
    <n v="49583"/>
    <s v="RENT"/>
    <n v="0.11"/>
    <n v="0.66"/>
    <n v="21989.040000000001"/>
    <n v="0"/>
    <n v="3211.0400000000009"/>
    <n v="0.37871851239336063"/>
    <n v="0.37871851239336063"/>
    <n v="366.48400000000004"/>
    <n v="4131.916666666667"/>
    <n v="8.8695883669806186E-2"/>
    <x v="23"/>
    <n v="34"/>
    <s v="PROFIT: 3211.04"/>
    <s v="PROFIT"/>
  </r>
  <r>
    <s v="L0504"/>
    <s v="08-01-2022"/>
    <s v="B0504"/>
    <x v="5"/>
    <n v="22116"/>
    <n v="23.1"/>
    <n v="60"/>
    <x v="0"/>
    <x v="6"/>
    <x v="1"/>
    <n v="52765"/>
    <s v="MORTGAGE"/>
    <n v="0.19"/>
    <n v="0.53"/>
    <n v="27224.799999999999"/>
    <n v="0"/>
    <n v="5108.7999999999993"/>
    <n v="0.41914147635743393"/>
    <n v="0.41914147635743393"/>
    <n v="453.74666666666667"/>
    <n v="4397.083333333333"/>
    <n v="0.10319264664076566"/>
    <x v="9"/>
    <n v="44"/>
    <s v="PROFIT: 5108.8"/>
    <s v="PROFIT"/>
  </r>
  <r>
    <s v="L0505"/>
    <s v="29-10-2023"/>
    <s v="B0505"/>
    <x v="0"/>
    <n v="34297"/>
    <n v="9.8000000000000007"/>
    <n v="36"/>
    <x v="1"/>
    <x v="5"/>
    <x v="2"/>
    <n v="89287"/>
    <s v="MORTGAGE"/>
    <n v="0.33"/>
    <n v="0.53"/>
    <n v="15729.14"/>
    <n v="0"/>
    <n v="-18567.86"/>
    <n v="0.3841208686594913"/>
    <n v="0.3841208686594913"/>
    <n v="436.92055555555555"/>
    <n v="7440.583333333333"/>
    <n v="5.8721277080276711E-2"/>
    <x v="30"/>
    <n v="22"/>
    <s v="LOSS: 18567.86"/>
    <s v="LOSS"/>
  </r>
  <r>
    <s v="L0506"/>
    <s v="07-11-2022"/>
    <s v="B0506"/>
    <x v="3"/>
    <n v="20342"/>
    <n v="14.4"/>
    <n v="60"/>
    <x v="0"/>
    <x v="6"/>
    <x v="4"/>
    <n v="53906"/>
    <s v="MORTGAGE"/>
    <n v="0.24"/>
    <n v="0.55000000000000004"/>
    <n v="23271.25"/>
    <n v="0"/>
    <n v="2929.25"/>
    <n v="0.37736059065781175"/>
    <n v="0.37736059065781175"/>
    <n v="387.85416666666669"/>
    <n v="4492.166666666667"/>
    <n v="8.6340110562831598E-2"/>
    <x v="20"/>
    <n v="34"/>
    <s v="PROFIT: 2929.25"/>
    <s v="PROFIT"/>
  </r>
  <r>
    <s v="L0507"/>
    <s v="31-03-2021"/>
    <s v="B0507"/>
    <x v="4"/>
    <n v="28490"/>
    <n v="14"/>
    <n v="60"/>
    <x v="1"/>
    <x v="3"/>
    <x v="1"/>
    <n v="115103"/>
    <s v="RENT"/>
    <n v="0.34"/>
    <n v="0.89"/>
    <n v="4446.13"/>
    <n v="0"/>
    <n v="-24043.87"/>
    <n v="0.24751744090075845"/>
    <n v="0.24751744090075845"/>
    <n v="74.102166666666662"/>
    <n v="9591.9166666666661"/>
    <n v="7.7254806564555226E-3"/>
    <x v="5"/>
    <n v="53"/>
    <s v="LOSS: 24043.87"/>
    <s v="LOSS"/>
  </r>
  <r>
    <s v="L0508"/>
    <s v="29-11-2022"/>
    <s v="B0508"/>
    <x v="6"/>
    <n v="20975"/>
    <n v="14.5"/>
    <n v="36"/>
    <x v="0"/>
    <x v="1"/>
    <x v="0"/>
    <n v="109675"/>
    <s v="OWN"/>
    <n v="0.11"/>
    <n v="0.71"/>
    <n v="24016.38"/>
    <n v="0"/>
    <n v="3041.380000000001"/>
    <n v="0.19124686573968544"/>
    <n v="0.19124686573968544"/>
    <n v="667.12166666666667"/>
    <n v="9139.5833333333339"/>
    <n v="7.2992568953726911E-2"/>
    <x v="20"/>
    <n v="33"/>
    <s v="PROFIT: 3041.38"/>
    <s v="PROFIT"/>
  </r>
  <r>
    <s v="L0509"/>
    <s v="24-06-2022"/>
    <s v="B0509"/>
    <x v="9"/>
    <n v="27723"/>
    <n v="17.5"/>
    <n v="60"/>
    <x v="1"/>
    <x v="3"/>
    <x v="3"/>
    <n v="76525"/>
    <s v="MORTGAGE"/>
    <n v="0.15"/>
    <n v="0.82"/>
    <n v="12716.99"/>
    <n v="0"/>
    <n v="-15006.01"/>
    <n v="0.36227376674289447"/>
    <n v="0.36227376674289447"/>
    <n v="211.94983333333332"/>
    <n v="6377.083333333333"/>
    <n v="3.3236171185886967E-2"/>
    <x v="32"/>
    <n v="38"/>
    <s v="LOSS: 15006.01"/>
    <s v="LOSS"/>
  </r>
  <r>
    <s v="L0510"/>
    <s v="02-01-2023"/>
    <s v="B0510"/>
    <x v="0"/>
    <n v="24279"/>
    <n v="14.4"/>
    <n v="60"/>
    <x v="1"/>
    <x v="0"/>
    <x v="1"/>
    <n v="68230"/>
    <s v="MORTGAGE"/>
    <n v="0.15"/>
    <n v="0.68"/>
    <n v="4595.21"/>
    <n v="0"/>
    <n v="-19683.79"/>
    <n v="0.35584053935219112"/>
    <n v="0.35584053935219112"/>
    <n v="76.586833333333331"/>
    <n v="5685.833333333333"/>
    <n v="1.3469764033416386E-2"/>
    <x v="14"/>
    <n v="32"/>
    <s v="LOSS: 19683.79"/>
    <s v="LOSS"/>
  </r>
  <r>
    <s v="L0511"/>
    <s v="19-05-2023"/>
    <s v="B0511"/>
    <x v="5"/>
    <n v="13765"/>
    <n v="13.9"/>
    <n v="36"/>
    <x v="0"/>
    <x v="4"/>
    <x v="0"/>
    <n v="147904"/>
    <s v="RENT"/>
    <n v="0.18"/>
    <n v="0.62"/>
    <n v="15678.34"/>
    <n v="0"/>
    <n v="1913.3400000000001"/>
    <n v="9.3067124621376021E-2"/>
    <n v="9.3067124621376021E-2"/>
    <n v="435.50944444444445"/>
    <n v="12325.333333333334"/>
    <n v="3.53344962498197E-2"/>
    <x v="0"/>
    <n v="28"/>
    <s v="PROFIT: 1913.34"/>
    <s v="PROFIT"/>
  </r>
  <r>
    <s v="L0512"/>
    <s v="10-02-2021"/>
    <s v="B0512"/>
    <x v="0"/>
    <n v="12561"/>
    <n v="14.5"/>
    <n v="60"/>
    <x v="1"/>
    <x v="0"/>
    <x v="1"/>
    <n v="49520"/>
    <s v="OWN"/>
    <n v="0.28000000000000003"/>
    <n v="0.66"/>
    <n v="6147.18"/>
    <n v="0"/>
    <n v="-6413.82"/>
    <n v="0.25365508885298871"/>
    <n v="0.25365508885298871"/>
    <n v="102.453"/>
    <n v="4126.666666666667"/>
    <n v="2.4827059773828757E-2"/>
    <x v="29"/>
    <n v="55"/>
    <s v="LOSS: 6413.82"/>
    <s v="LOSS"/>
  </r>
  <r>
    <s v="L0513"/>
    <s v="10-01-2023"/>
    <s v="B0513"/>
    <x v="0"/>
    <n v="1525"/>
    <n v="16.8"/>
    <n v="36"/>
    <x v="0"/>
    <x v="4"/>
    <x v="1"/>
    <n v="115238"/>
    <s v="MORTGAGE"/>
    <n v="0.4"/>
    <n v="0.86"/>
    <n v="1781.2"/>
    <n v="0"/>
    <n v="256.20000000000005"/>
    <n v="1.3233482011142158E-2"/>
    <n v="1.3233482011142158E-2"/>
    <n v="49.477777777777781"/>
    <n v="9603.1666666666661"/>
    <n v="5.1522356630046805E-3"/>
    <x v="14"/>
    <n v="32"/>
    <s v="PROFIT: 256.2"/>
    <s v="PROFIT"/>
  </r>
  <r>
    <s v="L0514"/>
    <s v="17-05-2022"/>
    <s v="B0514"/>
    <x v="6"/>
    <n v="23861"/>
    <n v="15.7"/>
    <n v="36"/>
    <x v="0"/>
    <x v="6"/>
    <x v="2"/>
    <n v="81934"/>
    <s v="RENT"/>
    <n v="0.46"/>
    <n v="0.78"/>
    <n v="27607.18"/>
    <n v="0"/>
    <n v="3746.1800000000003"/>
    <n v="0.29122220323675152"/>
    <n v="0.29122220323675152"/>
    <n v="766.86611111111108"/>
    <n v="6827.833333333333"/>
    <n v="0.11231470858658595"/>
    <x v="16"/>
    <n v="40"/>
    <s v="PROFIT: 3746.18"/>
    <s v="PROFIT"/>
  </r>
  <r>
    <s v="L0515"/>
    <s v="17-08-2023"/>
    <s v="B0515"/>
    <x v="9"/>
    <n v="34142"/>
    <n v="22.1"/>
    <n v="60"/>
    <x v="0"/>
    <x v="0"/>
    <x v="4"/>
    <n v="55566"/>
    <s v="OWN"/>
    <n v="0.43"/>
    <n v="0.92"/>
    <n v="41687.379999999997"/>
    <n v="0"/>
    <n v="7545.3799999999974"/>
    <n v="0.61444048518878447"/>
    <n v="0.61444048518878447"/>
    <n v="694.78966666666668"/>
    <n v="4630.5"/>
    <n v="0.15004635928445453"/>
    <x v="10"/>
    <n v="25"/>
    <s v="PROFIT: 7545.38"/>
    <s v="PROFIT"/>
  </r>
  <r>
    <s v="L0516"/>
    <s v="18-07-2023"/>
    <s v="B0516"/>
    <x v="1"/>
    <n v="27916"/>
    <n v="6"/>
    <n v="60"/>
    <x v="1"/>
    <x v="5"/>
    <x v="3"/>
    <n v="103193"/>
    <s v="OWN"/>
    <n v="0.18"/>
    <n v="0.81"/>
    <n v="4929.04"/>
    <n v="0"/>
    <n v="-22986.959999999999"/>
    <n v="0.27052222534474235"/>
    <n v="0.27052222534474235"/>
    <n v="82.150666666666666"/>
    <n v="8599.4166666666661"/>
    <n v="9.5530510790460595E-3"/>
    <x v="33"/>
    <n v="26"/>
    <s v="LOSS: 22986.96"/>
    <s v="LOSS"/>
  </r>
  <r>
    <s v="L0517"/>
    <s v="06-04-2022"/>
    <s v="B0517"/>
    <x v="8"/>
    <n v="5648"/>
    <n v="21.7"/>
    <n v="60"/>
    <x v="1"/>
    <x v="5"/>
    <x v="0"/>
    <n v="133224"/>
    <s v="MORTGAGE"/>
    <n v="0.28000000000000003"/>
    <n v="0.76"/>
    <n v="2180.3000000000002"/>
    <n v="1908.91"/>
    <n v="-3467.7"/>
    <n v="4.2394763706239118E-2"/>
    <n v="4.2394763706239118E-2"/>
    <n v="36.338333333333338"/>
    <n v="11102"/>
    <n v="3.2731339698552817E-3"/>
    <x v="3"/>
    <n v="41"/>
    <s v="LOSS: 3467.7"/>
    <s v="LOSS"/>
  </r>
  <r>
    <s v="L0518"/>
    <s v="02-01-2023"/>
    <s v="B0518"/>
    <x v="3"/>
    <n v="36133"/>
    <n v="21.9"/>
    <n v="36"/>
    <x v="1"/>
    <x v="5"/>
    <x v="1"/>
    <n v="60134"/>
    <s v="MORTGAGE"/>
    <n v="0.18"/>
    <n v="0.77"/>
    <n v="2677.28"/>
    <n v="0"/>
    <n v="-33455.72"/>
    <n v="0.60087471314065255"/>
    <n v="0.60087471314065255"/>
    <n v="74.36888888888889"/>
    <n v="5011.166666666667"/>
    <n v="1.4840633695857029E-2"/>
    <x v="14"/>
    <n v="32"/>
    <s v="LOSS: 33455.72"/>
    <s v="LOSS"/>
  </r>
  <r>
    <s v="L0519"/>
    <s v="22-01-2023"/>
    <s v="B0519"/>
    <x v="9"/>
    <n v="31523"/>
    <n v="10.7"/>
    <n v="60"/>
    <x v="0"/>
    <x v="5"/>
    <x v="3"/>
    <n v="40345"/>
    <s v="MORTGAGE"/>
    <n v="0.21"/>
    <n v="0.92"/>
    <n v="34895.96"/>
    <n v="0"/>
    <n v="3372.9599999999991"/>
    <n v="0.78133597719667869"/>
    <n v="0.78133597719667869"/>
    <n v="581.59933333333333"/>
    <n v="3362.0833333333335"/>
    <n v="0.17298778039410087"/>
    <x v="14"/>
    <n v="31"/>
    <s v="PROFIT: 3372.96"/>
    <s v="PROFIT"/>
  </r>
  <r>
    <s v="L0520"/>
    <s v="14-07-2023"/>
    <s v="B0520"/>
    <x v="4"/>
    <n v="30052"/>
    <n v="14.3"/>
    <n v="36"/>
    <x v="1"/>
    <x v="6"/>
    <x v="1"/>
    <n v="71185"/>
    <s v="MORTGAGE"/>
    <n v="0.3"/>
    <n v="0.85"/>
    <n v="11094.37"/>
    <n v="0"/>
    <n v="-18957.629999999997"/>
    <n v="0.42216759148697058"/>
    <n v="0.42216759148697058"/>
    <n v="308.17694444444447"/>
    <n v="5932.083333333333"/>
    <n v="5.1950879164618019E-2"/>
    <x v="33"/>
    <n v="26"/>
    <s v="LOSS: 18957.63"/>
    <s v="LOSS"/>
  </r>
  <r>
    <s v="L0521"/>
    <s v="28-06-2023"/>
    <s v="B0521"/>
    <x v="0"/>
    <n v="35414"/>
    <n v="13.8"/>
    <n v="60"/>
    <x v="0"/>
    <x v="0"/>
    <x v="4"/>
    <n v="145464"/>
    <s v="RENT"/>
    <n v="0.13"/>
    <n v="0.51"/>
    <n v="40301.129999999997"/>
    <n v="0"/>
    <n v="4887.1299999999974"/>
    <n v="0.24345542539734918"/>
    <n v="0.24345542539734918"/>
    <n v="671.68549999999993"/>
    <n v="12122"/>
    <n v="5.5410452070615401E-2"/>
    <x v="27"/>
    <n v="26"/>
    <s v="PROFIT: 4887.13"/>
    <s v="PROFIT"/>
  </r>
  <r>
    <s v="L0522"/>
    <s v="25-01-2022"/>
    <s v="B0522"/>
    <x v="1"/>
    <n v="33781"/>
    <n v="9.4"/>
    <n v="60"/>
    <x v="1"/>
    <x v="4"/>
    <x v="3"/>
    <n v="122949"/>
    <s v="RENT"/>
    <n v="0.19"/>
    <n v="0.74"/>
    <n v="8770.67"/>
    <n v="14712.11"/>
    <n v="-25010.33"/>
    <n v="0.27475619972508925"/>
    <n v="0.27475619972508925"/>
    <n v="146.17783333333333"/>
    <n v="10245.75"/>
    <n v="1.4267167687415106E-2"/>
    <x v="9"/>
    <n v="43"/>
    <s v="LOSS: 25010.33"/>
    <s v="LOSS"/>
  </r>
  <r>
    <s v="L0523"/>
    <s v="02-06-2023"/>
    <s v="B0523"/>
    <x v="6"/>
    <n v="5599"/>
    <n v="12.9"/>
    <n v="60"/>
    <x v="0"/>
    <x v="5"/>
    <x v="0"/>
    <n v="100744"/>
    <s v="MORTGAGE"/>
    <n v="0.47"/>
    <n v="0.81"/>
    <n v="6321.27"/>
    <n v="0"/>
    <n v="722.27000000000044"/>
    <n v="5.5576510759946005E-2"/>
    <n v="5.5576510759946005E-2"/>
    <n v="105.3545"/>
    <n v="8395.3333333333339"/>
    <n v="1.2549174144365917E-2"/>
    <x v="27"/>
    <n v="27"/>
    <s v="PROFIT: 722.27"/>
    <s v="PROFIT"/>
  </r>
  <r>
    <s v="L0524"/>
    <s v="13-09-2021"/>
    <s v="B0524"/>
    <x v="2"/>
    <n v="36046"/>
    <n v="5.9"/>
    <n v="36"/>
    <x v="2"/>
    <x v="1"/>
    <x v="1"/>
    <n v="63455"/>
    <s v="OWN"/>
    <n v="0.28999999999999998"/>
    <n v="0.84"/>
    <n v="0"/>
    <n v="0"/>
    <n v="-36046"/>
    <n v="0.56805610274998031"/>
    <n v="0.56805610274998031"/>
    <n v="0"/>
    <n v="5287.916666666667"/>
    <n v="0"/>
    <x v="13"/>
    <n v="48"/>
    <s v="LOSS: 36046"/>
    <s v="LOSS"/>
  </r>
  <r>
    <s v="L0525"/>
    <s v="10-12-2022"/>
    <s v="B0525"/>
    <x v="3"/>
    <n v="36923"/>
    <n v="10.6"/>
    <n v="60"/>
    <x v="1"/>
    <x v="4"/>
    <x v="4"/>
    <n v="145217"/>
    <s v="MORTGAGE"/>
    <n v="0.28000000000000003"/>
    <n v="0.6"/>
    <n v="9786.24"/>
    <n v="0"/>
    <n v="-27136.760000000002"/>
    <n v="0.25426086477478532"/>
    <n v="0.25426086477478532"/>
    <n v="163.10399999999998"/>
    <n v="12101.416666666666"/>
    <n v="1.347809140803074E-2"/>
    <x v="17"/>
    <n v="33"/>
    <s v="LOSS: 27136.76"/>
    <s v="LOSS"/>
  </r>
  <r>
    <s v="L0526"/>
    <s v="26-03-2022"/>
    <s v="B0526"/>
    <x v="3"/>
    <n v="4814"/>
    <n v="21.3"/>
    <n v="60"/>
    <x v="1"/>
    <x v="6"/>
    <x v="3"/>
    <n v="58018"/>
    <s v="OWN"/>
    <n v="0.11"/>
    <n v="0.89"/>
    <n v="724.86"/>
    <n v="0"/>
    <n v="-4089.14"/>
    <n v="8.2974249370884892E-2"/>
    <n v="8.2974249370884892E-2"/>
    <n v="12.081"/>
    <n v="4834.833333333333"/>
    <n v="2.4987417697955806E-3"/>
    <x v="35"/>
    <n v="41"/>
    <s v="LOSS: 4089.14"/>
    <s v="LOSS"/>
  </r>
  <r>
    <s v="L0527"/>
    <s v="10-01-2021"/>
    <s v="B0527"/>
    <x v="8"/>
    <n v="36984"/>
    <n v="10.7"/>
    <n v="36"/>
    <x v="1"/>
    <x v="4"/>
    <x v="1"/>
    <n v="84219"/>
    <s v="OWN"/>
    <n v="0.2"/>
    <n v="0.93"/>
    <n v="13592.29"/>
    <n v="0"/>
    <n v="-23391.71"/>
    <n v="0.43914081145584727"/>
    <n v="0.43914081145584727"/>
    <n v="377.56361111111113"/>
    <n v="7018.25"/>
    <n v="5.3797401219835589E-2"/>
    <x v="12"/>
    <n v="56"/>
    <s v="LOSS: 23391.71"/>
    <s v="LOSS"/>
  </r>
  <r>
    <s v="L0528"/>
    <s v="04-04-2023"/>
    <s v="B0528"/>
    <x v="2"/>
    <n v="27616"/>
    <n v="21.4"/>
    <n v="36"/>
    <x v="0"/>
    <x v="4"/>
    <x v="1"/>
    <n v="75991"/>
    <s v="OWN"/>
    <n v="0.45"/>
    <n v="0.61"/>
    <n v="33525.82"/>
    <n v="0"/>
    <n v="5909.82"/>
    <n v="0.3634114566198629"/>
    <n v="0.3634114566198629"/>
    <n v="931.27277777777772"/>
    <n v="6332.583333333333"/>
    <n v="0.14706048523290038"/>
    <x v="22"/>
    <n v="29"/>
    <s v="PROFIT: 5909.82"/>
    <s v="PROFIT"/>
  </r>
  <r>
    <s v="L0529"/>
    <s v="09-03-2023"/>
    <s v="B0529"/>
    <x v="5"/>
    <n v="3113"/>
    <n v="15.6"/>
    <n v="60"/>
    <x v="1"/>
    <x v="0"/>
    <x v="0"/>
    <n v="103616"/>
    <s v="RENT"/>
    <n v="0.17"/>
    <n v="0.9"/>
    <n v="422.95"/>
    <n v="0"/>
    <n v="-2690.05"/>
    <n v="3.0043622606547252E-2"/>
    <n v="3.0043622606547252E-2"/>
    <n v="7.0491666666666664"/>
    <n v="8634.6666666666661"/>
    <n v="8.1637970969734408E-4"/>
    <x v="8"/>
    <n v="30"/>
    <s v="LOSS: 2690.05"/>
    <s v="LOSS"/>
  </r>
  <r>
    <s v="L0530"/>
    <s v="27-05-2023"/>
    <s v="B0530"/>
    <x v="2"/>
    <n v="14760"/>
    <n v="22.6"/>
    <n v="60"/>
    <x v="0"/>
    <x v="5"/>
    <x v="4"/>
    <n v="117438"/>
    <s v="OWN"/>
    <n v="0.27"/>
    <n v="0.54"/>
    <n v="18095.759999999998"/>
    <n v="0"/>
    <n v="3335.7599999999984"/>
    <n v="0.12568333929392531"/>
    <n v="0.12568333929392531"/>
    <n v="301.59599999999995"/>
    <n v="9786.5"/>
    <n v="3.0817554794870479E-2"/>
    <x v="0"/>
    <n v="27"/>
    <s v="PROFIT: 3335.76"/>
    <s v="PROFIT"/>
  </r>
  <r>
    <s v="L0531"/>
    <s v="26-10-2023"/>
    <s v="B0531"/>
    <x v="0"/>
    <n v="22927"/>
    <n v="16.5"/>
    <n v="60"/>
    <x v="1"/>
    <x v="1"/>
    <x v="2"/>
    <n v="146841"/>
    <s v="OWN"/>
    <n v="0.11"/>
    <n v="0.53"/>
    <n v="6850.1"/>
    <n v="0"/>
    <n v="-16076.9"/>
    <n v="0.15613486696494849"/>
    <n v="0.15613486696494849"/>
    <n v="114.16833333333334"/>
    <n v="12236.75"/>
    <n v="9.3299555301312315E-3"/>
    <x v="30"/>
    <n v="22"/>
    <s v="LOSS: 16076.9"/>
    <s v="LOSS"/>
  </r>
  <r>
    <s v="L0532"/>
    <s v="13-10-2023"/>
    <s v="B0532"/>
    <x v="0"/>
    <n v="21939"/>
    <n v="5.6"/>
    <n v="36"/>
    <x v="1"/>
    <x v="0"/>
    <x v="1"/>
    <n v="39486"/>
    <s v="RENT"/>
    <n v="0.28999999999999998"/>
    <n v="0.56000000000000005"/>
    <n v="3597.13"/>
    <n v="0"/>
    <n v="-18341.87"/>
    <n v="0.55561464822975237"/>
    <n v="0.55561464822975237"/>
    <n v="99.920277777777784"/>
    <n v="3290.5"/>
    <n v="3.0366290161913931E-2"/>
    <x v="30"/>
    <n v="23"/>
    <s v="LOSS: 18341.87"/>
    <s v="LOSS"/>
  </r>
  <r>
    <s v="L0533"/>
    <s v="09-01-2022"/>
    <s v="B0533"/>
    <x v="0"/>
    <n v="33419"/>
    <n v="18.5"/>
    <n v="36"/>
    <x v="1"/>
    <x v="4"/>
    <x v="3"/>
    <n v="68862"/>
    <s v="OWN"/>
    <n v="0.11"/>
    <n v="0.53"/>
    <n v="12922.67"/>
    <n v="11291.82"/>
    <n v="-20496.330000000002"/>
    <n v="0.48530394121576487"/>
    <n v="0.48530394121576487"/>
    <n v="358.96305555555557"/>
    <n v="5738.5"/>
    <n v="6.2553464416756216E-2"/>
    <x v="9"/>
    <n v="44"/>
    <s v="LOSS: 20496.33"/>
    <s v="LOSS"/>
  </r>
  <r>
    <s v="L0534"/>
    <s v="25-12-2023"/>
    <s v="B0534"/>
    <x v="0"/>
    <n v="13588"/>
    <n v="5.9"/>
    <n v="36"/>
    <x v="0"/>
    <x v="6"/>
    <x v="0"/>
    <n v="88870"/>
    <s v="OWN"/>
    <n v="0.43"/>
    <n v="0.88"/>
    <n v="14389.69"/>
    <n v="0"/>
    <n v="801.69000000000051"/>
    <n v="0.15289749071677733"/>
    <n v="0.15289749071677733"/>
    <n v="399.71361111111111"/>
    <n v="7405.833333333333"/>
    <n v="5.3972806721428304E-2"/>
    <x v="15"/>
    <n v="20"/>
    <s v="PROFIT: 801.690000000001"/>
    <s v="PROFIT"/>
  </r>
  <r>
    <s v="L0535"/>
    <s v="26-05-2021"/>
    <s v="B0535"/>
    <x v="9"/>
    <n v="37142"/>
    <n v="14"/>
    <n v="36"/>
    <x v="0"/>
    <x v="4"/>
    <x v="0"/>
    <n v="116694"/>
    <s v="MORTGAGE"/>
    <n v="0.43"/>
    <n v="0.53"/>
    <n v="42341.88"/>
    <n v="0"/>
    <n v="5199.8799999999974"/>
    <n v="0.31828543027062234"/>
    <n v="0.31828543027062234"/>
    <n v="1176.1633333333332"/>
    <n v="9724.5"/>
    <n v="0.12094846350283646"/>
    <x v="2"/>
    <n v="51"/>
    <s v="PROFIT: 5199.88"/>
    <s v="PROFIT"/>
  </r>
  <r>
    <s v="L0536"/>
    <s v="12-08-2021"/>
    <s v="B0536"/>
    <x v="3"/>
    <n v="34397"/>
    <n v="23.6"/>
    <n v="60"/>
    <x v="0"/>
    <x v="0"/>
    <x v="1"/>
    <n v="135996"/>
    <s v="OWN"/>
    <n v="0.42"/>
    <n v="0.62"/>
    <n v="42514.69"/>
    <n v="0"/>
    <n v="8117.6900000000023"/>
    <n v="0.25292655666343128"/>
    <n v="0.25292655666343128"/>
    <n v="708.57816666666668"/>
    <n v="11333"/>
    <n v="6.2523441865937238E-2"/>
    <x v="26"/>
    <n v="49"/>
    <s v="PROFIT: 8117.69"/>
    <s v="PROFIT"/>
  </r>
  <r>
    <s v="L0537"/>
    <s v="26-06-2021"/>
    <s v="B0537"/>
    <x v="2"/>
    <n v="17653"/>
    <n v="8.3000000000000007"/>
    <n v="36"/>
    <x v="1"/>
    <x v="1"/>
    <x v="1"/>
    <n v="73856"/>
    <s v="OWN"/>
    <n v="0.21"/>
    <n v="0.55000000000000004"/>
    <n v="1110.0899999999999"/>
    <n v="0"/>
    <n v="-16542.91"/>
    <n v="0.23901917244367418"/>
    <n v="0.23901917244367418"/>
    <n v="30.83583333333333"/>
    <n v="6154.666666666667"/>
    <n v="5.010154896013864E-3"/>
    <x v="24"/>
    <n v="50"/>
    <s v="LOSS: 16542.91"/>
    <s v="LOSS"/>
  </r>
  <r>
    <s v="L0538"/>
    <s v="03-05-2023"/>
    <s v="B0538"/>
    <x v="3"/>
    <n v="11831"/>
    <n v="12.8"/>
    <n v="36"/>
    <x v="0"/>
    <x v="0"/>
    <x v="1"/>
    <n v="131407"/>
    <s v="OWN"/>
    <n v="0.43"/>
    <n v="0.63"/>
    <n v="13345.37"/>
    <n v="0"/>
    <n v="1514.3700000000008"/>
    <n v="9.0033255458232819E-2"/>
    <n v="9.0033255458232819E-2"/>
    <n v="370.70472222222224"/>
    <n v="10950.583333333334"/>
    <n v="3.3852509125591991E-2"/>
    <x v="0"/>
    <n v="28"/>
    <s v="PROFIT: 1514.37"/>
    <s v="PROFIT"/>
  </r>
  <r>
    <s v="L0539"/>
    <s v="04-03-2021"/>
    <s v="B0539"/>
    <x v="4"/>
    <n v="6724"/>
    <n v="19.600000000000001"/>
    <n v="36"/>
    <x v="0"/>
    <x v="2"/>
    <x v="2"/>
    <n v="130744"/>
    <s v="OWN"/>
    <n v="0.32"/>
    <n v="0.54"/>
    <n v="8041.9"/>
    <n v="0"/>
    <n v="1317.8999999999996"/>
    <n v="5.1428746252218077E-2"/>
    <n v="5.1428746252218077E-2"/>
    <n v="223.38611111111109"/>
    <n v="10895.333333333334"/>
    <n v="2.0502916641171549E-2"/>
    <x v="5"/>
    <n v="54"/>
    <s v="PROFIT: 1317.9"/>
    <s v="PROFIT"/>
  </r>
  <r>
    <s v="L0540"/>
    <s v="07-04-2023"/>
    <s v="B0540"/>
    <x v="2"/>
    <n v="12083"/>
    <n v="22.6"/>
    <n v="60"/>
    <x v="1"/>
    <x v="0"/>
    <x v="1"/>
    <n v="116055"/>
    <s v="OWN"/>
    <n v="0.25"/>
    <n v="0.8"/>
    <n v="1690.14"/>
    <n v="0"/>
    <n v="-10392.86"/>
    <n v="0.10411442850372668"/>
    <n v="0.10411442850372668"/>
    <n v="28.169"/>
    <n v="9671.25"/>
    <n v="2.9126534832622465E-3"/>
    <x v="22"/>
    <n v="29"/>
    <s v="LOSS: 10392.86"/>
    <s v="LOSS"/>
  </r>
  <r>
    <s v="L0541"/>
    <s v="06-03-2023"/>
    <s v="B0541"/>
    <x v="9"/>
    <n v="20816"/>
    <n v="18.399999999999999"/>
    <n v="60"/>
    <x v="1"/>
    <x v="1"/>
    <x v="4"/>
    <n v="61379"/>
    <s v="RENT"/>
    <n v="0.35"/>
    <n v="0.56000000000000005"/>
    <n v="3310.57"/>
    <n v="0"/>
    <n v="-17505.43"/>
    <n v="0.33913879339839359"/>
    <n v="0.33913879339839359"/>
    <n v="55.176166666666667"/>
    <n v="5114.916666666667"/>
    <n v="1.0787305104351651E-2"/>
    <x v="8"/>
    <n v="30"/>
    <s v="LOSS: 17505.43"/>
    <s v="LOSS"/>
  </r>
  <r>
    <s v="L0542"/>
    <s v="20-11-2022"/>
    <s v="B0542"/>
    <x v="4"/>
    <n v="7276"/>
    <n v="10.199999999999999"/>
    <n v="36"/>
    <x v="0"/>
    <x v="5"/>
    <x v="3"/>
    <n v="94729"/>
    <s v="OWN"/>
    <n v="0.1"/>
    <n v="0.88"/>
    <n v="8018.15"/>
    <n v="0"/>
    <n v="742.14999999999964"/>
    <n v="7.6808580265810888E-2"/>
    <n v="7.6808580265810888E-2"/>
    <n v="222.72638888888889"/>
    <n v="7894.083333333333"/>
    <n v="2.8214344780021605E-2"/>
    <x v="20"/>
    <n v="33"/>
    <s v="PROFIT: 742.15"/>
    <s v="PROFIT"/>
  </r>
  <r>
    <s v="L0543"/>
    <s v="15-04-2021"/>
    <s v="B0543"/>
    <x v="3"/>
    <n v="39663"/>
    <n v="18.5"/>
    <n v="36"/>
    <x v="0"/>
    <x v="6"/>
    <x v="1"/>
    <n v="58378"/>
    <s v="OWN"/>
    <n v="0.16"/>
    <n v="0.87"/>
    <n v="47000.66"/>
    <n v="0"/>
    <n v="7337.6600000000035"/>
    <n v="0.67941690362807905"/>
    <n v="0.67941690362807905"/>
    <n v="1305.5738888888891"/>
    <n v="4864.833333333333"/>
    <n v="0.26836970548265904"/>
    <x v="28"/>
    <n v="53"/>
    <s v="PROFIT: 7337.66"/>
    <s v="PROFIT"/>
  </r>
  <r>
    <s v="L0544"/>
    <s v="26-05-2022"/>
    <s v="B0544"/>
    <x v="4"/>
    <n v="14994"/>
    <n v="10.9"/>
    <n v="60"/>
    <x v="1"/>
    <x v="0"/>
    <x v="2"/>
    <n v="135428"/>
    <s v="RENT"/>
    <n v="0.4"/>
    <n v="0.51"/>
    <n v="3543.54"/>
    <n v="0"/>
    <n v="-11450.46"/>
    <n v="0.11071565702808872"/>
    <n v="0.11071565702808872"/>
    <n v="59.058999999999997"/>
    <n v="11285.666666666666"/>
    <n v="5.2330980299494937E-3"/>
    <x v="16"/>
    <n v="39"/>
    <s v="LOSS: 11450.46"/>
    <s v="LOSS"/>
  </r>
  <r>
    <s v="L0545"/>
    <s v="20-01-2022"/>
    <s v="B0545"/>
    <x v="8"/>
    <n v="24499"/>
    <n v="19.399999999999999"/>
    <n v="60"/>
    <x v="0"/>
    <x v="1"/>
    <x v="3"/>
    <n v="84353"/>
    <s v="RENT"/>
    <n v="0.2"/>
    <n v="0.9"/>
    <n v="29251.81"/>
    <n v="0"/>
    <n v="4752.8100000000013"/>
    <n v="0.29043424655910283"/>
    <n v="0.29043424655910283"/>
    <n v="487.53016666666667"/>
    <n v="7029.416666666667"/>
    <n v="6.9355707562268082E-2"/>
    <x v="9"/>
    <n v="43"/>
    <s v="PROFIT: 4752.81"/>
    <s v="PROFIT"/>
  </r>
  <r>
    <s v="L0546"/>
    <s v="09-02-2022"/>
    <s v="B0546"/>
    <x v="4"/>
    <n v="24040"/>
    <n v="24.1"/>
    <n v="60"/>
    <x v="1"/>
    <x v="5"/>
    <x v="0"/>
    <n v="79996"/>
    <s v="OWN"/>
    <n v="0.34"/>
    <n v="0.51"/>
    <n v="3719.68"/>
    <n v="0"/>
    <n v="-20320.32"/>
    <n v="0.30051502575128758"/>
    <n v="0.30051502575128758"/>
    <n v="61.994666666666667"/>
    <n v="6666.333333333333"/>
    <n v="9.2996649832491635E-3"/>
    <x v="31"/>
    <n v="43"/>
    <s v="LOSS: 20320.32"/>
    <s v="LOSS"/>
  </r>
  <r>
    <s v="L0547"/>
    <s v="03-04-2023"/>
    <s v="B0547"/>
    <x v="2"/>
    <n v="17959"/>
    <n v="19.399999999999999"/>
    <n v="60"/>
    <x v="0"/>
    <x v="5"/>
    <x v="1"/>
    <n v="44031"/>
    <s v="OWN"/>
    <n v="0.25"/>
    <n v="0.61"/>
    <n v="21443.05"/>
    <n v="0"/>
    <n v="3484.0499999999993"/>
    <n v="0.40787172673798006"/>
    <n v="0.40787172673798006"/>
    <n v="357.38416666666666"/>
    <n v="3669.25"/>
    <n v="9.7399786514046918E-2"/>
    <x v="22"/>
    <n v="29"/>
    <s v="PROFIT: 3484.05"/>
    <s v="PROFIT"/>
  </r>
  <r>
    <s v="L0548"/>
    <s v="02-06-2022"/>
    <s v="B0548"/>
    <x v="0"/>
    <n v="7099"/>
    <n v="22.3"/>
    <n v="60"/>
    <x v="1"/>
    <x v="5"/>
    <x v="3"/>
    <n v="110072"/>
    <s v="OWN"/>
    <n v="0.44"/>
    <n v="0.51"/>
    <n v="1756.33"/>
    <n v="874.52"/>
    <n v="-5342.67"/>
    <n v="6.4494149284104949E-2"/>
    <n v="6.4494149284104949E-2"/>
    <n v="29.272166666666667"/>
    <n v="9172.6666666666661"/>
    <n v="3.1912384620975363E-3"/>
    <x v="32"/>
    <n v="39"/>
    <s v="LOSS: 5342.67"/>
    <s v="LOSS"/>
  </r>
  <r>
    <s v="L0549"/>
    <s v="21-04-2022"/>
    <s v="B0549"/>
    <x v="0"/>
    <n v="20576"/>
    <n v="5"/>
    <n v="60"/>
    <x v="0"/>
    <x v="1"/>
    <x v="0"/>
    <n v="95982"/>
    <s v="MORTGAGE"/>
    <n v="0.48"/>
    <n v="0.65"/>
    <n v="21604.799999999999"/>
    <n v="0"/>
    <n v="1028.7999999999993"/>
    <n v="0.2143735283699027"/>
    <n v="0.2143735283699027"/>
    <n v="360.08"/>
    <n v="7998.5"/>
    <n v="4.501844095767956E-2"/>
    <x v="3"/>
    <n v="40"/>
    <s v="PROFIT: 1028.8"/>
    <s v="PROFIT"/>
  </r>
  <r>
    <s v="L0550"/>
    <s v="10-12-2022"/>
    <s v="B0550"/>
    <x v="5"/>
    <n v="36946"/>
    <n v="19.399999999999999"/>
    <n v="60"/>
    <x v="0"/>
    <x v="2"/>
    <x v="2"/>
    <n v="66683"/>
    <s v="MORTGAGE"/>
    <n v="0.45"/>
    <n v="0.73"/>
    <n v="44113.52"/>
    <n v="0"/>
    <n v="7167.5199999999968"/>
    <n v="0.55405425670710673"/>
    <n v="0.55405425670710673"/>
    <n v="735.22533333333331"/>
    <n v="5556.916666666667"/>
    <n v="0.13230814450459635"/>
    <x v="17"/>
    <n v="33"/>
    <s v="PROFIT: 7167.52"/>
    <s v="PROFIT"/>
  </r>
  <r>
    <s v="L0551"/>
    <s v="10-02-2023"/>
    <s v="B0551"/>
    <x v="3"/>
    <n v="7116"/>
    <n v="21.6"/>
    <n v="60"/>
    <x v="1"/>
    <x v="0"/>
    <x v="4"/>
    <n v="144091"/>
    <s v="OWN"/>
    <n v="0.21"/>
    <n v="0.86"/>
    <n v="3149.61"/>
    <n v="0"/>
    <n v="-3966.39"/>
    <n v="4.9385457800972997E-2"/>
    <n v="4.9385457800972997E-2"/>
    <n v="52.493500000000004"/>
    <n v="12007.583333333334"/>
    <n v="4.3716956645453225E-3"/>
    <x v="6"/>
    <n v="31"/>
    <s v="LOSS: 3966.39"/>
    <s v="LOSS"/>
  </r>
  <r>
    <s v="L0552"/>
    <s v="13-11-2023"/>
    <s v="B0552"/>
    <x v="8"/>
    <n v="16563"/>
    <n v="5.8"/>
    <n v="36"/>
    <x v="1"/>
    <x v="0"/>
    <x v="1"/>
    <n v="147797"/>
    <s v="RENT"/>
    <n v="0.18"/>
    <n v="0.65"/>
    <n v="6135.41"/>
    <n v="0"/>
    <n v="-10427.59"/>
    <n v="0.11206587413817601"/>
    <n v="0.11206587413817601"/>
    <n v="170.42805555555555"/>
    <n v="12316.416666666666"/>
    <n v="1.3837470765080934E-2"/>
    <x v="1"/>
    <n v="22"/>
    <s v="LOSS: 10427.59"/>
    <s v="LOSS"/>
  </r>
  <r>
    <s v="L0553"/>
    <s v="24-09-2023"/>
    <s v="B0553"/>
    <x v="2"/>
    <n v="27788"/>
    <n v="22.4"/>
    <n v="36"/>
    <x v="0"/>
    <x v="6"/>
    <x v="4"/>
    <n v="47618"/>
    <s v="OWN"/>
    <n v="0.28999999999999998"/>
    <n v="0.82"/>
    <n v="34012.51"/>
    <n v="0"/>
    <n v="6224.510000000002"/>
    <n v="0.58356083833844341"/>
    <n v="0.58356083833844341"/>
    <n v="944.79194444444454"/>
    <n v="3968.1666666666665"/>
    <n v="0.23809280804177696"/>
    <x v="18"/>
    <n v="23"/>
    <s v="PROFIT: 6224.51"/>
    <s v="PROFIT"/>
  </r>
  <r>
    <s v="L0554"/>
    <s v="08-11-2022"/>
    <s v="B0554"/>
    <x v="2"/>
    <n v="27928"/>
    <n v="10.1"/>
    <n v="36"/>
    <x v="1"/>
    <x v="0"/>
    <x v="2"/>
    <n v="36587"/>
    <s v="RENT"/>
    <n v="0.1"/>
    <n v="0.57999999999999996"/>
    <n v="8685.1299999999992"/>
    <n v="0"/>
    <n v="-19242.870000000003"/>
    <n v="0.76333123787137502"/>
    <n v="0.76333123787137502"/>
    <n v="241.2536111111111"/>
    <n v="3048.9166666666665"/>
    <n v="7.9127650076074377E-2"/>
    <x v="20"/>
    <n v="34"/>
    <s v="LOSS: 19242.87"/>
    <s v="LOSS"/>
  </r>
  <r>
    <s v="L0555"/>
    <s v="15-12-2022"/>
    <s v="B0555"/>
    <x v="6"/>
    <n v="37336"/>
    <n v="18.3"/>
    <n v="36"/>
    <x v="0"/>
    <x v="3"/>
    <x v="3"/>
    <n v="92790"/>
    <s v="RENT"/>
    <n v="0.11"/>
    <n v="0.84"/>
    <n v="44168.49"/>
    <n v="0"/>
    <n v="6832.489999999998"/>
    <n v="0.40237094514495098"/>
    <n v="0.40237094514495098"/>
    <n v="1226.9024999999999"/>
    <n v="7732.5"/>
    <n v="0.15866828322017457"/>
    <x v="17"/>
    <n v="33"/>
    <s v="PROFIT: 6832.49"/>
    <s v="PROFIT"/>
  </r>
  <r>
    <s v="L0556"/>
    <s v="24-03-2021"/>
    <s v="B0556"/>
    <x v="7"/>
    <n v="10847"/>
    <n v="21"/>
    <n v="36"/>
    <x v="1"/>
    <x v="5"/>
    <x v="3"/>
    <n v="61480"/>
    <s v="RENT"/>
    <n v="0.32"/>
    <n v="0.61"/>
    <n v="1374.33"/>
    <n v="4848.7"/>
    <n v="-9472.67"/>
    <n v="0.17643135979180222"/>
    <n v="0.17643135979180222"/>
    <n v="38.17583333333333"/>
    <n v="5123.333333333333"/>
    <n v="7.4513662979830836E-3"/>
    <x v="5"/>
    <n v="53"/>
    <s v="LOSS: 9472.67"/>
    <s v="LOSS"/>
  </r>
  <r>
    <s v="L0557"/>
    <s v="02-04-2022"/>
    <s v="B0557"/>
    <x v="3"/>
    <n v="27155"/>
    <n v="18.3"/>
    <n v="36"/>
    <x v="1"/>
    <x v="1"/>
    <x v="2"/>
    <n v="128530"/>
    <s v="OWN"/>
    <n v="0.31"/>
    <n v="0.56000000000000005"/>
    <n v="9838.16"/>
    <n v="0"/>
    <n v="-17316.84"/>
    <n v="0.21127363261495372"/>
    <n v="0.21127363261495372"/>
    <n v="273.28222222222223"/>
    <n v="10710.833333333334"/>
    <n v="2.5514562099639513E-2"/>
    <x v="3"/>
    <n v="41"/>
    <s v="LOSS: 17316.84"/>
    <s v="LOSS"/>
  </r>
  <r>
    <s v="L0558"/>
    <s v="01-01-2021"/>
    <s v="B0558"/>
    <x v="2"/>
    <n v="15135"/>
    <n v="6.8"/>
    <n v="60"/>
    <x v="0"/>
    <x v="0"/>
    <x v="2"/>
    <n v="50527"/>
    <s v="OWN"/>
    <n v="0.5"/>
    <n v="0.57999999999999996"/>
    <n v="16164.18"/>
    <n v="0"/>
    <n v="1029.1800000000003"/>
    <n v="0.29954281869099691"/>
    <n v="0.29954281869099691"/>
    <n v="269.40300000000002"/>
    <n v="4210.583333333333"/>
    <n v="6.3982346072396945E-2"/>
    <x v="12"/>
    <n v="56"/>
    <s v="PROFIT: 1029.18"/>
    <s v="PROFIT"/>
  </r>
  <r>
    <s v="L0559"/>
    <s v="20-02-2021"/>
    <s v="B0559"/>
    <x v="1"/>
    <n v="18774"/>
    <n v="16.899999999999999"/>
    <n v="60"/>
    <x v="1"/>
    <x v="0"/>
    <x v="1"/>
    <n v="53569"/>
    <s v="RENT"/>
    <n v="0.18"/>
    <n v="0.57999999999999996"/>
    <n v="2344.62"/>
    <n v="0"/>
    <n v="-16429.38"/>
    <n v="0.3504638876962422"/>
    <n v="0.3504638876962422"/>
    <n v="39.076999999999998"/>
    <n v="4464.083333333333"/>
    <n v="8.7536448318990458E-3"/>
    <x v="29"/>
    <n v="54"/>
    <s v="LOSS: 16429.38"/>
    <s v="LOSS"/>
  </r>
  <r>
    <s v="L0560"/>
    <s v="16-11-2022"/>
    <s v="B0560"/>
    <x v="2"/>
    <n v="2742"/>
    <n v="16"/>
    <n v="36"/>
    <x v="0"/>
    <x v="1"/>
    <x v="0"/>
    <n v="41151"/>
    <s v="MORTGAGE"/>
    <n v="0.2"/>
    <n v="0.73"/>
    <n v="3180.72"/>
    <n v="0"/>
    <n v="438.7199999999998"/>
    <n v="6.6632645622220599E-2"/>
    <n v="6.6632645622220599E-2"/>
    <n v="88.353333333333325"/>
    <n v="3429.25"/>
    <n v="2.5764622973925295E-2"/>
    <x v="20"/>
    <n v="34"/>
    <s v="PROFIT: 438.72"/>
    <s v="PROFIT"/>
  </r>
  <r>
    <s v="L0561"/>
    <s v="18-12-2022"/>
    <s v="B0561"/>
    <x v="6"/>
    <n v="19309"/>
    <n v="23"/>
    <n v="36"/>
    <x v="0"/>
    <x v="2"/>
    <x v="4"/>
    <n v="101094"/>
    <s v="MORTGAGE"/>
    <n v="0.15"/>
    <n v="0.88"/>
    <n v="23750.07"/>
    <n v="0"/>
    <n v="4441.07"/>
    <n v="0.19100045502205867"/>
    <n v="0.19100045502205867"/>
    <n v="659.72416666666663"/>
    <n v="8424.5"/>
    <n v="7.8310186559044051E-2"/>
    <x v="17"/>
    <n v="33"/>
    <s v="PROFIT: 4441.07"/>
    <s v="PROFIT"/>
  </r>
  <r>
    <s v="L0562"/>
    <s v="25-03-2022"/>
    <s v="B0562"/>
    <x v="4"/>
    <n v="1619"/>
    <n v="13.1"/>
    <n v="60"/>
    <x v="2"/>
    <x v="3"/>
    <x v="4"/>
    <n v="89174"/>
    <s v="MORTGAGE"/>
    <n v="0.47"/>
    <n v="0.54"/>
    <n v="0"/>
    <n v="0"/>
    <n v="-1619"/>
    <n v="1.8155516181846725E-2"/>
    <n v="1.8155516181846725E-2"/>
    <n v="0"/>
    <n v="7431.166666666667"/>
    <n v="0"/>
    <x v="35"/>
    <n v="41"/>
    <s v="LOSS: 1619"/>
    <s v="LOSS"/>
  </r>
  <r>
    <s v="L0563"/>
    <s v="31-05-2023"/>
    <s v="B0563"/>
    <x v="9"/>
    <n v="18658"/>
    <n v="11.4"/>
    <n v="60"/>
    <x v="1"/>
    <x v="0"/>
    <x v="3"/>
    <n v="74739"/>
    <s v="RENT"/>
    <n v="0.41"/>
    <n v="0.82"/>
    <n v="7535.32"/>
    <n v="0"/>
    <n v="-11122.68"/>
    <n v="0.24964208779887342"/>
    <n v="0.24964208779887342"/>
    <n v="125.58866666666667"/>
    <n v="6228.25"/>
    <n v="2.0164358634715478E-2"/>
    <x v="0"/>
    <n v="27"/>
    <s v="LOSS: 11122.68"/>
    <s v="LOSS"/>
  </r>
  <r>
    <s v="L0564"/>
    <s v="03-05-2022"/>
    <s v="B0564"/>
    <x v="9"/>
    <n v="35707"/>
    <n v="20"/>
    <n v="60"/>
    <x v="0"/>
    <x v="0"/>
    <x v="3"/>
    <n v="62954"/>
    <s v="OWN"/>
    <n v="0.43"/>
    <n v="0.79"/>
    <n v="42848.4"/>
    <n v="0"/>
    <n v="7141.4000000000015"/>
    <n v="0.56719191790831402"/>
    <n v="0.56719191790831402"/>
    <n v="714.14"/>
    <n v="5246.166666666667"/>
    <n v="0.13612606029799534"/>
    <x v="16"/>
    <n v="40"/>
    <s v="PROFIT: 7141.4"/>
    <s v="PROFIT"/>
  </r>
  <r>
    <s v="L0565"/>
    <s v="03-02-2021"/>
    <s v="B0565"/>
    <x v="1"/>
    <n v="21337"/>
    <n v="13.3"/>
    <n v="36"/>
    <x v="0"/>
    <x v="0"/>
    <x v="1"/>
    <n v="142984"/>
    <s v="RENT"/>
    <n v="0.46"/>
    <n v="0.89"/>
    <n v="24174.82"/>
    <n v="0"/>
    <n v="2837.8199999999997"/>
    <n v="0.14922648687965087"/>
    <n v="0.14922648687965087"/>
    <n v="671.52277777777772"/>
    <n v="11915.333333333334"/>
    <n v="5.6357867546951636E-2"/>
    <x v="29"/>
    <n v="55"/>
    <s v="PROFIT: 2837.82"/>
    <s v="PROFIT"/>
  </r>
  <r>
    <s v="L0566"/>
    <s v="05-04-2021"/>
    <s v="B0566"/>
    <x v="1"/>
    <n v="17001"/>
    <n v="17.899999999999999"/>
    <n v="60"/>
    <x v="0"/>
    <x v="6"/>
    <x v="2"/>
    <n v="142863"/>
    <s v="MORTGAGE"/>
    <n v="0.31"/>
    <n v="0.61"/>
    <n v="20044.18"/>
    <n v="0"/>
    <n v="3043.1800000000003"/>
    <n v="0.11900212091304256"/>
    <n v="0.11900212091304256"/>
    <n v="334.06966666666665"/>
    <n v="11905.25"/>
    <n v="2.8060701511238038E-2"/>
    <x v="28"/>
    <n v="53"/>
    <s v="PROFIT: 3043.18"/>
    <s v="PROFIT"/>
  </r>
  <r>
    <s v="L0567"/>
    <s v="03-06-2021"/>
    <s v="B0567"/>
    <x v="5"/>
    <n v="1968"/>
    <n v="17.899999999999999"/>
    <n v="36"/>
    <x v="2"/>
    <x v="4"/>
    <x v="4"/>
    <n v="139373"/>
    <s v="OWN"/>
    <n v="0.28000000000000003"/>
    <n v="0.7"/>
    <n v="0"/>
    <n v="0"/>
    <n v="-1968"/>
    <n v="1.4120381996512955E-2"/>
    <n v="1.4120381996512955E-2"/>
    <n v="0"/>
    <n v="11614.416666666666"/>
    <n v="0"/>
    <x v="24"/>
    <n v="51"/>
    <s v="LOSS: 1968"/>
    <s v="LOSS"/>
  </r>
  <r>
    <s v="L0568"/>
    <s v="07-09-2021"/>
    <s v="B0568"/>
    <x v="9"/>
    <n v="26892"/>
    <n v="22.8"/>
    <n v="36"/>
    <x v="0"/>
    <x v="0"/>
    <x v="1"/>
    <n v="65303"/>
    <s v="RENT"/>
    <n v="0.23"/>
    <n v="0.92"/>
    <n v="33023.379999999997"/>
    <n v="0"/>
    <n v="6131.3799999999974"/>
    <n v="0.41180343935194402"/>
    <n v="0.41180343935194402"/>
    <n v="917.31611111111101"/>
    <n v="5441.916666666667"/>
    <n v="0.16856489492570528"/>
    <x v="13"/>
    <n v="48"/>
    <s v="PROFIT: 6131.38"/>
    <s v="PROFIT"/>
  </r>
  <r>
    <s v="L0569"/>
    <s v="05-11-2022"/>
    <s v="B0569"/>
    <x v="4"/>
    <n v="26619"/>
    <n v="17"/>
    <n v="60"/>
    <x v="0"/>
    <x v="0"/>
    <x v="3"/>
    <n v="64700"/>
    <s v="RENT"/>
    <n v="0.34"/>
    <n v="0.8"/>
    <n v="31144.23"/>
    <n v="0"/>
    <n v="4525.2299999999996"/>
    <n v="0.41142194744976818"/>
    <n v="0.41142194744976818"/>
    <n v="519.07050000000004"/>
    <n v="5391.666666666667"/>
    <n v="9.6272735703245751E-2"/>
    <x v="20"/>
    <n v="34"/>
    <s v="PROFIT: 4525.23"/>
    <s v="PROFIT"/>
  </r>
  <r>
    <s v="L0570"/>
    <s v="14-03-2022"/>
    <s v="B0570"/>
    <x v="9"/>
    <n v="1281"/>
    <n v="15"/>
    <n v="60"/>
    <x v="0"/>
    <x v="4"/>
    <x v="3"/>
    <n v="123036"/>
    <s v="MORTGAGE"/>
    <n v="0.28000000000000003"/>
    <n v="0.67"/>
    <n v="1473.15"/>
    <n v="0"/>
    <n v="192.15000000000009"/>
    <n v="1.04115868526285E-2"/>
    <n v="1.04115868526285E-2"/>
    <n v="24.552500000000002"/>
    <n v="10253"/>
    <n v="2.3946649761045552E-3"/>
    <x v="35"/>
    <n v="42"/>
    <s v="PROFIT: 192.15"/>
    <s v="PROFIT"/>
  </r>
  <r>
    <s v="L0571"/>
    <s v="28-04-2021"/>
    <s v="B0571"/>
    <x v="7"/>
    <n v="28420"/>
    <n v="7.8"/>
    <n v="36"/>
    <x v="0"/>
    <x v="3"/>
    <x v="4"/>
    <n v="97568"/>
    <s v="RENT"/>
    <n v="0.28000000000000003"/>
    <n v="0.56000000000000005"/>
    <n v="30636.76"/>
    <n v="0"/>
    <n v="2216.7599999999984"/>
    <n v="0.29128402755001642"/>
    <n v="0.29128402755001642"/>
    <n v="851.02111111111105"/>
    <n v="8130.666666666667"/>
    <n v="0.10466806056630588"/>
    <x v="28"/>
    <n v="52"/>
    <s v="PROFIT: 2216.76"/>
    <s v="PROFIT"/>
  </r>
  <r>
    <s v="L0572"/>
    <s v="10-02-2023"/>
    <s v="B0572"/>
    <x v="3"/>
    <n v="16360"/>
    <n v="7.3"/>
    <n v="60"/>
    <x v="0"/>
    <x v="5"/>
    <x v="3"/>
    <n v="96788"/>
    <s v="OWN"/>
    <n v="0.47"/>
    <n v="0.62"/>
    <n v="17554.28"/>
    <n v="0"/>
    <n v="1194.2799999999988"/>
    <n v="0.16902921849816094"/>
    <n v="0.16902921849816094"/>
    <n v="292.57133333333331"/>
    <n v="8065.666666666667"/>
    <n v="3.627367028970533E-2"/>
    <x v="6"/>
    <n v="31"/>
    <s v="PROFIT: 1194.28"/>
    <s v="PROFIT"/>
  </r>
  <r>
    <s v="L0573"/>
    <s v="25-09-2021"/>
    <s v="B0573"/>
    <x v="9"/>
    <n v="2058"/>
    <n v="8.1"/>
    <n v="60"/>
    <x v="0"/>
    <x v="0"/>
    <x v="3"/>
    <n v="101045"/>
    <s v="MORTGAGE"/>
    <n v="0.49"/>
    <n v="0.76"/>
    <n v="2224.6999999999998"/>
    <n v="0"/>
    <n v="166.69999999999982"/>
    <n v="2.0367163145133357E-2"/>
    <n v="2.0367163145133357E-2"/>
    <n v="37.078333333333333"/>
    <n v="8420.4166666666661"/>
    <n v="4.4033846306101247E-3"/>
    <x v="13"/>
    <n v="47"/>
    <s v="PROFIT: 166.7"/>
    <s v="PROFIT"/>
  </r>
  <r>
    <s v="L0574"/>
    <s v="14-12-2023"/>
    <s v="B0574"/>
    <x v="0"/>
    <n v="21677"/>
    <n v="8.4"/>
    <n v="36"/>
    <x v="0"/>
    <x v="4"/>
    <x v="0"/>
    <n v="67842"/>
    <s v="MORTGAGE"/>
    <n v="0.42"/>
    <n v="0.82"/>
    <n v="23497.87"/>
    <n v="0"/>
    <n v="1820.869999999999"/>
    <n v="0.31952183013472479"/>
    <n v="0.31952183013472479"/>
    <n v="652.71861111111104"/>
    <n v="5653.5"/>
    <n v="0.11545389778210154"/>
    <x v="15"/>
    <n v="21"/>
    <s v="PROFIT: 1820.87"/>
    <s v="PROFIT"/>
  </r>
  <r>
    <s v="L0575"/>
    <s v="24-08-2021"/>
    <s v="B0575"/>
    <x v="5"/>
    <n v="11724"/>
    <n v="17.8"/>
    <n v="60"/>
    <x v="0"/>
    <x v="4"/>
    <x v="2"/>
    <n v="43900"/>
    <s v="OWN"/>
    <n v="0.4"/>
    <n v="0.56000000000000005"/>
    <n v="13810.87"/>
    <n v="0"/>
    <n v="2086.8700000000008"/>
    <n v="0.26706150341685647"/>
    <n v="0.26706150341685647"/>
    <n v="230.18116666666668"/>
    <n v="3658.3333333333335"/>
    <n v="6.2919681093394075E-2"/>
    <x v="26"/>
    <n v="48"/>
    <s v="PROFIT: 2086.87"/>
    <s v="PROFIT"/>
  </r>
  <r>
    <s v="L0576"/>
    <s v="24-01-2022"/>
    <s v="B0576"/>
    <x v="6"/>
    <n v="29404"/>
    <n v="19.8"/>
    <n v="36"/>
    <x v="1"/>
    <x v="0"/>
    <x v="3"/>
    <n v="110059"/>
    <s v="MORTGAGE"/>
    <n v="0.37"/>
    <n v="0.77"/>
    <n v="5146.2"/>
    <n v="7396.67"/>
    <n v="-24257.8"/>
    <n v="0.26716579289290288"/>
    <n v="0.26716579289290288"/>
    <n v="142.94999999999999"/>
    <n v="9171.5833333333339"/>
    <n v="1.558618559136463E-2"/>
    <x v="9"/>
    <n v="43"/>
    <s v="LOSS: 24257.8"/>
    <s v="LOSS"/>
  </r>
  <r>
    <s v="L0577"/>
    <s v="17-09-2023"/>
    <s v="B0577"/>
    <x v="1"/>
    <n v="38946"/>
    <n v="15.6"/>
    <n v="36"/>
    <x v="0"/>
    <x v="0"/>
    <x v="0"/>
    <n v="31881"/>
    <s v="RENT"/>
    <n v="0.17"/>
    <n v="0.75"/>
    <n v="45021.58"/>
    <n v="0"/>
    <n v="6075.5800000000017"/>
    <n v="1.2216053448762585"/>
    <n v="1.2216053448762585"/>
    <n v="1250.5994444444445"/>
    <n v="2656.75"/>
    <n v="0.47072530138117796"/>
    <x v="18"/>
    <n v="24"/>
    <s v="PROFIT: 6075.58"/>
    <s v="PROFIT"/>
  </r>
  <r>
    <s v="L0578"/>
    <s v="02-02-2023"/>
    <s v="B0578"/>
    <x v="7"/>
    <n v="30856"/>
    <n v="21.6"/>
    <n v="60"/>
    <x v="1"/>
    <x v="1"/>
    <x v="1"/>
    <n v="63037"/>
    <s v="RENT"/>
    <n v="0.12"/>
    <n v="0.73"/>
    <n v="7333.61"/>
    <n v="0"/>
    <n v="-23522.39"/>
    <n v="0.48949029934800198"/>
    <n v="0.48949029934800198"/>
    <n v="122.22683333333333"/>
    <n v="5253.083333333333"/>
    <n v="2.3267636467471486E-2"/>
    <x v="6"/>
    <n v="31"/>
    <s v="LOSS: 23522.39"/>
    <s v="LOSS"/>
  </r>
  <r>
    <s v="L0579"/>
    <s v="05-02-2022"/>
    <s v="B0579"/>
    <x v="1"/>
    <n v="10200"/>
    <n v="24.8"/>
    <n v="36"/>
    <x v="1"/>
    <x v="0"/>
    <x v="3"/>
    <n v="31630"/>
    <s v="MORTGAGE"/>
    <n v="0.38"/>
    <n v="0.81"/>
    <n v="2118.66"/>
    <n v="0"/>
    <n v="-8081.34"/>
    <n v="0.32247865950047422"/>
    <n v="0.32247865950047422"/>
    <n v="58.851666666666659"/>
    <n v="2635.8333333333335"/>
    <n v="2.2327537148276948E-2"/>
    <x v="31"/>
    <n v="43"/>
    <s v="LOSS: 8081.34"/>
    <s v="LOSS"/>
  </r>
  <r>
    <s v="L0580"/>
    <s v="16-09-2022"/>
    <s v="B0580"/>
    <x v="5"/>
    <n v="34997"/>
    <n v="21.4"/>
    <n v="36"/>
    <x v="1"/>
    <x v="0"/>
    <x v="1"/>
    <n v="50789"/>
    <s v="OWN"/>
    <n v="0.39"/>
    <n v="0.88"/>
    <n v="15275.01"/>
    <n v="0"/>
    <n v="-19721.989999999998"/>
    <n v="0.68906653015416719"/>
    <n v="0.68906653015416719"/>
    <n v="424.30583333333334"/>
    <n v="4232.416666666667"/>
    <n v="0.10025143239677882"/>
    <x v="34"/>
    <n v="36"/>
    <s v="LOSS: 19721.99"/>
    <s v="LOSS"/>
  </r>
  <r>
    <s v="L0581"/>
    <s v="06-02-2023"/>
    <s v="B0581"/>
    <x v="2"/>
    <n v="26611"/>
    <n v="18.899999999999999"/>
    <n v="60"/>
    <x v="1"/>
    <x v="4"/>
    <x v="3"/>
    <n v="118059"/>
    <s v="RENT"/>
    <n v="0.12"/>
    <n v="0.65"/>
    <n v="3671.34"/>
    <n v="13658.29"/>
    <n v="-22939.66"/>
    <n v="0.22540424702902787"/>
    <n v="0.22540424702902787"/>
    <n v="61.189"/>
    <n v="9838.25"/>
    <n v="6.2195004192818846E-3"/>
    <x v="6"/>
    <n v="31"/>
    <s v="LOSS: 22939.66"/>
    <s v="LOSS"/>
  </r>
  <r>
    <s v="L0582"/>
    <s v="08-07-2023"/>
    <s v="B0582"/>
    <x v="7"/>
    <n v="36057"/>
    <n v="15.6"/>
    <n v="60"/>
    <x v="0"/>
    <x v="1"/>
    <x v="4"/>
    <n v="113494"/>
    <s v="OWN"/>
    <n v="0.47"/>
    <n v="0.9"/>
    <n v="41681.89"/>
    <n v="0"/>
    <n v="5624.8899999999994"/>
    <n v="0.31769961407651504"/>
    <n v="0.31769961407651504"/>
    <n v="694.69816666666668"/>
    <n v="9457.8333333333339"/>
    <n v="7.3452147250074887E-2"/>
    <x v="33"/>
    <n v="26"/>
    <s v="PROFIT: 5624.89"/>
    <s v="PROFIT"/>
  </r>
  <r>
    <s v="L0583"/>
    <s v="03-05-2023"/>
    <s v="B0583"/>
    <x v="8"/>
    <n v="2239"/>
    <n v="14"/>
    <n v="60"/>
    <x v="0"/>
    <x v="5"/>
    <x v="0"/>
    <n v="76151"/>
    <s v="RENT"/>
    <n v="0.14000000000000001"/>
    <n v="0.56999999999999995"/>
    <n v="2552.46"/>
    <n v="0"/>
    <n v="313.46000000000004"/>
    <n v="2.9402108967708895E-2"/>
    <n v="2.9402108967708895E-2"/>
    <n v="42.541000000000004"/>
    <n v="6345.916666666667"/>
    <n v="6.7036808446376281E-3"/>
    <x v="0"/>
    <n v="28"/>
    <s v="PROFIT: 313.46"/>
    <s v="PROFIT"/>
  </r>
  <r>
    <s v="L0584"/>
    <s v="01-08-2022"/>
    <s v="B0584"/>
    <x v="7"/>
    <n v="39138"/>
    <n v="6.7"/>
    <n v="36"/>
    <x v="0"/>
    <x v="1"/>
    <x v="0"/>
    <n v="78920"/>
    <s v="RENT"/>
    <n v="0.21"/>
    <n v="0.57999999999999996"/>
    <n v="41760.25"/>
    <n v="0"/>
    <n v="2622.25"/>
    <n v="0.49591991890522047"/>
    <n v="0.49591991890522047"/>
    <n v="1160.0069444444443"/>
    <n v="6576.666666666667"/>
    <n v="0.17638220138536911"/>
    <x v="25"/>
    <n v="37"/>
    <s v="PROFIT: 2622.25"/>
    <s v="PROFIT"/>
  </r>
  <r>
    <s v="L0585"/>
    <s v="16-03-2021"/>
    <s v="B0585"/>
    <x v="5"/>
    <n v="1125"/>
    <n v="13"/>
    <n v="36"/>
    <x v="0"/>
    <x v="5"/>
    <x v="4"/>
    <n v="139388"/>
    <s v="MORTGAGE"/>
    <n v="0.37"/>
    <n v="0.62"/>
    <n v="1271.25"/>
    <n v="0"/>
    <n v="146.25"/>
    <n v="8.0709960685281367E-3"/>
    <n v="8.0709960685281367E-3"/>
    <n v="35.3125"/>
    <n v="11615.666666666666"/>
    <n v="3.040075185812265E-3"/>
    <x v="5"/>
    <n v="54"/>
    <s v="PROFIT: 146.25"/>
    <s v="PROFIT"/>
  </r>
  <r>
    <s v="L0586"/>
    <s v="11-03-2022"/>
    <s v="B0586"/>
    <x v="6"/>
    <n v="24857"/>
    <n v="23.2"/>
    <n v="60"/>
    <x v="1"/>
    <x v="1"/>
    <x v="2"/>
    <n v="97231"/>
    <s v="MORTGAGE"/>
    <n v="0.17"/>
    <n v="0.55000000000000004"/>
    <n v="7569.96"/>
    <n v="0"/>
    <n v="-17287.04"/>
    <n v="0.25564891855478189"/>
    <n v="0.25564891855478189"/>
    <n v="126.166"/>
    <n v="8102.583333333333"/>
    <n v="1.5571083296479517E-2"/>
    <x v="35"/>
    <n v="42"/>
    <s v="LOSS: 17287.04"/>
    <s v="LOSS"/>
  </r>
  <r>
    <s v="L0587"/>
    <s v="13-04-2021"/>
    <s v="B0587"/>
    <x v="7"/>
    <n v="16398"/>
    <n v="21.2"/>
    <n v="36"/>
    <x v="1"/>
    <x v="0"/>
    <x v="0"/>
    <n v="147946"/>
    <s v="OWN"/>
    <n v="0.12"/>
    <n v="0.6"/>
    <n v="1868.19"/>
    <n v="0"/>
    <n v="-14529.81"/>
    <n v="0.11083773809362876"/>
    <n v="0.11083773809362876"/>
    <n v="51.894166666666671"/>
    <n v="12328.833333333334"/>
    <n v="4.2091709137117598E-3"/>
    <x v="28"/>
    <n v="53"/>
    <s v="LOSS: 14529.81"/>
    <s v="LOSS"/>
  </r>
  <r>
    <s v="L0588"/>
    <s v="03-02-2023"/>
    <s v="B0588"/>
    <x v="5"/>
    <n v="7638"/>
    <n v="9.3000000000000007"/>
    <n v="60"/>
    <x v="1"/>
    <x v="2"/>
    <x v="1"/>
    <n v="110357"/>
    <s v="MORTGAGE"/>
    <n v="0.23"/>
    <n v="0.55000000000000004"/>
    <n v="2378.77"/>
    <n v="1767.84"/>
    <n v="-5259.23"/>
    <n v="6.9211740079922437E-2"/>
    <n v="6.9211740079922437E-2"/>
    <n v="39.646166666666666"/>
    <n v="9196.4166666666661"/>
    <n v="4.3110450628415058E-3"/>
    <x v="6"/>
    <n v="31"/>
    <s v="LOSS: 5259.23"/>
    <s v="LOSS"/>
  </r>
  <r>
    <s v="L0589"/>
    <s v="08-01-2023"/>
    <s v="B0589"/>
    <x v="4"/>
    <n v="7570"/>
    <n v="14.3"/>
    <n v="60"/>
    <x v="0"/>
    <x v="0"/>
    <x v="0"/>
    <n v="33262"/>
    <s v="RENT"/>
    <n v="0.41"/>
    <n v="0.87"/>
    <n v="8652.51"/>
    <n v="0"/>
    <n v="1082.5100000000002"/>
    <n v="0.22758703625759125"/>
    <n v="0.22758703625759125"/>
    <n v="144.20850000000002"/>
    <n v="2771.8333333333335"/>
    <n v="5.2026396488485359E-2"/>
    <x v="14"/>
    <n v="32"/>
    <s v="PROFIT: 1082.51"/>
    <s v="PROFIT"/>
  </r>
  <r>
    <s v="L0590"/>
    <s v="17-03-2023"/>
    <s v="B0590"/>
    <x v="3"/>
    <n v="4249"/>
    <n v="21.3"/>
    <n v="36"/>
    <x v="1"/>
    <x v="4"/>
    <x v="2"/>
    <n v="96981"/>
    <s v="RENT"/>
    <n v="0.27"/>
    <n v="0.56000000000000005"/>
    <n v="1578.6"/>
    <n v="1006.52"/>
    <n v="-2670.4"/>
    <n v="4.3812705581505657E-2"/>
    <n v="4.3812705581505657E-2"/>
    <n v="43.849999999999994"/>
    <n v="8081.75"/>
    <n v="5.4258050545983229E-3"/>
    <x v="8"/>
    <n v="30"/>
    <s v="LOSS: 2670.4"/>
    <s v="LOSS"/>
  </r>
  <r>
    <s v="L0591"/>
    <s v="08-04-2021"/>
    <s v="B0591"/>
    <x v="9"/>
    <n v="10110"/>
    <n v="6.3"/>
    <n v="60"/>
    <x v="0"/>
    <x v="1"/>
    <x v="1"/>
    <n v="111972"/>
    <s v="OWN"/>
    <n v="0.36"/>
    <n v="0.84"/>
    <n v="10746.93"/>
    <n v="0"/>
    <n v="636.93000000000029"/>
    <n v="9.0290429750294721E-2"/>
    <n v="9.0290429750294721E-2"/>
    <n v="179.1155"/>
    <n v="9331"/>
    <n v="1.9195745364912656E-2"/>
    <x v="28"/>
    <n v="53"/>
    <s v="PROFIT: 636.93"/>
    <s v="PROFIT"/>
  </r>
  <r>
    <s v="L0592"/>
    <s v="09-03-2023"/>
    <s v="B0592"/>
    <x v="4"/>
    <n v="14605"/>
    <n v="12.7"/>
    <n v="36"/>
    <x v="0"/>
    <x v="4"/>
    <x v="1"/>
    <n v="105485"/>
    <s v="OWN"/>
    <n v="0.33"/>
    <n v="0.52"/>
    <n v="16459.84"/>
    <n v="0"/>
    <n v="1854.8400000000001"/>
    <n v="0.13845570460255013"/>
    <n v="0.13845570460255013"/>
    <n v="457.21777777777777"/>
    <n v="8790.4166666666661"/>
    <n v="5.2013208829059424E-2"/>
    <x v="8"/>
    <n v="30"/>
    <s v="PROFIT: 1854.84"/>
    <s v="PROFIT"/>
  </r>
  <r>
    <s v="L0593"/>
    <s v="09-05-2023"/>
    <s v="B0593"/>
    <x v="5"/>
    <n v="13115"/>
    <n v="22"/>
    <n v="36"/>
    <x v="0"/>
    <x v="2"/>
    <x v="4"/>
    <n v="84722"/>
    <s v="RENT"/>
    <n v="0.11"/>
    <n v="0.93"/>
    <n v="16000.3"/>
    <n v="0"/>
    <n v="2885.2999999999993"/>
    <n v="0.1548004060338519"/>
    <n v="0.1548004060338519"/>
    <n v="444.45277777777778"/>
    <n v="7060.166666666667"/>
    <n v="6.2952165120433098E-2"/>
    <x v="0"/>
    <n v="28"/>
    <s v="PROFIT: 2885.3"/>
    <s v="PROFIT"/>
  </r>
  <r>
    <s v="L0594"/>
    <s v="11-03-2022"/>
    <s v="B0594"/>
    <x v="0"/>
    <n v="23911"/>
    <n v="13.1"/>
    <n v="60"/>
    <x v="1"/>
    <x v="5"/>
    <x v="3"/>
    <n v="119499"/>
    <s v="MORTGAGE"/>
    <n v="0.5"/>
    <n v="0.82"/>
    <n v="5871.91"/>
    <n v="0"/>
    <n v="-18039.09"/>
    <n v="0.20009372463367894"/>
    <n v="0.20009372463367894"/>
    <n v="97.865166666666667"/>
    <n v="9958.25"/>
    <n v="9.8275466740307457E-3"/>
    <x v="35"/>
    <n v="42"/>
    <s v="LOSS: 18039.09"/>
    <s v="LOSS"/>
  </r>
  <r>
    <s v="L0595"/>
    <s v="23-03-2022"/>
    <s v="B0595"/>
    <x v="2"/>
    <n v="39525"/>
    <n v="6.6"/>
    <n v="36"/>
    <x v="0"/>
    <x v="6"/>
    <x v="4"/>
    <n v="80818"/>
    <s v="MORTGAGE"/>
    <n v="0.12"/>
    <n v="0.5"/>
    <n v="42133.65"/>
    <n v="0"/>
    <n v="2608.6500000000015"/>
    <n v="0.48906184265881364"/>
    <n v="0.48906184265881364"/>
    <n v="1170.3791666666666"/>
    <n v="6734.833333333333"/>
    <n v="0.17377997475809845"/>
    <x v="35"/>
    <n v="41"/>
    <s v="PROFIT: 2608.65"/>
    <s v="PROFIT"/>
  </r>
  <r>
    <s v="L0596"/>
    <s v="06-09-2021"/>
    <s v="B0596"/>
    <x v="9"/>
    <n v="33556"/>
    <n v="15.9"/>
    <n v="60"/>
    <x v="1"/>
    <x v="6"/>
    <x v="3"/>
    <n v="59932"/>
    <s v="OWN"/>
    <n v="0.49"/>
    <n v="0.84"/>
    <n v="8269.1299999999992"/>
    <n v="9226.86"/>
    <n v="-25286.870000000003"/>
    <n v="0.55990122138423548"/>
    <n v="0.55990122138423548"/>
    <n v="137.81883333333332"/>
    <n v="4994.333333333333"/>
    <n v="2.7595041046519386E-2"/>
    <x v="13"/>
    <n v="48"/>
    <s v="LOSS: 25286.87"/>
    <s v="LOSS"/>
  </r>
  <r>
    <s v="L0597"/>
    <s v="15-06-2021"/>
    <s v="B0597"/>
    <x v="0"/>
    <n v="13595"/>
    <n v="22.2"/>
    <n v="36"/>
    <x v="1"/>
    <x v="3"/>
    <x v="4"/>
    <n v="36901"/>
    <s v="OWN"/>
    <n v="0.32"/>
    <n v="0.73"/>
    <n v="5141.99"/>
    <n v="2205.12"/>
    <n v="-8453.01"/>
    <n v="0.36841820004877918"/>
    <n v="0.36841820004877918"/>
    <n v="142.83305555555555"/>
    <n v="3075.0833333333335"/>
    <n v="4.6448515397053372E-2"/>
    <x v="24"/>
    <n v="51"/>
    <s v="LOSS: 8453.01"/>
    <s v="LOSS"/>
  </r>
  <r>
    <s v="L0598"/>
    <s v="11-09-2023"/>
    <s v="B0598"/>
    <x v="6"/>
    <n v="2969"/>
    <n v="16.8"/>
    <n v="36"/>
    <x v="1"/>
    <x v="2"/>
    <x v="3"/>
    <n v="147473"/>
    <s v="RENT"/>
    <n v="0.49"/>
    <n v="0.85"/>
    <n v="760.95"/>
    <n v="303.63"/>
    <n v="-2208.0500000000002"/>
    <n v="2.013249883029436E-2"/>
    <n v="2.013249883029436E-2"/>
    <n v="21.137500000000003"/>
    <n v="12289.416666666666"/>
    <n v="1.7199758599879304E-3"/>
    <x v="18"/>
    <n v="24"/>
    <s v="LOSS: 2208.05"/>
    <s v="LOSS"/>
  </r>
  <r>
    <s v="L0599"/>
    <s v="17-10-2023"/>
    <s v="B0599"/>
    <x v="1"/>
    <n v="18275"/>
    <n v="9.5"/>
    <n v="36"/>
    <x v="0"/>
    <x v="2"/>
    <x v="0"/>
    <n v="129023"/>
    <s v="RENT"/>
    <n v="0.15"/>
    <n v="0.74"/>
    <n v="20011.12"/>
    <n v="0"/>
    <n v="1736.119999999999"/>
    <n v="0.14164141277136635"/>
    <n v="0.14164141277136635"/>
    <n v="555.86444444444442"/>
    <n v="10751.916666666666"/>
    <n v="5.1699102743955214E-2"/>
    <x v="30"/>
    <n v="23"/>
    <s v="PROFIT: 1736.12"/>
    <s v="PROFIT"/>
  </r>
  <r>
    <s v="L0600"/>
    <s v="26-06-2022"/>
    <s v="B0600"/>
    <x v="8"/>
    <n v="5470"/>
    <n v="12.7"/>
    <n v="60"/>
    <x v="1"/>
    <x v="1"/>
    <x v="1"/>
    <n v="38597"/>
    <s v="OWN"/>
    <n v="0.3"/>
    <n v="0.79"/>
    <n v="1347.15"/>
    <n v="2258.6"/>
    <n v="-4122.8500000000004"/>
    <n v="0.1417208591341296"/>
    <n v="0.1417208591341296"/>
    <n v="22.452500000000001"/>
    <n v="3216.4166666666665"/>
    <n v="6.9805943467108845E-3"/>
    <x v="32"/>
    <n v="38"/>
    <s v="LOSS: 4122.85"/>
    <s v="LOSS"/>
  </r>
  <r>
    <s v="L0601"/>
    <s v="29-01-2023"/>
    <s v="B0601"/>
    <x v="9"/>
    <n v="11225"/>
    <n v="14"/>
    <n v="36"/>
    <x v="1"/>
    <x v="4"/>
    <x v="3"/>
    <n v="93909"/>
    <s v="RENT"/>
    <n v="0.17"/>
    <n v="0.85"/>
    <n v="3482.53"/>
    <n v="0"/>
    <n v="-7742.4699999999993"/>
    <n v="0.11953060941975742"/>
    <n v="0.11953060941975742"/>
    <n v="96.736944444444447"/>
    <n v="7825.75"/>
    <n v="1.236136401551857E-2"/>
    <x v="14"/>
    <n v="31"/>
    <s v="LOSS: 7742.47"/>
    <s v="LOSS"/>
  </r>
  <r>
    <s v="L0602"/>
    <s v="22-03-2021"/>
    <s v="B0602"/>
    <x v="4"/>
    <n v="24196"/>
    <n v="16.600000000000001"/>
    <n v="60"/>
    <x v="0"/>
    <x v="0"/>
    <x v="0"/>
    <n v="102391"/>
    <s v="OWN"/>
    <n v="0.12"/>
    <n v="0.68"/>
    <n v="28212.54"/>
    <n v="0"/>
    <n v="4016.5400000000009"/>
    <n v="0.23630983191882099"/>
    <n v="0.23630983191882099"/>
    <n v="470.209"/>
    <n v="8532.5833333333339"/>
    <n v="5.5107460616655758E-2"/>
    <x v="5"/>
    <n v="53"/>
    <s v="PROFIT: 4016.54"/>
    <s v="PROFIT"/>
  </r>
  <r>
    <s v="L0603"/>
    <s v="13-05-2021"/>
    <s v="B0603"/>
    <x v="2"/>
    <n v="14669"/>
    <n v="20.2"/>
    <n v="36"/>
    <x v="0"/>
    <x v="1"/>
    <x v="2"/>
    <n v="114214"/>
    <s v="OWN"/>
    <n v="0.35"/>
    <n v="0.5"/>
    <n v="17632.14"/>
    <n v="0"/>
    <n v="2963.1399999999994"/>
    <n v="0.12843434254995009"/>
    <n v="0.12843434254995009"/>
    <n v="489.78166666666664"/>
    <n v="9517.8333333333339"/>
    <n v="5.1459365752009378E-2"/>
    <x v="2"/>
    <n v="52"/>
    <s v="PROFIT: 2963.14"/>
    <s v="PROFIT"/>
  </r>
  <r>
    <s v="L0604"/>
    <s v="08-03-2023"/>
    <s v="B0604"/>
    <x v="0"/>
    <n v="38380"/>
    <n v="7"/>
    <n v="36"/>
    <x v="0"/>
    <x v="3"/>
    <x v="4"/>
    <n v="38263"/>
    <s v="MORTGAGE"/>
    <n v="0.18"/>
    <n v="0.88"/>
    <n v="41066.6"/>
    <n v="0"/>
    <n v="2686.5999999999985"/>
    <n v="1.0030577842824662"/>
    <n v="1.0030577842824662"/>
    <n v="1140.7388888888888"/>
    <n v="3188.5833333333335"/>
    <n v="0.35775727639407956"/>
    <x v="8"/>
    <n v="30"/>
    <s v="PROFIT: 2686.6"/>
    <s v="PROFIT"/>
  </r>
  <r>
    <s v="L0605"/>
    <s v="19-06-2023"/>
    <s v="B0605"/>
    <x v="5"/>
    <n v="39006"/>
    <n v="22.8"/>
    <n v="60"/>
    <x v="0"/>
    <x v="1"/>
    <x v="2"/>
    <n v="93293"/>
    <s v="OWN"/>
    <n v="0.34"/>
    <n v="0.67"/>
    <n v="47899.37"/>
    <n v="0"/>
    <n v="8893.3700000000026"/>
    <n v="0.41810210841113482"/>
    <n v="0.41810210841113482"/>
    <n v="798.32283333333339"/>
    <n v="7774.416666666667"/>
    <n v="0.10268588211334184"/>
    <x v="27"/>
    <n v="27"/>
    <s v="PROFIT: 8893.37"/>
    <s v="PROFIT"/>
  </r>
  <r>
    <s v="L0606"/>
    <s v="18-05-2021"/>
    <s v="B0606"/>
    <x v="9"/>
    <n v="16577"/>
    <n v="5.2"/>
    <n v="60"/>
    <x v="0"/>
    <x v="2"/>
    <x v="0"/>
    <n v="142824"/>
    <s v="RENT"/>
    <n v="0.14000000000000001"/>
    <n v="0.72"/>
    <n v="17439"/>
    <n v="0"/>
    <n v="862"/>
    <n v="0.11606592729513247"/>
    <n v="0.11606592729513247"/>
    <n v="290.64999999999998"/>
    <n v="11902"/>
    <n v="2.4420265501596369E-2"/>
    <x v="2"/>
    <n v="52"/>
    <s v="PROFIT: 862"/>
    <s v="PROFIT"/>
  </r>
  <r>
    <s v="L0607"/>
    <s v="03-07-2021"/>
    <s v="B0607"/>
    <x v="1"/>
    <n v="23473"/>
    <n v="12.4"/>
    <n v="60"/>
    <x v="2"/>
    <x v="6"/>
    <x v="2"/>
    <n v="55805"/>
    <s v="MORTGAGE"/>
    <n v="0.23"/>
    <n v="0.5"/>
    <n v="0"/>
    <n v="0"/>
    <n v="-23473"/>
    <n v="0.42062539198996507"/>
    <n v="0.42062539198996507"/>
    <n v="0"/>
    <n v="4650.416666666667"/>
    <n v="0"/>
    <x v="19"/>
    <n v="50"/>
    <s v="LOSS: 23473"/>
    <s v="LOSS"/>
  </r>
  <r>
    <s v="L0608"/>
    <s v="24-02-2023"/>
    <s v="B0608"/>
    <x v="5"/>
    <n v="29625"/>
    <n v="5.5"/>
    <n v="60"/>
    <x v="0"/>
    <x v="0"/>
    <x v="2"/>
    <n v="121679"/>
    <s v="MORTGAGE"/>
    <n v="0.41"/>
    <n v="0.72"/>
    <n v="31254.37"/>
    <n v="0"/>
    <n v="1629.369999999999"/>
    <n v="0.24346847031944707"/>
    <n v="0.24346847031944707"/>
    <n v="520.90616666666665"/>
    <n v="10139.916666666666"/>
    <n v="5.1371839019058341E-2"/>
    <x v="6"/>
    <n v="30"/>
    <s v="PROFIT: 1629.37"/>
    <s v="PROFIT"/>
  </r>
  <r>
    <s v="L0609"/>
    <s v="11-09-2023"/>
    <s v="B0609"/>
    <x v="0"/>
    <n v="16504"/>
    <n v="12.9"/>
    <n v="60"/>
    <x v="0"/>
    <x v="0"/>
    <x v="0"/>
    <n v="41874"/>
    <s v="RENT"/>
    <n v="0.27"/>
    <n v="0.94"/>
    <n v="18633.02"/>
    <n v="0"/>
    <n v="2129.0200000000004"/>
    <n v="0.39413478530830587"/>
    <n v="0.39413478530830587"/>
    <n v="310.55033333333336"/>
    <n v="3489.5"/>
    <n v="8.8995653627549326E-2"/>
    <x v="18"/>
    <n v="24"/>
    <s v="PROFIT: 2129.02"/>
    <s v="PROFIT"/>
  </r>
  <r>
    <s v="L0610"/>
    <s v="10-03-2021"/>
    <s v="B0610"/>
    <x v="2"/>
    <n v="25089"/>
    <n v="15.5"/>
    <n v="36"/>
    <x v="2"/>
    <x v="4"/>
    <x v="1"/>
    <n v="123065"/>
    <s v="RENT"/>
    <n v="0.35"/>
    <n v="0.63"/>
    <n v="0"/>
    <n v="0"/>
    <n v="-25089"/>
    <n v="0.20386787470036161"/>
    <n v="0.20386787470036161"/>
    <n v="0"/>
    <n v="10255.416666666666"/>
    <n v="0"/>
    <x v="5"/>
    <n v="54"/>
    <s v="LOSS: 25089"/>
    <s v="LOSS"/>
  </r>
  <r>
    <s v="L0611"/>
    <s v="30-06-2022"/>
    <s v="B0611"/>
    <x v="7"/>
    <n v="37487"/>
    <n v="15.2"/>
    <n v="36"/>
    <x v="0"/>
    <x v="0"/>
    <x v="3"/>
    <n v="116402"/>
    <s v="RENT"/>
    <n v="0.36"/>
    <n v="0.68"/>
    <n v="43185.02"/>
    <n v="0"/>
    <n v="5698.0199999999968"/>
    <n v="0.32204773113864021"/>
    <n v="0.32204773113864021"/>
    <n v="1199.5838888888889"/>
    <n v="9700.1666666666661"/>
    <n v="0.12366631730268095"/>
    <x v="32"/>
    <n v="38"/>
    <s v="PROFIT: 5698.02"/>
    <s v="PROFIT"/>
  </r>
  <r>
    <s v="L0612"/>
    <s v="22-02-2021"/>
    <s v="B0612"/>
    <x v="1"/>
    <n v="1302"/>
    <n v="8.3000000000000007"/>
    <n v="60"/>
    <x v="1"/>
    <x v="5"/>
    <x v="4"/>
    <n v="44079"/>
    <s v="OWN"/>
    <n v="0.44"/>
    <n v="0.81"/>
    <n v="399.41"/>
    <n v="452.5"/>
    <n v="-902.58999999999992"/>
    <n v="2.9537875178656504E-2"/>
    <n v="2.9537875178656504E-2"/>
    <n v="6.656833333333334"/>
    <n v="3673.25"/>
    <n v="1.8122461943329024E-3"/>
    <x v="29"/>
    <n v="54"/>
    <s v="LOSS: 902.59"/>
    <s v="LOSS"/>
  </r>
  <r>
    <s v="L0613"/>
    <s v="24-07-2021"/>
    <s v="B0613"/>
    <x v="5"/>
    <n v="32463"/>
    <n v="17.899999999999999"/>
    <n v="36"/>
    <x v="0"/>
    <x v="3"/>
    <x v="3"/>
    <n v="79850"/>
    <s v="MORTGAGE"/>
    <n v="0.23"/>
    <n v="0.87"/>
    <n v="38273.879999999997"/>
    <n v="0"/>
    <n v="5810.8799999999974"/>
    <n v="0.40654978083907328"/>
    <n v="0.40654978083907328"/>
    <n v="1063.1633333333332"/>
    <n v="6654.166666666667"/>
    <n v="0.15977407639323729"/>
    <x v="19"/>
    <n v="49"/>
    <s v="PROFIT: 5810.88"/>
    <s v="PROFIT"/>
  </r>
  <r>
    <s v="L0614"/>
    <s v="06-05-2021"/>
    <s v="B0614"/>
    <x v="1"/>
    <n v="30259"/>
    <n v="5.9"/>
    <n v="36"/>
    <x v="1"/>
    <x v="1"/>
    <x v="4"/>
    <n v="102779"/>
    <s v="OWN"/>
    <n v="0.37"/>
    <n v="0.69"/>
    <n v="2968.33"/>
    <n v="0"/>
    <n v="-27290.67"/>
    <n v="0.29440839081913622"/>
    <n v="0.29440839081913622"/>
    <n v="82.453611111111115"/>
    <n v="8564.9166666666661"/>
    <n v="9.6269017341415412E-3"/>
    <x v="2"/>
    <n v="52"/>
    <s v="LOSS: 27290.67"/>
    <s v="LOSS"/>
  </r>
  <r>
    <s v="L0615"/>
    <s v="12-02-2021"/>
    <s v="B0615"/>
    <x v="6"/>
    <n v="38208"/>
    <n v="20.2"/>
    <n v="36"/>
    <x v="0"/>
    <x v="4"/>
    <x v="3"/>
    <n v="125408"/>
    <s v="OWN"/>
    <n v="0.48"/>
    <n v="0.64"/>
    <n v="45926.02"/>
    <n v="0"/>
    <n v="7718.0199999999968"/>
    <n v="0.30466955856085737"/>
    <n v="0.30466955856085737"/>
    <n v="1275.7227777777778"/>
    <n v="10450.666666666666"/>
    <n v="0.12207094709534747"/>
    <x v="29"/>
    <n v="55"/>
    <s v="PROFIT: 7718.02"/>
    <s v="PROFIT"/>
  </r>
  <r>
    <s v="L0616"/>
    <s v="21-04-2021"/>
    <s v="B0616"/>
    <x v="5"/>
    <n v="31659"/>
    <n v="23.9"/>
    <n v="60"/>
    <x v="1"/>
    <x v="0"/>
    <x v="2"/>
    <n v="39018"/>
    <s v="OWN"/>
    <n v="0.39"/>
    <n v="0.92"/>
    <n v="13280.94"/>
    <n v="0"/>
    <n v="-18378.059999999998"/>
    <n v="0.81139474088882058"/>
    <n v="0.81139474088882058"/>
    <n v="221.34900000000002"/>
    <n v="3251.5"/>
    <n v="6.8075964939258812E-2"/>
    <x v="28"/>
    <n v="52"/>
    <s v="LOSS: 18378.06"/>
    <s v="LOSS"/>
  </r>
  <r>
    <s v="L0617"/>
    <s v="31-01-2023"/>
    <s v="B0617"/>
    <x v="9"/>
    <n v="36840"/>
    <n v="11.8"/>
    <n v="36"/>
    <x v="0"/>
    <x v="4"/>
    <x v="1"/>
    <n v="79500"/>
    <s v="OWN"/>
    <n v="0.3"/>
    <n v="0.8"/>
    <n v="41187.120000000003"/>
    <n v="0"/>
    <n v="4347.1200000000026"/>
    <n v="0.46339622641509431"/>
    <n v="0.46339622641509431"/>
    <n v="1144.0866666666668"/>
    <n v="6625"/>
    <n v="0.17269232704402518"/>
    <x v="14"/>
    <n v="31"/>
    <s v="PROFIT: 4347.12"/>
    <s v="PROFIT"/>
  </r>
  <r>
    <s v="L0618"/>
    <s v="28-04-2023"/>
    <s v="B0618"/>
    <x v="7"/>
    <n v="32890"/>
    <n v="15.3"/>
    <n v="36"/>
    <x v="1"/>
    <x v="5"/>
    <x v="2"/>
    <n v="42100"/>
    <s v="MORTGAGE"/>
    <n v="0.35"/>
    <n v="0.55000000000000004"/>
    <n v="8090.19"/>
    <n v="0"/>
    <n v="-24799.81"/>
    <n v="0.78123515439429925"/>
    <n v="0.78123515439429925"/>
    <n v="224.72749999999999"/>
    <n v="3508.3333333333335"/>
    <n v="6.4055344418052246E-2"/>
    <x v="22"/>
    <n v="28"/>
    <s v="LOSS: 24799.81"/>
    <s v="LOSS"/>
  </r>
  <r>
    <s v="L0619"/>
    <s v="05-04-2021"/>
    <s v="B0619"/>
    <x v="7"/>
    <n v="14598"/>
    <n v="12.6"/>
    <n v="36"/>
    <x v="0"/>
    <x v="4"/>
    <x v="1"/>
    <n v="87021"/>
    <s v="MORTGAGE"/>
    <n v="0.4"/>
    <n v="0.53"/>
    <n v="16437.349999999999"/>
    <n v="0"/>
    <n v="1839.3499999999985"/>
    <n v="0.16775261143861828"/>
    <n v="0.16775261143861828"/>
    <n v="456.59305555555551"/>
    <n v="7251.75"/>
    <n v="6.2963154487614095E-2"/>
    <x v="28"/>
    <n v="53"/>
    <s v="PROFIT: 1839.35"/>
    <s v="PROFIT"/>
  </r>
  <r>
    <s v="L0620"/>
    <s v="19-06-2023"/>
    <s v="B0620"/>
    <x v="8"/>
    <n v="20508"/>
    <n v="5.0999999999999996"/>
    <n v="60"/>
    <x v="1"/>
    <x v="0"/>
    <x v="0"/>
    <n v="144995"/>
    <s v="OWN"/>
    <n v="0.34"/>
    <n v="0.72"/>
    <n v="2495.92"/>
    <n v="3057.79"/>
    <n v="-18012.080000000002"/>
    <n v="0.14143935997793028"/>
    <n v="0.14143935997793028"/>
    <n v="41.598666666666666"/>
    <n v="12082.916666666666"/>
    <n v="3.4427669919652403E-3"/>
    <x v="27"/>
    <n v="27"/>
    <s v="LOSS: 18012.08"/>
    <s v="LOSS"/>
  </r>
  <r>
    <s v="L0621"/>
    <s v="26-12-2021"/>
    <s v="B0621"/>
    <x v="1"/>
    <n v="14380"/>
    <n v="12.7"/>
    <n v="36"/>
    <x v="0"/>
    <x v="4"/>
    <x v="4"/>
    <n v="49800"/>
    <s v="RENT"/>
    <n v="0.11"/>
    <n v="0.6"/>
    <n v="16206.26"/>
    <n v="0"/>
    <n v="1826.2600000000002"/>
    <n v="0.28875502008032128"/>
    <n v="0.28875502008032128"/>
    <n v="450.17388888888888"/>
    <n v="4150"/>
    <n v="0.1084756358768407"/>
    <x v="7"/>
    <n v="44"/>
    <s v="PROFIT: 1826.26"/>
    <s v="PROFIT"/>
  </r>
  <r>
    <s v="L0622"/>
    <s v="19-06-2023"/>
    <s v="B0622"/>
    <x v="4"/>
    <n v="27984"/>
    <n v="20.8"/>
    <n v="36"/>
    <x v="0"/>
    <x v="4"/>
    <x v="4"/>
    <n v="93400"/>
    <s v="MORTGAGE"/>
    <n v="0.18"/>
    <n v="0.61"/>
    <n v="33804.67"/>
    <n v="0"/>
    <n v="5820.6699999999983"/>
    <n v="0.29961456102783723"/>
    <n v="0.29961456102783723"/>
    <n v="939.01861111111111"/>
    <n v="7783.333333333333"/>
    <n v="0.12064478943611706"/>
    <x v="27"/>
    <n v="27"/>
    <s v="PROFIT: 5820.67"/>
    <s v="PROFIT"/>
  </r>
  <r>
    <s v="L0623"/>
    <s v="08-10-2021"/>
    <s v="B0623"/>
    <x v="7"/>
    <n v="9125"/>
    <n v="16.899999999999999"/>
    <n v="60"/>
    <x v="1"/>
    <x v="2"/>
    <x v="0"/>
    <n v="122446"/>
    <s v="OWN"/>
    <n v="0.42"/>
    <n v="0.89"/>
    <n v="3684.51"/>
    <n v="0"/>
    <n v="-5440.49"/>
    <n v="7.4522646717736798E-2"/>
    <n v="7.4522646717736798E-2"/>
    <n v="61.408500000000004"/>
    <n v="10203.833333333334"/>
    <n v="6.018179442366431E-3"/>
    <x v="11"/>
    <n v="47"/>
    <s v="LOSS: 5440.49"/>
    <s v="LOSS"/>
  </r>
  <r>
    <s v="L0624"/>
    <s v="29-10-2022"/>
    <s v="B0624"/>
    <x v="7"/>
    <n v="37059"/>
    <n v="7"/>
    <n v="60"/>
    <x v="0"/>
    <x v="0"/>
    <x v="3"/>
    <n v="59437"/>
    <s v="RENT"/>
    <n v="0.21"/>
    <n v="0.54"/>
    <n v="39653.129999999997"/>
    <n v="0"/>
    <n v="2594.1299999999974"/>
    <n v="0.62350051314837562"/>
    <n v="0.62350051314837562"/>
    <n v="660.88549999999998"/>
    <n v="4953.083333333333"/>
    <n v="0.13342910981375239"/>
    <x v="23"/>
    <n v="34"/>
    <s v="PROFIT: 2594.13"/>
    <s v="PROFIT"/>
  </r>
  <r>
    <s v="L0625"/>
    <s v="03-04-2021"/>
    <s v="B0625"/>
    <x v="6"/>
    <n v="5033"/>
    <n v="21.9"/>
    <n v="36"/>
    <x v="1"/>
    <x v="0"/>
    <x v="0"/>
    <n v="133124"/>
    <s v="RENT"/>
    <n v="0.39"/>
    <n v="0.82"/>
    <n v="1105.3900000000001"/>
    <n v="0"/>
    <n v="-3927.6099999999997"/>
    <n v="3.7806856765121237E-2"/>
    <n v="3.7806856765121237E-2"/>
    <n v="30.705277777777781"/>
    <n v="11093.666666666666"/>
    <n v="2.7678204781506968E-3"/>
    <x v="28"/>
    <n v="53"/>
    <s v="LOSS: 3927.61"/>
    <s v="LOSS"/>
  </r>
  <r>
    <s v="L0626"/>
    <s v="03-11-2022"/>
    <s v="B0626"/>
    <x v="3"/>
    <n v="38873"/>
    <n v="15.6"/>
    <n v="36"/>
    <x v="2"/>
    <x v="0"/>
    <x v="0"/>
    <n v="106537"/>
    <s v="OWN"/>
    <n v="0.25"/>
    <n v="0.62"/>
    <n v="0"/>
    <n v="0"/>
    <n v="-38873"/>
    <n v="0.36487792973333211"/>
    <n v="0.36487792973333211"/>
    <n v="0"/>
    <n v="8878.0833333333339"/>
    <n v="0"/>
    <x v="20"/>
    <n v="34"/>
    <s v="LOSS: 38873"/>
    <s v="LOSS"/>
  </r>
  <r>
    <s v="L0627"/>
    <s v="02-03-2021"/>
    <s v="B0627"/>
    <x v="6"/>
    <n v="18087"/>
    <n v="21.8"/>
    <n v="60"/>
    <x v="1"/>
    <x v="4"/>
    <x v="1"/>
    <n v="76675"/>
    <s v="MORTGAGE"/>
    <n v="0.31"/>
    <n v="0.84"/>
    <n v="1721.26"/>
    <n v="0"/>
    <n v="-16365.74"/>
    <n v="0.23589175089664166"/>
    <n v="0.23589175089664166"/>
    <n v="28.687666666666665"/>
    <n v="6389.583333333333"/>
    <n v="4.4897554613628956E-3"/>
    <x v="5"/>
    <n v="54"/>
    <s v="LOSS: 16365.74"/>
    <s v="LOSS"/>
  </r>
  <r>
    <s v="L0628"/>
    <s v="26-09-2022"/>
    <s v="B0628"/>
    <x v="6"/>
    <n v="6704"/>
    <n v="16.600000000000001"/>
    <n v="60"/>
    <x v="0"/>
    <x v="1"/>
    <x v="0"/>
    <n v="49942"/>
    <s v="RENT"/>
    <n v="0.13"/>
    <n v="0.83"/>
    <n v="7816.86"/>
    <n v="0"/>
    <n v="1112.8599999999997"/>
    <n v="0.13423571342757598"/>
    <n v="0.13423571342757598"/>
    <n v="130.28100000000001"/>
    <n v="4161.833333333333"/>
    <n v="3.1303752352729169E-2"/>
    <x v="34"/>
    <n v="35"/>
    <s v="PROFIT: 1112.86"/>
    <s v="PROFIT"/>
  </r>
  <r>
    <s v="L0629"/>
    <s v="11-12-2023"/>
    <s v="B0629"/>
    <x v="3"/>
    <n v="8848"/>
    <n v="16.2"/>
    <n v="60"/>
    <x v="1"/>
    <x v="1"/>
    <x v="4"/>
    <n v="50862"/>
    <s v="MORTGAGE"/>
    <n v="0.17"/>
    <n v="0.5"/>
    <n v="2965.85"/>
    <n v="0"/>
    <n v="-5882.15"/>
    <n v="0.1739609138453069"/>
    <n v="0.1739609138453069"/>
    <n v="49.430833333333332"/>
    <n v="4238.5"/>
    <n v="1.1662341237072863E-2"/>
    <x v="15"/>
    <n v="21"/>
    <s v="LOSS: 5882.15"/>
    <s v="LOSS"/>
  </r>
  <r>
    <s v="L0630"/>
    <s v="26-10-2023"/>
    <s v="B0630"/>
    <x v="1"/>
    <n v="22592"/>
    <n v="7.1"/>
    <n v="60"/>
    <x v="1"/>
    <x v="5"/>
    <x v="2"/>
    <n v="41669"/>
    <s v="MORTGAGE"/>
    <n v="0.48"/>
    <n v="0.73"/>
    <n v="10077.370000000001"/>
    <n v="0"/>
    <n v="-12514.63"/>
    <n v="0.54217763805226904"/>
    <n v="0.54217763805226904"/>
    <n v="167.95616666666669"/>
    <n v="3472.4166666666665"/>
    <n v="4.836866735462815E-2"/>
    <x v="30"/>
    <n v="22"/>
    <s v="LOSS: 12514.63"/>
    <s v="LOSS"/>
  </r>
  <r>
    <s v="L0631"/>
    <s v="27-08-2022"/>
    <s v="B0631"/>
    <x v="5"/>
    <n v="7924"/>
    <n v="8.3000000000000007"/>
    <n v="60"/>
    <x v="1"/>
    <x v="1"/>
    <x v="1"/>
    <n v="83772"/>
    <s v="RENT"/>
    <n v="0.46"/>
    <n v="0.56000000000000005"/>
    <n v="3561.75"/>
    <n v="0"/>
    <n v="-4362.25"/>
    <n v="9.4590077830301295E-2"/>
    <n v="9.4590077830301295E-2"/>
    <n v="59.362499999999997"/>
    <n v="6981"/>
    <n v="8.5034379028792427E-3"/>
    <x v="25"/>
    <n v="36"/>
    <s v="LOSS: 4362.25"/>
    <s v="LOSS"/>
  </r>
  <r>
    <s v="L0632"/>
    <s v="13-11-2022"/>
    <s v="B0632"/>
    <x v="2"/>
    <n v="28208"/>
    <n v="24.4"/>
    <n v="60"/>
    <x v="0"/>
    <x v="4"/>
    <x v="1"/>
    <n v="45916"/>
    <s v="OWN"/>
    <n v="0.36"/>
    <n v="0.89"/>
    <n v="35090.75"/>
    <n v="0"/>
    <n v="6882.75"/>
    <n v="0.6143392281557627"/>
    <n v="0.6143392281557627"/>
    <n v="584.8458333333333"/>
    <n v="3826.3333333333335"/>
    <n v="0.15284759125359351"/>
    <x v="20"/>
    <n v="34"/>
    <s v="PROFIT: 6882.75"/>
    <s v="PROFIT"/>
  </r>
  <r>
    <s v="L0633"/>
    <s v="18-06-2022"/>
    <s v="B0633"/>
    <x v="4"/>
    <n v="20614"/>
    <n v="9.6"/>
    <n v="60"/>
    <x v="0"/>
    <x v="1"/>
    <x v="3"/>
    <n v="40878"/>
    <s v="RENT"/>
    <n v="0.28000000000000003"/>
    <n v="0.89"/>
    <n v="22592.94"/>
    <n v="0"/>
    <n v="1978.9399999999987"/>
    <n v="0.50428103136161262"/>
    <n v="0.50428103136161262"/>
    <n v="376.54899999999998"/>
    <n v="3406.5"/>
    <n v="0.1105383825040364"/>
    <x v="32"/>
    <n v="39"/>
    <s v="PROFIT: 1978.94"/>
    <s v="PROFIT"/>
  </r>
  <r>
    <s v="L0634"/>
    <s v="18-04-2023"/>
    <s v="B0634"/>
    <x v="7"/>
    <n v="1488"/>
    <n v="24.5"/>
    <n v="36"/>
    <x v="0"/>
    <x v="0"/>
    <x v="2"/>
    <n v="32985"/>
    <s v="RENT"/>
    <n v="0.37"/>
    <n v="0.69"/>
    <n v="1852.56"/>
    <n v="0"/>
    <n v="364.55999999999995"/>
    <n v="4.5111414279217825E-2"/>
    <n v="4.5111414279217825E-2"/>
    <n v="51.46"/>
    <n v="2748.75"/>
    <n v="1.8721236925875399E-2"/>
    <x v="22"/>
    <n v="29"/>
    <s v="PROFIT: 364.56"/>
    <s v="PROFIT"/>
  </r>
  <r>
    <s v="L0635"/>
    <s v="07-10-2022"/>
    <s v="B0635"/>
    <x v="8"/>
    <n v="26923"/>
    <n v="15.6"/>
    <n v="60"/>
    <x v="0"/>
    <x v="4"/>
    <x v="1"/>
    <n v="127905"/>
    <s v="MORTGAGE"/>
    <n v="0.35"/>
    <n v="0.7"/>
    <n v="31122.99"/>
    <n v="0"/>
    <n v="4199.9900000000016"/>
    <n v="0.21049216215159688"/>
    <n v="0.21049216215159688"/>
    <n v="518.7165"/>
    <n v="10658.75"/>
    <n v="4.8665791016770259E-2"/>
    <x v="23"/>
    <n v="35"/>
    <s v="PROFIT: 4199.99"/>
    <s v="PROFIT"/>
  </r>
  <r>
    <s v="L0636"/>
    <s v="21-08-2021"/>
    <s v="B0636"/>
    <x v="4"/>
    <n v="36941"/>
    <n v="7.7"/>
    <n v="60"/>
    <x v="0"/>
    <x v="6"/>
    <x v="0"/>
    <n v="103648"/>
    <s v="OWN"/>
    <n v="0.33"/>
    <n v="0.64"/>
    <n v="39785.46"/>
    <n v="0"/>
    <n v="2844.4599999999991"/>
    <n v="0.35640822784810128"/>
    <n v="0.35640822784810128"/>
    <n v="663.09100000000001"/>
    <n v="8637.3333333333339"/>
    <n v="7.6770338067304725E-2"/>
    <x v="26"/>
    <n v="48"/>
    <s v="PROFIT: 2844.46"/>
    <s v="PROFIT"/>
  </r>
  <r>
    <s v="L0637"/>
    <s v="08-06-2022"/>
    <s v="B0637"/>
    <x v="5"/>
    <n v="30165"/>
    <n v="7"/>
    <n v="36"/>
    <x v="0"/>
    <x v="6"/>
    <x v="1"/>
    <n v="71235"/>
    <s v="MORTGAGE"/>
    <n v="0.12"/>
    <n v="0.82"/>
    <n v="32276.55"/>
    <n v="0"/>
    <n v="2111.5499999999993"/>
    <n v="0.42345757001473994"/>
    <n v="0.42345757001473994"/>
    <n v="896.57083333333333"/>
    <n v="5936.25"/>
    <n v="0.15103319997192391"/>
    <x v="32"/>
    <n v="39"/>
    <s v="PROFIT: 2111.55"/>
    <s v="PROFIT"/>
  </r>
  <r>
    <s v="L0638"/>
    <s v="12-12-2021"/>
    <s v="B0638"/>
    <x v="3"/>
    <n v="2667"/>
    <n v="9.1999999999999993"/>
    <n v="60"/>
    <x v="1"/>
    <x v="1"/>
    <x v="1"/>
    <n v="48931"/>
    <s v="RENT"/>
    <n v="0.35"/>
    <n v="0.66"/>
    <n v="1282.69"/>
    <n v="0"/>
    <n v="-1384.31"/>
    <n v="5.4505323823343076E-2"/>
    <n v="5.4505323823343076E-2"/>
    <n v="21.378166666666669"/>
    <n v="4077.5833333333335"/>
    <n v="5.2428521795998446E-3"/>
    <x v="7"/>
    <n v="45"/>
    <s v="LOSS: 1384.31"/>
    <s v="LOSS"/>
  </r>
  <r>
    <s v="L0639"/>
    <s v="06-12-2023"/>
    <s v="B0639"/>
    <x v="4"/>
    <n v="27213"/>
    <n v="23.5"/>
    <n v="60"/>
    <x v="1"/>
    <x v="0"/>
    <x v="1"/>
    <n v="122876"/>
    <s v="OWN"/>
    <n v="0.41"/>
    <n v="0.62"/>
    <n v="9805.16"/>
    <n v="8501.7099999999991"/>
    <n v="-17407.84"/>
    <n v="0.2214671701552785"/>
    <n v="0.2214671701552785"/>
    <n v="163.41933333333333"/>
    <n v="10239.666666666666"/>
    <n v="1.5959438783814579E-2"/>
    <x v="15"/>
    <n v="21"/>
    <s v="LOSS: 17407.84"/>
    <s v="LOSS"/>
  </r>
  <r>
    <s v="L0640"/>
    <s v="30-06-2022"/>
    <s v="B0640"/>
    <x v="7"/>
    <n v="5114"/>
    <n v="13.3"/>
    <n v="36"/>
    <x v="1"/>
    <x v="0"/>
    <x v="3"/>
    <n v="30336"/>
    <s v="OWN"/>
    <n v="0.5"/>
    <n v="0.69"/>
    <n v="260.63"/>
    <n v="0"/>
    <n v="-4853.37"/>
    <n v="0.16857858649789029"/>
    <n v="0.16857858649789029"/>
    <n v="7.2397222222222224"/>
    <n v="2528"/>
    <n v="2.863814170182841E-3"/>
    <x v="32"/>
    <n v="38"/>
    <s v="LOSS: 4853.37"/>
    <s v="LOSS"/>
  </r>
  <r>
    <s v="L0641"/>
    <s v="05-03-2023"/>
    <s v="B0641"/>
    <x v="4"/>
    <n v="37321"/>
    <n v="12.9"/>
    <n v="60"/>
    <x v="0"/>
    <x v="3"/>
    <x v="1"/>
    <n v="72933"/>
    <s v="OWN"/>
    <n v="0.1"/>
    <n v="0.54"/>
    <n v="42135.41"/>
    <n v="0"/>
    <n v="4814.4100000000035"/>
    <n v="0.51171623270673083"/>
    <n v="0.51171623270673083"/>
    <n v="702.25683333333336"/>
    <n v="6077.75"/>
    <n v="0.1155455280874227"/>
    <x v="8"/>
    <n v="30"/>
    <s v="PROFIT: 4814.41"/>
    <s v="PROFIT"/>
  </r>
  <r>
    <s v="L0642"/>
    <s v="06-09-2021"/>
    <s v="B0642"/>
    <x v="2"/>
    <n v="8761"/>
    <n v="11.3"/>
    <n v="36"/>
    <x v="0"/>
    <x v="0"/>
    <x v="1"/>
    <n v="114899"/>
    <s v="OWN"/>
    <n v="0.39"/>
    <n v="0.84"/>
    <n v="9750.99"/>
    <n v="0"/>
    <n v="989.98999999999978"/>
    <n v="7.6249575714323017E-2"/>
    <n v="7.6249575714323017E-2"/>
    <n v="270.86083333333335"/>
    <n v="9574.9166666666661"/>
    <n v="2.8288583886717903E-2"/>
    <x v="13"/>
    <n v="48"/>
    <s v="PROFIT: 989.99"/>
    <s v="PROFIT"/>
  </r>
  <r>
    <s v="L0643"/>
    <s v="16-02-2021"/>
    <s v="B0643"/>
    <x v="3"/>
    <n v="32116"/>
    <n v="7.9"/>
    <n v="36"/>
    <x v="2"/>
    <x v="0"/>
    <x v="3"/>
    <n v="75536"/>
    <s v="OWN"/>
    <n v="0.33"/>
    <n v="0.51"/>
    <n v="0"/>
    <n v="0"/>
    <n v="-32116"/>
    <n v="0.42517475111205255"/>
    <n v="0.42517475111205255"/>
    <n v="0"/>
    <n v="6294.666666666667"/>
    <n v="0"/>
    <x v="29"/>
    <n v="55"/>
    <s v="LOSS: 32116"/>
    <s v="LOSS"/>
  </r>
  <r>
    <s v="L0644"/>
    <s v="02-08-2021"/>
    <s v="B0644"/>
    <x v="4"/>
    <n v="34768"/>
    <n v="14.8"/>
    <n v="36"/>
    <x v="2"/>
    <x v="0"/>
    <x v="2"/>
    <n v="99504"/>
    <s v="RENT"/>
    <n v="0.27"/>
    <n v="0.79"/>
    <n v="0"/>
    <n v="0"/>
    <n v="-34768"/>
    <n v="0.34941308892104839"/>
    <n v="0.34941308892104839"/>
    <n v="0"/>
    <n v="8292"/>
    <n v="0"/>
    <x v="26"/>
    <n v="49"/>
    <s v="LOSS: 34768"/>
    <s v="LOSS"/>
  </r>
  <r>
    <s v="L0645"/>
    <s v="27-08-2021"/>
    <s v="B0645"/>
    <x v="7"/>
    <n v="26426"/>
    <n v="7.6"/>
    <n v="36"/>
    <x v="1"/>
    <x v="4"/>
    <x v="4"/>
    <n v="129214"/>
    <s v="RENT"/>
    <n v="0.15"/>
    <n v="0.57999999999999996"/>
    <n v="5657.08"/>
    <n v="8575.9699999999993"/>
    <n v="-20768.919999999998"/>
    <n v="0.20451344281579395"/>
    <n v="0.20451344281579395"/>
    <n v="157.14111111111112"/>
    <n v="10767.833333333334"/>
    <n v="1.4593568292393496E-2"/>
    <x v="26"/>
    <n v="48"/>
    <s v="LOSS: 20768.92"/>
    <s v="LOSS"/>
  </r>
  <r>
    <s v="L0646"/>
    <s v="16-12-2023"/>
    <s v="B0646"/>
    <x v="7"/>
    <n v="18772"/>
    <n v="21.7"/>
    <n v="60"/>
    <x v="1"/>
    <x v="0"/>
    <x v="3"/>
    <n v="81148"/>
    <s v="RENT"/>
    <n v="0.26"/>
    <n v="0.6"/>
    <n v="7853.16"/>
    <n v="0"/>
    <n v="-10918.84"/>
    <n v="0.23133040863607235"/>
    <n v="0.23133040863607235"/>
    <n v="130.886"/>
    <n v="6762.333333333333"/>
    <n v="1.9355153546606201E-2"/>
    <x v="15"/>
    <n v="21"/>
    <s v="LOSS: 10918.84"/>
    <s v="LOSS"/>
  </r>
  <r>
    <s v="L0647"/>
    <s v="16-12-2021"/>
    <s v="B0647"/>
    <x v="4"/>
    <n v="39218"/>
    <n v="12.4"/>
    <n v="36"/>
    <x v="0"/>
    <x v="5"/>
    <x v="3"/>
    <n v="143936"/>
    <s v="MORTGAGE"/>
    <n v="0.24"/>
    <n v="0.79"/>
    <n v="44081.03"/>
    <n v="0"/>
    <n v="4863.0299999999988"/>
    <n v="0.27246831925300136"/>
    <n v="0.27246831925300136"/>
    <n v="1224.4730555555554"/>
    <n v="11994.666666666666"/>
    <n v="0.10208479231510301"/>
    <x v="7"/>
    <n v="45"/>
    <s v="PROFIT: 4863.03"/>
    <s v="PROFIT"/>
  </r>
  <r>
    <s v="L0648"/>
    <s v="17-04-2021"/>
    <s v="B0648"/>
    <x v="1"/>
    <n v="4712"/>
    <n v="12.5"/>
    <n v="36"/>
    <x v="1"/>
    <x v="5"/>
    <x v="1"/>
    <n v="46279"/>
    <s v="OWN"/>
    <n v="0.22"/>
    <n v="0.95"/>
    <n v="1012.2"/>
    <n v="0"/>
    <n v="-3699.8"/>
    <n v="0.10181723892046068"/>
    <n v="0.10181723892046068"/>
    <n v="28.116666666666667"/>
    <n v="3856.5833333333335"/>
    <n v="7.2905637546187251E-3"/>
    <x v="28"/>
    <n v="53"/>
    <s v="LOSS: 3699.8"/>
    <s v="LOSS"/>
  </r>
  <r>
    <s v="L0649"/>
    <s v="11-04-2023"/>
    <s v="B0649"/>
    <x v="8"/>
    <n v="2367"/>
    <n v="14.5"/>
    <n v="60"/>
    <x v="0"/>
    <x v="2"/>
    <x v="1"/>
    <n v="98665"/>
    <s v="OWN"/>
    <n v="0.39"/>
    <n v="0.85"/>
    <n v="2710.22"/>
    <n v="0"/>
    <n v="343.2199999999998"/>
    <n v="2.3990270105913952E-2"/>
    <n v="2.3990270105913952E-2"/>
    <n v="45.170333333333332"/>
    <n v="8222.0833333333339"/>
    <n v="5.4937819895606336E-3"/>
    <x v="22"/>
    <n v="29"/>
    <s v="PROFIT: 343.22"/>
    <s v="PROFIT"/>
  </r>
  <r>
    <s v="L0650"/>
    <s v="17-02-2021"/>
    <s v="B0650"/>
    <x v="0"/>
    <n v="27200"/>
    <n v="13.9"/>
    <n v="36"/>
    <x v="0"/>
    <x v="0"/>
    <x v="4"/>
    <n v="133751"/>
    <s v="RENT"/>
    <n v="0.38"/>
    <n v="0.6"/>
    <n v="30980.799999999999"/>
    <n v="0"/>
    <n v="3780.7999999999993"/>
    <n v="0.20336296551053823"/>
    <n v="0.20336296551053823"/>
    <n v="860.57777777777778"/>
    <n v="11145.916666666666"/>
    <n v="7.7210139238834352E-2"/>
    <x v="29"/>
    <n v="55"/>
    <s v="PROFIT: 3780.8"/>
    <s v="PROFIT"/>
  </r>
  <r>
    <s v="L0651"/>
    <s v="03-12-2021"/>
    <s v="B0651"/>
    <x v="6"/>
    <n v="4726"/>
    <n v="24.9"/>
    <n v="36"/>
    <x v="1"/>
    <x v="4"/>
    <x v="1"/>
    <n v="134433"/>
    <s v="OWN"/>
    <n v="0.34"/>
    <n v="0.57999999999999996"/>
    <n v="1515.61"/>
    <n v="0"/>
    <n v="-3210.3900000000003"/>
    <n v="3.5155058653753173E-2"/>
    <n v="3.5155058653753173E-2"/>
    <n v="42.100277777777777"/>
    <n v="11202.75"/>
    <n v="3.7580306422778137E-3"/>
    <x v="7"/>
    <n v="45"/>
    <s v="LOSS: 3210.39"/>
    <s v="LOSS"/>
  </r>
  <r>
    <s v="L0652"/>
    <s v="16-11-2023"/>
    <s v="B0652"/>
    <x v="3"/>
    <n v="24616"/>
    <n v="15.9"/>
    <n v="36"/>
    <x v="0"/>
    <x v="5"/>
    <x v="0"/>
    <n v="101386"/>
    <s v="MORTGAGE"/>
    <n v="0.48"/>
    <n v="0.89"/>
    <n v="28529.94"/>
    <n v="0"/>
    <n v="3913.9399999999987"/>
    <n v="0.24279486319610202"/>
    <n v="0.24279486319610202"/>
    <n v="792.49833333333333"/>
    <n v="8448.8333333333339"/>
    <n v="9.3799735663701089E-2"/>
    <x v="1"/>
    <n v="22"/>
    <s v="PROFIT: 3913.94"/>
    <s v="PROFIT"/>
  </r>
  <r>
    <s v="L0653"/>
    <s v="15-03-2023"/>
    <s v="B0653"/>
    <x v="0"/>
    <n v="28723"/>
    <n v="6.8"/>
    <n v="36"/>
    <x v="0"/>
    <x v="5"/>
    <x v="1"/>
    <n v="116124"/>
    <s v="OWN"/>
    <n v="0.24"/>
    <n v="0.7"/>
    <n v="30676.16"/>
    <n v="0"/>
    <n v="1953.1599999999999"/>
    <n v="0.24734766284316764"/>
    <n v="0.24734766284316764"/>
    <n v="852.1155555555556"/>
    <n v="9677"/>
    <n v="8.8055756490188652E-2"/>
    <x v="8"/>
    <n v="30"/>
    <s v="PROFIT: 1953.16"/>
    <s v="PROFIT"/>
  </r>
  <r>
    <s v="L0654"/>
    <s v="08-01-2021"/>
    <s v="B0654"/>
    <x v="5"/>
    <n v="38574"/>
    <n v="17.100000000000001"/>
    <n v="60"/>
    <x v="0"/>
    <x v="5"/>
    <x v="1"/>
    <n v="135750"/>
    <s v="OWN"/>
    <n v="0.2"/>
    <n v="0.56000000000000005"/>
    <n v="45170.15"/>
    <n v="0"/>
    <n v="6596.1500000000015"/>
    <n v="0.2841546961325967"/>
    <n v="0.2841546961325967"/>
    <n v="752.83583333333331"/>
    <n v="11312.5"/>
    <n v="6.6549023941068139E-2"/>
    <x v="12"/>
    <n v="56"/>
    <s v="PROFIT: 6596.15"/>
    <s v="PROFIT"/>
  </r>
  <r>
    <s v="L0655"/>
    <s v="17-09-2022"/>
    <s v="B0655"/>
    <x v="5"/>
    <n v="35958"/>
    <n v="8"/>
    <n v="36"/>
    <x v="0"/>
    <x v="6"/>
    <x v="0"/>
    <n v="107485"/>
    <s v="MORTGAGE"/>
    <n v="0.36"/>
    <n v="0.89"/>
    <n v="38834.639999999999"/>
    <n v="0"/>
    <n v="2876.6399999999994"/>
    <n v="0.33453970321440202"/>
    <n v="0.33453970321440202"/>
    <n v="1078.74"/>
    <n v="8957.0833333333339"/>
    <n v="0.12043429315718472"/>
    <x v="34"/>
    <n v="36"/>
    <s v="PROFIT: 2876.64"/>
    <s v="PROFIT"/>
  </r>
  <r>
    <s v="L0656"/>
    <s v="20-12-2022"/>
    <s v="B0656"/>
    <x v="7"/>
    <n v="10108"/>
    <n v="5.6"/>
    <n v="60"/>
    <x v="1"/>
    <x v="0"/>
    <x v="4"/>
    <n v="104055"/>
    <s v="RENT"/>
    <n v="0.18"/>
    <n v="0.87"/>
    <n v="2849.4"/>
    <n v="2210.77"/>
    <n v="-7258.6"/>
    <n v="9.7140935082408342E-2"/>
    <n v="9.7140935082408342E-2"/>
    <n v="47.49"/>
    <n v="8671.25"/>
    <n v="5.4767190428138971E-3"/>
    <x v="17"/>
    <n v="32"/>
    <s v="LOSS: 7258.6"/>
    <s v="LOSS"/>
  </r>
  <r>
    <s v="L0657"/>
    <s v="30-10-2021"/>
    <s v="B0657"/>
    <x v="5"/>
    <n v="13178"/>
    <n v="24.4"/>
    <n v="60"/>
    <x v="0"/>
    <x v="6"/>
    <x v="0"/>
    <n v="121911"/>
    <s v="RENT"/>
    <n v="0.23"/>
    <n v="0.94"/>
    <n v="16393.43"/>
    <n v="0"/>
    <n v="3215.4300000000003"/>
    <n v="0.10809524981338846"/>
    <n v="0.10809524981338846"/>
    <n v="273.22383333333335"/>
    <n v="10159.25"/>
    <n v="2.6894094872488949E-2"/>
    <x v="11"/>
    <n v="46"/>
    <s v="PROFIT: 3215.43"/>
    <s v="PROFIT"/>
  </r>
  <r>
    <s v="L0658"/>
    <s v="01-10-2022"/>
    <s v="B0658"/>
    <x v="1"/>
    <n v="36643"/>
    <n v="20.5"/>
    <n v="36"/>
    <x v="0"/>
    <x v="5"/>
    <x v="3"/>
    <n v="128618"/>
    <s v="OWN"/>
    <n v="0.19"/>
    <n v="0.91"/>
    <n v="44154.82"/>
    <n v="0"/>
    <n v="7511.82"/>
    <n v="0.28489791475532195"/>
    <n v="0.28489791475532195"/>
    <n v="1226.5227777777777"/>
    <n v="10718.166666666666"/>
    <n v="0.11443400871832352"/>
    <x v="23"/>
    <n v="35"/>
    <s v="PROFIT: 7511.82"/>
    <s v="PROFIT"/>
  </r>
  <r>
    <s v="L0659"/>
    <s v="25-02-2021"/>
    <s v="B0659"/>
    <x v="8"/>
    <n v="32324"/>
    <n v="24.6"/>
    <n v="36"/>
    <x v="0"/>
    <x v="0"/>
    <x v="0"/>
    <n v="107273"/>
    <s v="MORTGAGE"/>
    <n v="0.13"/>
    <n v="0.88"/>
    <n v="40275.699999999997"/>
    <n v="0"/>
    <n v="7951.6999999999971"/>
    <n v="0.30132465764917549"/>
    <n v="0.30132465764917549"/>
    <n v="1118.7694444444444"/>
    <n v="8939.4166666666661"/>
    <n v="0.12515016204761062"/>
    <x v="29"/>
    <n v="54"/>
    <s v="PROFIT: 7951.7"/>
    <s v="PROFIT"/>
  </r>
  <r>
    <s v="L0660"/>
    <s v="27-12-2022"/>
    <s v="B0660"/>
    <x v="5"/>
    <n v="39360"/>
    <n v="14.6"/>
    <n v="36"/>
    <x v="0"/>
    <x v="2"/>
    <x v="2"/>
    <n v="96670"/>
    <s v="RENT"/>
    <n v="0.43"/>
    <n v="0.52"/>
    <n v="45106.559999999998"/>
    <n v="0"/>
    <n v="5746.5599999999977"/>
    <n v="0.40715837384917763"/>
    <n v="0.40715837384917763"/>
    <n v="1252.96"/>
    <n v="8055.833333333333"/>
    <n v="0.15553449881038586"/>
    <x v="17"/>
    <n v="32"/>
    <s v="PROFIT: 5746.56"/>
    <s v="PROFIT"/>
  </r>
  <r>
    <s v="L0661"/>
    <s v="10-06-2022"/>
    <s v="B0661"/>
    <x v="2"/>
    <n v="18824"/>
    <n v="15.6"/>
    <n v="36"/>
    <x v="0"/>
    <x v="1"/>
    <x v="3"/>
    <n v="106474"/>
    <s v="RENT"/>
    <n v="0.2"/>
    <n v="0.55000000000000004"/>
    <n v="21760.54"/>
    <n v="0"/>
    <n v="2936.5400000000009"/>
    <n v="0.17679433476717321"/>
    <n v="0.17679433476717321"/>
    <n v="604.45944444444444"/>
    <n v="8872.8333333333339"/>
    <n v="6.8124737807665092E-2"/>
    <x v="32"/>
    <n v="39"/>
    <s v="PROFIT: 2936.54"/>
    <s v="PROFIT"/>
  </r>
  <r>
    <s v="L0662"/>
    <s v="19-04-2022"/>
    <s v="B0662"/>
    <x v="8"/>
    <n v="9927"/>
    <n v="8.4"/>
    <n v="60"/>
    <x v="1"/>
    <x v="0"/>
    <x v="1"/>
    <n v="84028"/>
    <s v="RENT"/>
    <n v="0.28999999999999998"/>
    <n v="0.76"/>
    <n v="2126.9699999999998"/>
    <n v="0"/>
    <n v="-7800.0300000000007"/>
    <n v="0.11813919169800542"/>
    <n v="0.11813919169800542"/>
    <n v="35.449499999999993"/>
    <n v="7002.333333333333"/>
    <n v="5.0625267767886884E-3"/>
    <x v="3"/>
    <n v="41"/>
    <s v="LOSS: 7800.03"/>
    <s v="LOSS"/>
  </r>
  <r>
    <s v="L0663"/>
    <s v="28-01-2021"/>
    <s v="B0663"/>
    <x v="1"/>
    <n v="29144"/>
    <n v="9.9"/>
    <n v="60"/>
    <x v="0"/>
    <x v="0"/>
    <x v="3"/>
    <n v="120022"/>
    <s v="OWN"/>
    <n v="0.12"/>
    <n v="0.74"/>
    <n v="32029.26"/>
    <n v="0"/>
    <n v="2885.2599999999984"/>
    <n v="0.24282214927263335"/>
    <n v="0.24282214927263335"/>
    <n v="533.82100000000003"/>
    <n v="10001.833333333334"/>
    <n v="5.3372315075569478E-2"/>
    <x v="12"/>
    <n v="55"/>
    <s v="PROFIT: 2885.26"/>
    <s v="PROFIT"/>
  </r>
  <r>
    <s v="L0664"/>
    <s v="19-03-2021"/>
    <s v="B0664"/>
    <x v="0"/>
    <n v="32010"/>
    <n v="21.8"/>
    <n v="60"/>
    <x v="1"/>
    <x v="0"/>
    <x v="4"/>
    <n v="143892"/>
    <s v="MORTGAGE"/>
    <n v="0.38"/>
    <n v="0.71"/>
    <n v="14628.99"/>
    <n v="0"/>
    <n v="-17381.010000000002"/>
    <n v="0.22245851054957885"/>
    <n v="0.22245851054957885"/>
    <n v="243.81649999999999"/>
    <n v="11991"/>
    <n v="2.033329163539321E-2"/>
    <x v="5"/>
    <n v="54"/>
    <s v="LOSS: 17381.01"/>
    <s v="LOSS"/>
  </r>
  <r>
    <s v="L0665"/>
    <s v="31-12-2021"/>
    <s v="B0665"/>
    <x v="8"/>
    <n v="23443"/>
    <n v="12.1"/>
    <n v="36"/>
    <x v="1"/>
    <x v="5"/>
    <x v="4"/>
    <n v="121632"/>
    <s v="OWN"/>
    <n v="0.23"/>
    <n v="0.68"/>
    <n v="0"/>
    <n v="0"/>
    <n v="-23443"/>
    <n v="0.19273710865561694"/>
    <n v="0.19273710865561694"/>
    <n v="0"/>
    <n v="10136"/>
    <n v="0"/>
    <x v="7"/>
    <n v="44"/>
    <s v="LOSS: 23443"/>
    <s v="LOSS"/>
  </r>
  <r>
    <s v="L0666"/>
    <s v="28-10-2022"/>
    <s v="B0666"/>
    <x v="8"/>
    <n v="15437"/>
    <n v="21.5"/>
    <n v="60"/>
    <x v="1"/>
    <x v="0"/>
    <x v="0"/>
    <n v="136651"/>
    <s v="RENT"/>
    <n v="0.4"/>
    <n v="0.69"/>
    <n v="4267.6000000000004"/>
    <n v="0"/>
    <n v="-11169.4"/>
    <n v="0.11296660836730064"/>
    <n v="0.11296660836730064"/>
    <n v="71.126666666666679"/>
    <n v="11387.583333333334"/>
    <n v="6.245984295760734E-3"/>
    <x v="23"/>
    <n v="34"/>
    <s v="LOSS: 11169.4"/>
    <s v="LOSS"/>
  </r>
  <r>
    <s v="L0667"/>
    <s v="10-06-2022"/>
    <s v="B0667"/>
    <x v="0"/>
    <n v="12207"/>
    <n v="19.2"/>
    <n v="36"/>
    <x v="0"/>
    <x v="0"/>
    <x v="3"/>
    <n v="101128"/>
    <s v="MORTGAGE"/>
    <n v="0.26"/>
    <n v="0.76"/>
    <n v="14550.74"/>
    <n v="0"/>
    <n v="2343.7399999999998"/>
    <n v="0.12070840914484614"/>
    <n v="0.12070840914484614"/>
    <n v="404.1872222222222"/>
    <n v="8427.3333333333339"/>
    <n v="4.7961461382274605E-2"/>
    <x v="32"/>
    <n v="39"/>
    <s v="PROFIT: 2343.74"/>
    <s v="PROFIT"/>
  </r>
  <r>
    <s v="L0668"/>
    <s v="30-11-2022"/>
    <s v="B0668"/>
    <x v="1"/>
    <n v="26537"/>
    <n v="8.5"/>
    <n v="36"/>
    <x v="0"/>
    <x v="0"/>
    <x v="1"/>
    <n v="48108"/>
    <s v="OWN"/>
    <n v="0.18"/>
    <n v="0.5"/>
    <n v="28792.639999999999"/>
    <n v="0"/>
    <n v="2255.6399999999994"/>
    <n v="0.5516130373326682"/>
    <n v="0.5516130373326682"/>
    <n v="799.79555555555555"/>
    <n v="4009"/>
    <n v="0.19950001385770905"/>
    <x v="20"/>
    <n v="33"/>
    <s v="PROFIT: 2255.64"/>
    <s v="PROFIT"/>
  </r>
  <r>
    <s v="L0669"/>
    <s v="02-06-2023"/>
    <s v="B0669"/>
    <x v="5"/>
    <n v="36757"/>
    <n v="15.1"/>
    <n v="36"/>
    <x v="1"/>
    <x v="1"/>
    <x v="4"/>
    <n v="82495"/>
    <s v="RENT"/>
    <n v="0.31"/>
    <n v="0.62"/>
    <n v="8800.92"/>
    <n v="6346.33"/>
    <n v="-27956.080000000002"/>
    <n v="0.44556639796351294"/>
    <n v="0.44556639796351294"/>
    <n v="244.47"/>
    <n v="6874.583333333333"/>
    <n v="3.5561427965331231E-2"/>
    <x v="27"/>
    <n v="27"/>
    <s v="LOSS: 27956.08"/>
    <s v="LOSS"/>
  </r>
  <r>
    <s v="L0670"/>
    <s v="28-10-2023"/>
    <s v="B0670"/>
    <x v="7"/>
    <n v="13040"/>
    <n v="18.5"/>
    <n v="36"/>
    <x v="0"/>
    <x v="6"/>
    <x v="1"/>
    <n v="112806"/>
    <s v="RENT"/>
    <n v="0.15"/>
    <n v="0.73"/>
    <n v="15452.4"/>
    <n v="0"/>
    <n v="2412.3999999999996"/>
    <n v="0.11559668811942628"/>
    <n v="0.11559668811942628"/>
    <n v="429.23333333333335"/>
    <n v="9400.5"/>
    <n v="4.566069180717338E-2"/>
    <x v="30"/>
    <n v="22"/>
    <s v="PROFIT: 2412.4"/>
    <s v="PROFIT"/>
  </r>
  <r>
    <s v="L0671"/>
    <s v="24-10-2023"/>
    <s v="B0671"/>
    <x v="3"/>
    <n v="23612"/>
    <n v="9.6999999999999993"/>
    <n v="36"/>
    <x v="1"/>
    <x v="6"/>
    <x v="2"/>
    <n v="123185"/>
    <s v="OWN"/>
    <n v="0.28000000000000003"/>
    <n v="0.82"/>
    <n v="11779.58"/>
    <n v="0"/>
    <n v="-11832.42"/>
    <n v="0.19167918171855339"/>
    <n v="0.19167918171855339"/>
    <n v="327.21055555555557"/>
    <n v="10265.416666666666"/>
    <n v="3.1875038898134249E-2"/>
    <x v="30"/>
    <n v="22"/>
    <s v="LOSS: 11832.42"/>
    <s v="LOSS"/>
  </r>
  <r>
    <s v="L0672"/>
    <s v="08-07-2023"/>
    <s v="B0672"/>
    <x v="0"/>
    <n v="29441"/>
    <n v="21.6"/>
    <n v="60"/>
    <x v="1"/>
    <x v="0"/>
    <x v="4"/>
    <n v="106533"/>
    <s v="RENT"/>
    <n v="0.23"/>
    <n v="0.57999999999999996"/>
    <n v="7302.84"/>
    <n v="11730.22"/>
    <n v="-22138.16"/>
    <n v="0.27635568321552945"/>
    <n v="0.27635568321552945"/>
    <n v="121.714"/>
    <n v="8877.75"/>
    <n v="1.3710005350454789E-2"/>
    <x v="33"/>
    <n v="26"/>
    <s v="LOSS: 22138.16"/>
    <s v="LOSS"/>
  </r>
  <r>
    <s v="L0673"/>
    <s v="20-01-2023"/>
    <s v="B0673"/>
    <x v="0"/>
    <n v="7471"/>
    <n v="15.9"/>
    <n v="60"/>
    <x v="1"/>
    <x v="2"/>
    <x v="0"/>
    <n v="129025"/>
    <s v="RENT"/>
    <n v="0.46"/>
    <n v="0.75"/>
    <n v="1146.94"/>
    <n v="2846.42"/>
    <n v="-6324.0599999999995"/>
    <n v="5.7903507072272813E-2"/>
    <n v="5.7903507072272813E-2"/>
    <n v="19.115666666666666"/>
    <n v="10752.083333333334"/>
    <n v="1.7778570044565006E-3"/>
    <x v="14"/>
    <n v="31"/>
    <s v="LOSS: 6324.06"/>
    <s v="LOSS"/>
  </r>
  <r>
    <s v="L0674"/>
    <s v="29-12-2021"/>
    <s v="B0674"/>
    <x v="0"/>
    <n v="36631"/>
    <n v="8.3000000000000007"/>
    <n v="36"/>
    <x v="1"/>
    <x v="1"/>
    <x v="2"/>
    <n v="86830"/>
    <s v="MORTGAGE"/>
    <n v="0.12"/>
    <n v="0.82"/>
    <n v="9301.3700000000008"/>
    <n v="10217.73"/>
    <n v="-27329.629999999997"/>
    <n v="0.42187032131751701"/>
    <n v="0.42187032131751701"/>
    <n v="258.37138888888893"/>
    <n v="7235.833333333333"/>
    <n v="3.5707205650888717E-2"/>
    <x v="7"/>
    <n v="44"/>
    <s v="LOSS: 27329.63"/>
    <s v="LOSS"/>
  </r>
  <r>
    <s v="L0675"/>
    <s v="17-03-2023"/>
    <s v="B0675"/>
    <x v="0"/>
    <n v="27523"/>
    <n v="16.7"/>
    <n v="60"/>
    <x v="1"/>
    <x v="2"/>
    <x v="3"/>
    <n v="104640"/>
    <s v="RENT"/>
    <n v="0.38"/>
    <n v="0.7"/>
    <n v="11458.03"/>
    <n v="0"/>
    <n v="-16064.97"/>
    <n v="0.26302561162079513"/>
    <n v="0.26302561162079513"/>
    <n v="190.96716666666669"/>
    <n v="8720"/>
    <n v="2.1899904434250765E-2"/>
    <x v="8"/>
    <n v="30"/>
    <s v="LOSS: 16064.97"/>
    <s v="LOSS"/>
  </r>
  <r>
    <s v="L0676"/>
    <s v="09-01-2023"/>
    <s v="B0676"/>
    <x v="3"/>
    <n v="32348"/>
    <n v="25"/>
    <n v="36"/>
    <x v="0"/>
    <x v="4"/>
    <x v="1"/>
    <n v="82509"/>
    <s v="OWN"/>
    <n v="0.17"/>
    <n v="0.51"/>
    <n v="40435"/>
    <n v="0"/>
    <n v="8087"/>
    <n v="0.39205420014786263"/>
    <n v="0.39205420014786263"/>
    <n v="1123.1944444444443"/>
    <n v="6875.75"/>
    <n v="0.1633559167282761"/>
    <x v="14"/>
    <n v="32"/>
    <s v="PROFIT: 8087"/>
    <s v="PROFIT"/>
  </r>
  <r>
    <s v="L0677"/>
    <s v="05-11-2023"/>
    <s v="B0677"/>
    <x v="3"/>
    <n v="2177"/>
    <n v="8"/>
    <n v="36"/>
    <x v="2"/>
    <x v="4"/>
    <x v="4"/>
    <n v="96406"/>
    <s v="MORTGAGE"/>
    <n v="0.23"/>
    <n v="0.7"/>
    <n v="0"/>
    <n v="0"/>
    <n v="-2177"/>
    <n v="2.2581582059207933E-2"/>
    <n v="2.2581582059207933E-2"/>
    <n v="0"/>
    <n v="8033.833333333333"/>
    <n v="0"/>
    <x v="1"/>
    <n v="22"/>
    <s v="LOSS: 2177"/>
    <s v="LOSS"/>
  </r>
  <r>
    <s v="L0678"/>
    <s v="30-04-2022"/>
    <s v="B0678"/>
    <x v="5"/>
    <n v="5760"/>
    <n v="21.3"/>
    <n v="36"/>
    <x v="0"/>
    <x v="6"/>
    <x v="2"/>
    <n v="124220"/>
    <s v="OWN"/>
    <n v="0.27"/>
    <n v="0.63"/>
    <n v="6986.88"/>
    <n v="0"/>
    <n v="1226.8800000000001"/>
    <n v="4.6369344710996616E-2"/>
    <n v="4.6369344710996616E-2"/>
    <n v="194.08"/>
    <n v="10351.666666666666"/>
    <n v="1.8748671711479634E-2"/>
    <x v="3"/>
    <n v="40"/>
    <s v="PROFIT: 1226.88"/>
    <s v="PROFIT"/>
  </r>
  <r>
    <s v="L0679"/>
    <s v="28-01-2021"/>
    <s v="B0679"/>
    <x v="4"/>
    <n v="33779"/>
    <n v="9.1"/>
    <n v="60"/>
    <x v="0"/>
    <x v="0"/>
    <x v="2"/>
    <n v="69519"/>
    <s v="RENT"/>
    <n v="0.46"/>
    <n v="0.92"/>
    <n v="36852.89"/>
    <n v="0"/>
    <n v="3073.8899999999994"/>
    <n v="0.48589594211654369"/>
    <n v="0.48589594211654369"/>
    <n v="614.21483333333333"/>
    <n v="5793.25"/>
    <n v="0.10602249744674118"/>
    <x v="12"/>
    <n v="55"/>
    <s v="PROFIT: 3073.89"/>
    <s v="PROFIT"/>
  </r>
  <r>
    <s v="L0680"/>
    <s v="15-12-2022"/>
    <s v="B0680"/>
    <x v="4"/>
    <n v="22636"/>
    <n v="20.6"/>
    <n v="36"/>
    <x v="1"/>
    <x v="5"/>
    <x v="4"/>
    <n v="79649"/>
    <s v="MORTGAGE"/>
    <n v="0.2"/>
    <n v="0.56000000000000005"/>
    <n v="9045.0499999999993"/>
    <n v="0"/>
    <n v="-13590.95"/>
    <n v="0.28419691395999952"/>
    <n v="0.28419691395999952"/>
    <n v="251.25138888888887"/>
    <n v="6637.416666666667"/>
    <n v="3.7853791845053504E-2"/>
    <x v="17"/>
    <n v="33"/>
    <s v="LOSS: 13590.95"/>
    <s v="LOSS"/>
  </r>
  <r>
    <s v="L0681"/>
    <s v="29-11-2023"/>
    <s v="B0681"/>
    <x v="9"/>
    <n v="17353"/>
    <n v="19.7"/>
    <n v="36"/>
    <x v="1"/>
    <x v="6"/>
    <x v="3"/>
    <n v="64524"/>
    <s v="MORTGAGE"/>
    <n v="0.14000000000000001"/>
    <n v="0.79"/>
    <n v="7025.57"/>
    <n v="0"/>
    <n v="-10327.43"/>
    <n v="0.26893868947988347"/>
    <n v="0.26893868947988347"/>
    <n v="195.1547222222222"/>
    <n v="5377"/>
    <n v="3.6294350422581778E-2"/>
    <x v="1"/>
    <n v="21"/>
    <s v="LOSS: 10327.43"/>
    <s v="LOSS"/>
  </r>
  <r>
    <s v="L0682"/>
    <s v="27-03-2021"/>
    <s v="B0682"/>
    <x v="0"/>
    <n v="12556"/>
    <n v="11"/>
    <n v="60"/>
    <x v="1"/>
    <x v="6"/>
    <x v="3"/>
    <n v="126493"/>
    <s v="MORTGAGE"/>
    <n v="0.23"/>
    <n v="0.52"/>
    <n v="3922.58"/>
    <n v="3494.67"/>
    <n v="-8633.42"/>
    <n v="9.9262409777616148E-2"/>
    <n v="9.9262409777616148E-2"/>
    <n v="65.376333333333335"/>
    <n v="10541.083333333334"/>
    <n v="6.2020507063631977E-3"/>
    <x v="5"/>
    <n v="53"/>
    <s v="LOSS: 8633.42"/>
    <s v="LOSS"/>
  </r>
  <r>
    <s v="L0683"/>
    <s v="06-05-2021"/>
    <s v="B0683"/>
    <x v="0"/>
    <n v="28598"/>
    <n v="11.5"/>
    <n v="60"/>
    <x v="1"/>
    <x v="2"/>
    <x v="0"/>
    <n v="63885"/>
    <s v="MORTGAGE"/>
    <n v="0.14000000000000001"/>
    <n v="0.7"/>
    <n v="4701.45"/>
    <n v="0"/>
    <n v="-23896.55"/>
    <n v="0.44764811771151286"/>
    <n v="0.44764811771151286"/>
    <n v="78.357500000000002"/>
    <n v="5323.75"/>
    <n v="1.4718478516083587E-2"/>
    <x v="2"/>
    <n v="52"/>
    <s v="LOSS: 23896.55"/>
    <s v="LOSS"/>
  </r>
  <r>
    <s v="L0684"/>
    <s v="23-03-2023"/>
    <s v="B0684"/>
    <x v="8"/>
    <n v="12563"/>
    <n v="20.9"/>
    <n v="60"/>
    <x v="0"/>
    <x v="1"/>
    <x v="3"/>
    <n v="74369"/>
    <s v="OWN"/>
    <n v="0.15"/>
    <n v="0.75"/>
    <n v="15188.67"/>
    <n v="0"/>
    <n v="2625.67"/>
    <n v="0.16892791351235056"/>
    <n v="0.16892791351235056"/>
    <n v="253.14449999999999"/>
    <n v="6197.416666666667"/>
    <n v="4.084677755516411E-2"/>
    <x v="8"/>
    <n v="29"/>
    <s v="PROFIT: 2625.67"/>
    <s v="PROFIT"/>
  </r>
  <r>
    <s v="L0685"/>
    <s v="21-06-2022"/>
    <s v="B0685"/>
    <x v="4"/>
    <n v="9234"/>
    <n v="14.2"/>
    <n v="36"/>
    <x v="2"/>
    <x v="0"/>
    <x v="0"/>
    <n v="131132"/>
    <s v="RENT"/>
    <n v="0.33"/>
    <n v="0.63"/>
    <n v="0"/>
    <n v="0"/>
    <n v="-9234"/>
    <n v="7.0417594484946472E-2"/>
    <n v="7.0417594484946472E-2"/>
    <n v="0"/>
    <n v="10927.666666666666"/>
    <n v="0"/>
    <x v="32"/>
    <n v="38"/>
    <s v="LOSS: 9234"/>
    <s v="LOSS"/>
  </r>
  <r>
    <s v="L0686"/>
    <s v="25-05-2021"/>
    <s v="B0686"/>
    <x v="5"/>
    <n v="26519"/>
    <n v="19.600000000000001"/>
    <n v="36"/>
    <x v="1"/>
    <x v="0"/>
    <x v="2"/>
    <n v="125402"/>
    <s v="RENT"/>
    <n v="0.12"/>
    <n v="0.7"/>
    <n v="11613.67"/>
    <n v="0"/>
    <n v="-14905.33"/>
    <n v="0.21147190634918103"/>
    <n v="0.21147190634918103"/>
    <n v="322.60194444444443"/>
    <n v="10450.166666666666"/>
    <n v="3.0870507115782309E-2"/>
    <x v="2"/>
    <n v="51"/>
    <s v="LOSS: 14905.33"/>
    <s v="LOSS"/>
  </r>
  <r>
    <s v="L0687"/>
    <s v="25-01-2021"/>
    <s v="B0687"/>
    <x v="7"/>
    <n v="27966"/>
    <n v="8"/>
    <n v="60"/>
    <x v="1"/>
    <x v="5"/>
    <x v="4"/>
    <n v="60676"/>
    <s v="MORTGAGE"/>
    <n v="0.11"/>
    <n v="0.56999999999999995"/>
    <n v="12642.02"/>
    <n v="0"/>
    <n v="-15323.98"/>
    <n v="0.46090711319137717"/>
    <n v="0.46090711319137717"/>
    <n v="210.70033333333333"/>
    <n v="5056.333333333333"/>
    <n v="4.1670578152811659E-2"/>
    <x v="12"/>
    <n v="55"/>
    <s v="LOSS: 15323.98"/>
    <s v="LOSS"/>
  </r>
  <r>
    <s v="L0688"/>
    <s v="08-03-2021"/>
    <s v="B0688"/>
    <x v="9"/>
    <n v="17173"/>
    <n v="22.1"/>
    <n v="36"/>
    <x v="0"/>
    <x v="5"/>
    <x v="3"/>
    <n v="94093"/>
    <s v="RENT"/>
    <n v="0.39"/>
    <n v="0.64"/>
    <n v="20968.23"/>
    <n v="0"/>
    <n v="3795.2299999999996"/>
    <n v="0.18251092004718736"/>
    <n v="0.18251092004718736"/>
    <n v="582.45083333333332"/>
    <n v="7841.083333333333"/>
    <n v="7.4281933831422106E-2"/>
    <x v="5"/>
    <n v="54"/>
    <s v="PROFIT: 3795.23"/>
    <s v="PROFIT"/>
  </r>
  <r>
    <s v="L0689"/>
    <s v="21-08-2021"/>
    <s v="B0689"/>
    <x v="9"/>
    <n v="27987"/>
    <n v="19.2"/>
    <n v="60"/>
    <x v="0"/>
    <x v="0"/>
    <x v="0"/>
    <n v="77764"/>
    <s v="OWN"/>
    <n v="0.24"/>
    <n v="0.78"/>
    <n v="33360.5"/>
    <n v="0"/>
    <n v="5373.5"/>
    <n v="0.35989661025667402"/>
    <n v="0.35989661025667402"/>
    <n v="556.00833333333333"/>
    <n v="6480.333333333333"/>
    <n v="8.5799341597654441E-2"/>
    <x v="26"/>
    <n v="48"/>
    <s v="PROFIT: 5373.5"/>
    <s v="PROFIT"/>
  </r>
  <r>
    <s v="L0690"/>
    <s v="19-04-2021"/>
    <s v="B0690"/>
    <x v="5"/>
    <n v="14178"/>
    <n v="23.1"/>
    <n v="60"/>
    <x v="1"/>
    <x v="0"/>
    <x v="2"/>
    <n v="80799"/>
    <s v="RENT"/>
    <n v="0.15"/>
    <n v="0.64"/>
    <n v="1947.61"/>
    <n v="0"/>
    <n v="-12230.39"/>
    <n v="0.17547246871867225"/>
    <n v="0.17547246871867225"/>
    <n v="32.460166666666666"/>
    <n v="6733.25"/>
    <n v="4.8208764959962371E-3"/>
    <x v="28"/>
    <n v="53"/>
    <s v="LOSS: 12230.39"/>
    <s v="LOSS"/>
  </r>
  <r>
    <s v="L0691"/>
    <s v="21-04-2021"/>
    <s v="B0691"/>
    <x v="7"/>
    <n v="25596"/>
    <n v="7.6"/>
    <n v="36"/>
    <x v="0"/>
    <x v="5"/>
    <x v="3"/>
    <n v="109414"/>
    <s v="OWN"/>
    <n v="0.2"/>
    <n v="0.9"/>
    <n v="27541.3"/>
    <n v="0"/>
    <n v="1945.2999999999993"/>
    <n v="0.23393715612261684"/>
    <n v="0.23393715612261684"/>
    <n v="765.03611111111104"/>
    <n v="9117.8333333333339"/>
    <n v="8.3905472182109531E-2"/>
    <x v="28"/>
    <n v="52"/>
    <s v="PROFIT: 1945.3"/>
    <s v="PROFIT"/>
  </r>
  <r>
    <s v="L0692"/>
    <s v="16-08-2021"/>
    <s v="B0692"/>
    <x v="8"/>
    <n v="34174"/>
    <n v="16.899999999999999"/>
    <n v="36"/>
    <x v="0"/>
    <x v="1"/>
    <x v="1"/>
    <n v="135296"/>
    <s v="OWN"/>
    <n v="0.36"/>
    <n v="0.78"/>
    <n v="39949.410000000003"/>
    <n v="0"/>
    <n v="5775.4100000000035"/>
    <n v="0.25258692052980131"/>
    <n v="0.25258692052980131"/>
    <n v="1109.7058333333334"/>
    <n v="11274.666666666666"/>
    <n v="9.8424713221381285E-2"/>
    <x v="26"/>
    <n v="49"/>
    <s v="PROFIT: 5775.41"/>
    <s v="PROFIT"/>
  </r>
  <r>
    <s v="L0693"/>
    <s v="21-04-2021"/>
    <s v="B0693"/>
    <x v="3"/>
    <n v="5431"/>
    <n v="17"/>
    <n v="60"/>
    <x v="1"/>
    <x v="3"/>
    <x v="2"/>
    <n v="123095"/>
    <s v="RENT"/>
    <n v="0.21"/>
    <n v="0.7"/>
    <n v="590.38"/>
    <n v="0"/>
    <n v="-4840.62"/>
    <n v="4.4120394817011251E-2"/>
    <n v="4.4120394817011251E-2"/>
    <n v="9.8396666666666661"/>
    <n v="10257.916666666666"/>
    <n v="9.5922661359112884E-4"/>
    <x v="28"/>
    <n v="52"/>
    <s v="LOSS: 4840.62"/>
    <s v="LOSS"/>
  </r>
  <r>
    <s v="L0694"/>
    <s v="03-02-2021"/>
    <s v="B0694"/>
    <x v="6"/>
    <n v="28764"/>
    <n v="12.1"/>
    <n v="60"/>
    <x v="0"/>
    <x v="1"/>
    <x v="3"/>
    <n v="142082"/>
    <s v="OWN"/>
    <n v="0.3"/>
    <n v="0.52"/>
    <n v="32244.44"/>
    <n v="0"/>
    <n v="3480.4399999999987"/>
    <n v="0.20244647457102236"/>
    <n v="0.20244647457102236"/>
    <n v="537.40733333333333"/>
    <n v="11840.166666666666"/>
    <n v="4.5388493968271847E-2"/>
    <x v="29"/>
    <n v="55"/>
    <s v="PROFIT: 3480.44"/>
    <s v="PROFIT"/>
  </r>
  <r>
    <s v="L0695"/>
    <s v="15-09-2022"/>
    <s v="B0695"/>
    <x v="4"/>
    <n v="22627"/>
    <n v="14.2"/>
    <n v="60"/>
    <x v="0"/>
    <x v="6"/>
    <x v="2"/>
    <n v="102307"/>
    <s v="OWN"/>
    <n v="0.15"/>
    <n v="0.72"/>
    <n v="25840.03"/>
    <n v="0"/>
    <n v="3213.0299999999988"/>
    <n v="0.22116766203681076"/>
    <n v="0.22116766203681076"/>
    <n v="430.66716666666667"/>
    <n v="8525.5833333333339"/>
    <n v="5.0514686189605792E-2"/>
    <x v="34"/>
    <n v="36"/>
    <s v="PROFIT: 3213.03"/>
    <s v="PROFIT"/>
  </r>
  <r>
    <s v="L0696"/>
    <s v="18-01-2023"/>
    <s v="B0696"/>
    <x v="0"/>
    <n v="9906"/>
    <n v="5.8"/>
    <n v="60"/>
    <x v="0"/>
    <x v="5"/>
    <x v="4"/>
    <n v="112062"/>
    <s v="OWN"/>
    <n v="0.34"/>
    <n v="0.84"/>
    <n v="10480.549999999999"/>
    <n v="0"/>
    <n v="574.54999999999927"/>
    <n v="8.8397494244257649E-2"/>
    <n v="8.8397494244257649E-2"/>
    <n v="174.67583333333332"/>
    <n v="9338.5"/>
    <n v="1.8704913351537539E-2"/>
    <x v="14"/>
    <n v="32"/>
    <s v="PROFIT: 574.549999999999"/>
    <s v="PROFIT"/>
  </r>
  <r>
    <s v="L0697"/>
    <s v="18-08-2022"/>
    <s v="B0697"/>
    <x v="5"/>
    <n v="37914"/>
    <n v="19.899999999999999"/>
    <n v="36"/>
    <x v="0"/>
    <x v="3"/>
    <x v="4"/>
    <n v="125432"/>
    <s v="OWN"/>
    <n v="0.23"/>
    <n v="0.62"/>
    <n v="45458.89"/>
    <n v="0"/>
    <n v="7544.8899999999994"/>
    <n v="0.30226736399005039"/>
    <n v="0.30226736399005039"/>
    <n v="1262.7469444444444"/>
    <n v="10452.666666666666"/>
    <n v="0.12080620043795309"/>
    <x v="25"/>
    <n v="37"/>
    <s v="PROFIT: 7544.89"/>
    <s v="PROFIT"/>
  </r>
  <r>
    <s v="L0698"/>
    <s v="01-03-2022"/>
    <s v="B0698"/>
    <x v="4"/>
    <n v="14076"/>
    <n v="16"/>
    <n v="60"/>
    <x v="1"/>
    <x v="1"/>
    <x v="4"/>
    <n v="61923"/>
    <s v="MORTGAGE"/>
    <n v="0.35"/>
    <n v="0.86"/>
    <n v="6883.48"/>
    <n v="0"/>
    <n v="-7192.52"/>
    <n v="0.22731456809263118"/>
    <n v="0.22731456809263118"/>
    <n v="114.72466666666666"/>
    <n v="5160.25"/>
    <n v="2.2232385381845195E-2"/>
    <x v="35"/>
    <n v="42"/>
    <s v="LOSS: 7192.52"/>
    <s v="LOSS"/>
  </r>
  <r>
    <s v="L0699"/>
    <s v="05-09-2022"/>
    <s v="B0699"/>
    <x v="0"/>
    <n v="38650"/>
    <n v="6.2"/>
    <n v="60"/>
    <x v="0"/>
    <x v="6"/>
    <x v="1"/>
    <n v="147449"/>
    <s v="RENT"/>
    <n v="0.42"/>
    <n v="0.61"/>
    <n v="41046.300000000003"/>
    <n v="0"/>
    <n v="2396.3000000000029"/>
    <n v="0.2621245311938365"/>
    <n v="0.2621245311938365"/>
    <n v="684.10500000000002"/>
    <n v="12287.416666666666"/>
    <n v="5.567525042557088E-2"/>
    <x v="34"/>
    <n v="36"/>
    <s v="PROFIT: 2396.3"/>
    <s v="PROFIT"/>
  </r>
  <r>
    <s v="L0700"/>
    <s v="23-11-2022"/>
    <s v="B0700"/>
    <x v="6"/>
    <n v="7012"/>
    <n v="18.600000000000001"/>
    <n v="60"/>
    <x v="0"/>
    <x v="2"/>
    <x v="4"/>
    <n v="131739"/>
    <s v="MORTGAGE"/>
    <n v="0.34"/>
    <n v="0.87"/>
    <n v="8316.23"/>
    <n v="0"/>
    <n v="1304.2299999999996"/>
    <n v="5.3226455339724761E-2"/>
    <n v="5.3226455339724761E-2"/>
    <n v="138.60383333333331"/>
    <n v="10978.25"/>
    <n v="1.2625312170276074E-2"/>
    <x v="20"/>
    <n v="33"/>
    <s v="PROFIT: 1304.23"/>
    <s v="PROFIT"/>
  </r>
  <r>
    <s v="L0701"/>
    <s v="11-11-2021"/>
    <s v="B0701"/>
    <x v="6"/>
    <n v="8151"/>
    <n v="14.3"/>
    <n v="36"/>
    <x v="1"/>
    <x v="2"/>
    <x v="1"/>
    <n v="134926"/>
    <s v="OWN"/>
    <n v="0.22"/>
    <n v="0.54"/>
    <n v="3592.52"/>
    <n v="0"/>
    <n v="-4558.4799999999996"/>
    <n v="6.041089189629871E-2"/>
    <n v="6.041089189629871E-2"/>
    <n v="99.792222222222222"/>
    <n v="11243.833333333334"/>
    <n v="8.875284723972152E-3"/>
    <x v="4"/>
    <n v="46"/>
    <s v="LOSS: 4558.48"/>
    <s v="LOSS"/>
  </r>
  <r>
    <s v="L0702"/>
    <s v="27-05-2023"/>
    <s v="B0702"/>
    <x v="3"/>
    <n v="29211"/>
    <n v="5.7"/>
    <n v="36"/>
    <x v="2"/>
    <x v="4"/>
    <x v="4"/>
    <n v="108388"/>
    <s v="RENT"/>
    <n v="0.2"/>
    <n v="0.89"/>
    <n v="0"/>
    <n v="0"/>
    <n v="-29211"/>
    <n v="0.26950400413329889"/>
    <n v="0.26950400413329889"/>
    <n v="0"/>
    <n v="9032.3333333333339"/>
    <n v="0"/>
    <x v="0"/>
    <n v="27"/>
    <s v="LOSS: 29211"/>
    <s v="LOSS"/>
  </r>
  <r>
    <s v="L0703"/>
    <s v="24-10-2022"/>
    <s v="B0703"/>
    <x v="1"/>
    <n v="28117"/>
    <n v="24.4"/>
    <n v="60"/>
    <x v="1"/>
    <x v="0"/>
    <x v="2"/>
    <n v="77574"/>
    <s v="OWN"/>
    <n v="0.23"/>
    <n v="0.72"/>
    <n v="12707.65"/>
    <n v="0"/>
    <n v="-15409.35"/>
    <n v="0.36245391497151108"/>
    <n v="0.36245391497151108"/>
    <n v="211.79416666666665"/>
    <n v="6464.5"/>
    <n v="3.2762652435094228E-2"/>
    <x v="23"/>
    <n v="34"/>
    <s v="LOSS: 15409.35"/>
    <s v="LOSS"/>
  </r>
  <r>
    <s v="L0704"/>
    <s v="04-10-2021"/>
    <s v="B0704"/>
    <x v="6"/>
    <n v="37378"/>
    <n v="24"/>
    <n v="36"/>
    <x v="0"/>
    <x v="0"/>
    <x v="3"/>
    <n v="73391"/>
    <s v="RENT"/>
    <n v="0.17"/>
    <n v="0.63"/>
    <n v="46348.72"/>
    <n v="0"/>
    <n v="8970.7200000000012"/>
    <n v="0.5092995053889442"/>
    <n v="0.5092995053889442"/>
    <n v="1287.4644444444446"/>
    <n v="6115.916666666667"/>
    <n v="0.21051046222743025"/>
    <x v="11"/>
    <n v="47"/>
    <s v="PROFIT: 8970.72"/>
    <s v="PROFIT"/>
  </r>
  <r>
    <s v="L0705"/>
    <s v="16-09-2022"/>
    <s v="B0705"/>
    <x v="4"/>
    <n v="7894"/>
    <n v="15.3"/>
    <n v="36"/>
    <x v="0"/>
    <x v="0"/>
    <x v="3"/>
    <n v="83664"/>
    <s v="MORTGAGE"/>
    <n v="0.17"/>
    <n v="0.62"/>
    <n v="9101.7800000000007"/>
    <n v="0"/>
    <n v="1207.7800000000007"/>
    <n v="9.4353604895773574E-2"/>
    <n v="9.4353604895773574E-2"/>
    <n v="252.82722222222225"/>
    <n v="6972"/>
    <n v="3.6263227513227518E-2"/>
    <x v="34"/>
    <n v="36"/>
    <s v="PROFIT: 1207.78"/>
    <s v="PROFIT"/>
  </r>
  <r>
    <s v="L0706"/>
    <s v="31-05-2022"/>
    <s v="B0706"/>
    <x v="2"/>
    <n v="14467"/>
    <n v="6.9"/>
    <n v="36"/>
    <x v="1"/>
    <x v="0"/>
    <x v="4"/>
    <n v="97384"/>
    <s v="RENT"/>
    <n v="0.42"/>
    <n v="0.69"/>
    <n v="5293.66"/>
    <n v="1335.02"/>
    <n v="-9173.34"/>
    <n v="0.14855623100303952"/>
    <n v="0.14855623100303952"/>
    <n v="147.04611111111112"/>
    <n v="8115.333333333333"/>
    <n v="1.8119540513157537E-2"/>
    <x v="16"/>
    <n v="39"/>
    <s v="LOSS: 9173.34"/>
    <s v="LOSS"/>
  </r>
  <r>
    <s v="L0707"/>
    <s v="23-04-2023"/>
    <s v="B0707"/>
    <x v="2"/>
    <n v="32010"/>
    <n v="20.100000000000001"/>
    <n v="60"/>
    <x v="0"/>
    <x v="0"/>
    <x v="3"/>
    <n v="61027"/>
    <s v="OWN"/>
    <n v="0.25"/>
    <n v="0.95"/>
    <n v="38444.01"/>
    <n v="0"/>
    <n v="6434.010000000002"/>
    <n v="0.52452193291493932"/>
    <n v="0.52452193291493932"/>
    <n v="640.73350000000005"/>
    <n v="5085.583333333333"/>
    <n v="0.12599016828616844"/>
    <x v="22"/>
    <n v="28"/>
    <s v="PROFIT: 6434.01"/>
    <s v="PROFIT"/>
  </r>
  <r>
    <s v="L0708"/>
    <s v="16-12-2021"/>
    <s v="B0708"/>
    <x v="0"/>
    <n v="13289"/>
    <n v="14.8"/>
    <n v="60"/>
    <x v="1"/>
    <x v="4"/>
    <x v="4"/>
    <n v="65464"/>
    <s v="RENT"/>
    <n v="0.27"/>
    <n v="0.6"/>
    <n v="3903.76"/>
    <n v="0"/>
    <n v="-9385.24"/>
    <n v="0.20299706709030918"/>
    <n v="0.20299706709030918"/>
    <n v="65.062666666666672"/>
    <n v="5455.333333333333"/>
    <n v="1.1926432848588539E-2"/>
    <x v="7"/>
    <n v="45"/>
    <s v="LOSS: 9385.24"/>
    <s v="LOSS"/>
  </r>
  <r>
    <s v="L0709"/>
    <s v="03-04-2023"/>
    <s v="B0709"/>
    <x v="0"/>
    <n v="24171"/>
    <n v="11"/>
    <n v="36"/>
    <x v="0"/>
    <x v="5"/>
    <x v="4"/>
    <n v="64485"/>
    <s v="RENT"/>
    <n v="0.34"/>
    <n v="0.55000000000000004"/>
    <n v="26829.81"/>
    <n v="0"/>
    <n v="2658.8100000000013"/>
    <n v="0.37483135612933238"/>
    <n v="0.37483135612933238"/>
    <n v="745.27250000000004"/>
    <n v="5373.75"/>
    <n v="0.138687601767853"/>
    <x v="22"/>
    <n v="29"/>
    <s v="PROFIT: 2658.81"/>
    <s v="PROFIT"/>
  </r>
  <r>
    <s v="L0710"/>
    <s v="29-01-2023"/>
    <s v="B0710"/>
    <x v="1"/>
    <n v="35905"/>
    <n v="14.8"/>
    <n v="60"/>
    <x v="0"/>
    <x v="1"/>
    <x v="0"/>
    <n v="49456"/>
    <s v="MORTGAGE"/>
    <n v="0.34"/>
    <n v="0.76"/>
    <n v="41218.94"/>
    <n v="0"/>
    <n v="5313.9400000000023"/>
    <n v="0.72599886768036237"/>
    <n v="0.72599886768036237"/>
    <n v="686.98233333333337"/>
    <n v="4121.333333333333"/>
    <n v="0.16668934001941121"/>
    <x v="14"/>
    <n v="31"/>
    <s v="PROFIT: 5313.94"/>
    <s v="PROFIT"/>
  </r>
  <r>
    <s v="L0711"/>
    <s v="18-06-2023"/>
    <s v="B0711"/>
    <x v="2"/>
    <n v="21829"/>
    <n v="15.4"/>
    <n v="60"/>
    <x v="1"/>
    <x v="0"/>
    <x v="0"/>
    <n v="104795"/>
    <s v="OWN"/>
    <n v="0.13"/>
    <n v="0.72"/>
    <n v="7441.09"/>
    <n v="0"/>
    <n v="-14387.91"/>
    <n v="0.20830192280166038"/>
    <n v="0.20830192280166038"/>
    <n v="124.01816666666667"/>
    <n v="8732.9166666666661"/>
    <n v="1.4201230974760249E-2"/>
    <x v="27"/>
    <n v="27"/>
    <s v="LOSS: 14387.91"/>
    <s v="LOSS"/>
  </r>
  <r>
    <s v="L0712"/>
    <s v="31-08-2021"/>
    <s v="B0712"/>
    <x v="0"/>
    <n v="35054"/>
    <n v="16.3"/>
    <n v="36"/>
    <x v="1"/>
    <x v="1"/>
    <x v="0"/>
    <n v="65554"/>
    <s v="RENT"/>
    <n v="0.43"/>
    <n v="0.74"/>
    <n v="10355.42"/>
    <n v="0"/>
    <n v="-24698.58"/>
    <n v="0.53473472251883947"/>
    <n v="0.53473472251883947"/>
    <n v="287.65055555555557"/>
    <n v="5462.833333333333"/>
    <n v="5.2655927428786449E-2"/>
    <x v="26"/>
    <n v="48"/>
    <s v="LOSS: 24698.58"/>
    <s v="LOSS"/>
  </r>
  <r>
    <s v="L0713"/>
    <s v="27-06-2022"/>
    <s v="B0713"/>
    <x v="6"/>
    <n v="30734"/>
    <n v="13.8"/>
    <n v="36"/>
    <x v="1"/>
    <x v="1"/>
    <x v="1"/>
    <n v="76922"/>
    <s v="MORTGAGE"/>
    <n v="0.17"/>
    <n v="0.8"/>
    <n v="2244.9"/>
    <n v="0"/>
    <n v="-28489.1"/>
    <n v="0.39954759366631132"/>
    <n v="0.39954759366631132"/>
    <n v="62.358333333333334"/>
    <n v="6410.166666666667"/>
    <n v="9.7280361925066953E-3"/>
    <x v="32"/>
    <n v="38"/>
    <s v="LOSS: 28489.1"/>
    <s v="LOSS"/>
  </r>
  <r>
    <s v="L0714"/>
    <s v="30-11-2023"/>
    <s v="B0714"/>
    <x v="0"/>
    <n v="8052"/>
    <n v="17.100000000000001"/>
    <n v="60"/>
    <x v="0"/>
    <x v="5"/>
    <x v="0"/>
    <n v="43409"/>
    <s v="RENT"/>
    <n v="0.39"/>
    <n v="0.62"/>
    <n v="9428.89"/>
    <n v="0"/>
    <n v="1376.8899999999994"/>
    <n v="0.18549148794028888"/>
    <n v="0.18549148794028888"/>
    <n v="157.14816666666667"/>
    <n v="3617.4166666666665"/>
    <n v="4.3442097260936674E-2"/>
    <x v="1"/>
    <n v="21"/>
    <s v="PROFIT: 1376.89"/>
    <s v="PROFIT"/>
  </r>
  <r>
    <s v="L0715"/>
    <s v="17-08-2021"/>
    <s v="B0715"/>
    <x v="9"/>
    <n v="4654"/>
    <n v="23.4"/>
    <n v="36"/>
    <x v="0"/>
    <x v="2"/>
    <x v="4"/>
    <n v="99327"/>
    <s v="OWN"/>
    <n v="0.41"/>
    <n v="0.91"/>
    <n v="5743.04"/>
    <n v="0"/>
    <n v="1089.04"/>
    <n v="4.6855336414066667E-2"/>
    <n v="4.6855336414066667E-2"/>
    <n v="159.5288888888889"/>
    <n v="8277.25"/>
    <n v="1.9273175135327423E-2"/>
    <x v="26"/>
    <n v="49"/>
    <s v="PROFIT: 1089.04"/>
    <s v="PROFIT"/>
  </r>
  <r>
    <s v="L0716"/>
    <s v="02-07-2022"/>
    <s v="B0716"/>
    <x v="1"/>
    <n v="24486"/>
    <n v="12.2"/>
    <n v="60"/>
    <x v="1"/>
    <x v="0"/>
    <x v="2"/>
    <n v="121400"/>
    <s v="RENT"/>
    <n v="0.39"/>
    <n v="0.7"/>
    <n v="9438.77"/>
    <n v="0"/>
    <n v="-15047.23"/>
    <n v="0.20169686985172983"/>
    <n v="0.20169686985172983"/>
    <n v="157.31283333333334"/>
    <n v="10116.666666666666"/>
    <n v="1.5549868204283362E-2"/>
    <x v="21"/>
    <n v="38"/>
    <s v="LOSS: 15047.23"/>
    <s v="LOSS"/>
  </r>
  <r>
    <s v="L0717"/>
    <s v="09-07-2023"/>
    <s v="B0717"/>
    <x v="5"/>
    <n v="19743"/>
    <n v="19.5"/>
    <n v="60"/>
    <x v="1"/>
    <x v="0"/>
    <x v="0"/>
    <n v="66639"/>
    <s v="RENT"/>
    <n v="0.33"/>
    <n v="0.56000000000000005"/>
    <n v="5476.7"/>
    <n v="0"/>
    <n v="-14266.3"/>
    <n v="0.29626795119974791"/>
    <n v="0.29626795119974791"/>
    <n v="91.278333333333336"/>
    <n v="5553.25"/>
    <n v="1.6436921322348776E-2"/>
    <x v="33"/>
    <n v="26"/>
    <s v="LOSS: 14266.3"/>
    <s v="LOSS"/>
  </r>
  <r>
    <s v="L0718"/>
    <s v="06-01-2021"/>
    <s v="B0718"/>
    <x v="7"/>
    <n v="25489"/>
    <n v="22.9"/>
    <n v="36"/>
    <x v="0"/>
    <x v="4"/>
    <x v="0"/>
    <n v="130110"/>
    <s v="RENT"/>
    <n v="0.11"/>
    <n v="0.83"/>
    <n v="31325.98"/>
    <n v="0"/>
    <n v="5836.98"/>
    <n v="0.19590346629774805"/>
    <n v="0.19590346629774805"/>
    <n v="870.16611111111115"/>
    <n v="10842.5"/>
    <n v="8.0255117464709355E-2"/>
    <x v="12"/>
    <n v="56"/>
    <s v="PROFIT: 5836.98"/>
    <s v="PROFIT"/>
  </r>
  <r>
    <s v="L0719"/>
    <s v="13-04-2022"/>
    <s v="B0719"/>
    <x v="8"/>
    <n v="9636"/>
    <n v="14.1"/>
    <n v="60"/>
    <x v="0"/>
    <x v="0"/>
    <x v="2"/>
    <n v="93627"/>
    <s v="RENT"/>
    <n v="0.24"/>
    <n v="0.79"/>
    <n v="10994.68"/>
    <n v="0"/>
    <n v="1358.6800000000003"/>
    <n v="0.10291902976705437"/>
    <n v="0.10291902976705437"/>
    <n v="183.24466666666666"/>
    <n v="7802.25"/>
    <n v="2.3486131137385582E-2"/>
    <x v="3"/>
    <n v="41"/>
    <s v="PROFIT: 1358.68"/>
    <s v="PROFIT"/>
  </r>
  <r>
    <s v="L0720"/>
    <s v="16-03-2021"/>
    <s v="B0720"/>
    <x v="7"/>
    <n v="7441"/>
    <n v="13.9"/>
    <n v="60"/>
    <x v="0"/>
    <x v="5"/>
    <x v="4"/>
    <n v="113424"/>
    <s v="OWN"/>
    <n v="0.34"/>
    <n v="0.64"/>
    <n v="8475.2999999999993"/>
    <n v="0"/>
    <n v="1034.2999999999993"/>
    <n v="6.5603399633234583E-2"/>
    <n v="6.5603399633234583E-2"/>
    <n v="141.255"/>
    <n v="9452"/>
    <n v="1.4944456199746084E-2"/>
    <x v="5"/>
    <n v="54"/>
    <s v="PROFIT: 1034.3"/>
    <s v="PROFIT"/>
  </r>
  <r>
    <s v="L0721"/>
    <s v="04-01-2021"/>
    <s v="B0721"/>
    <x v="7"/>
    <n v="25611"/>
    <n v="17"/>
    <n v="36"/>
    <x v="1"/>
    <x v="4"/>
    <x v="1"/>
    <n v="49692"/>
    <s v="MORTGAGE"/>
    <n v="0.25"/>
    <n v="0.78"/>
    <n v="0"/>
    <n v="0"/>
    <n v="-25611"/>
    <n v="0.51539483216614346"/>
    <n v="0.51539483216614346"/>
    <n v="0"/>
    <n v="4141"/>
    <n v="0"/>
    <x v="12"/>
    <n v="56"/>
    <s v="LOSS: 25611"/>
    <s v="LOSS"/>
  </r>
  <r>
    <s v="L0722"/>
    <s v="08-10-2022"/>
    <s v="B0722"/>
    <x v="3"/>
    <n v="13149"/>
    <n v="16.8"/>
    <n v="36"/>
    <x v="1"/>
    <x v="4"/>
    <x v="0"/>
    <n v="119037"/>
    <s v="MORTGAGE"/>
    <n v="0.45"/>
    <n v="0.6"/>
    <n v="4489.9799999999996"/>
    <n v="0"/>
    <n v="-8659.02"/>
    <n v="0.11046145316162202"/>
    <n v="0.11046145316162202"/>
    <n v="124.72166666666665"/>
    <n v="9919.75"/>
    <n v="1.2573065517444155E-2"/>
    <x v="23"/>
    <n v="35"/>
    <s v="LOSS: 8659.02"/>
    <s v="LOSS"/>
  </r>
  <r>
    <s v="L0723"/>
    <s v="28-04-2021"/>
    <s v="B0723"/>
    <x v="5"/>
    <n v="35566"/>
    <n v="21.1"/>
    <n v="36"/>
    <x v="1"/>
    <x v="0"/>
    <x v="2"/>
    <n v="108840"/>
    <s v="RENT"/>
    <n v="0.22"/>
    <n v="0.7"/>
    <n v="8919.67"/>
    <n v="8978.74"/>
    <n v="-26646.33"/>
    <n v="0.32677324513046674"/>
    <n v="0.32677324513046674"/>
    <n v="247.76861111111111"/>
    <n v="9070"/>
    <n v="2.7317377189758667E-2"/>
    <x v="28"/>
    <n v="52"/>
    <s v="LOSS: 26646.33"/>
    <s v="LOSS"/>
  </r>
  <r>
    <s v="L0724"/>
    <s v="31-05-2023"/>
    <s v="B0724"/>
    <x v="0"/>
    <n v="22675"/>
    <n v="14.5"/>
    <n v="60"/>
    <x v="0"/>
    <x v="4"/>
    <x v="4"/>
    <n v="84200"/>
    <s v="OWN"/>
    <n v="0.22"/>
    <n v="0.9"/>
    <n v="25962.880000000001"/>
    <n v="0"/>
    <n v="3287.880000000001"/>
    <n v="0.26929928741092635"/>
    <n v="0.26929928741092635"/>
    <n v="432.71466666666669"/>
    <n v="7016.666666666667"/>
    <n v="6.16695486935867E-2"/>
    <x v="0"/>
    <n v="27"/>
    <s v="PROFIT: 3287.88"/>
    <s v="PROFIT"/>
  </r>
  <r>
    <s v="L0725"/>
    <s v="19-05-2022"/>
    <s v="B0725"/>
    <x v="3"/>
    <n v="6495"/>
    <n v="24.9"/>
    <n v="36"/>
    <x v="2"/>
    <x v="5"/>
    <x v="3"/>
    <n v="123063"/>
    <s v="OWN"/>
    <n v="0.21"/>
    <n v="0.56000000000000005"/>
    <n v="0"/>
    <n v="0"/>
    <n v="-6495"/>
    <n v="5.2777845493771486E-2"/>
    <n v="5.2777845493771486E-2"/>
    <n v="0"/>
    <n v="10255.25"/>
    <n v="0"/>
    <x v="16"/>
    <n v="40"/>
    <s v="LOSS: 6495"/>
    <s v="LOSS"/>
  </r>
  <r>
    <s v="L0726"/>
    <s v="05-08-2023"/>
    <s v="B0726"/>
    <x v="7"/>
    <n v="14673"/>
    <n v="6.2"/>
    <n v="36"/>
    <x v="0"/>
    <x v="5"/>
    <x v="1"/>
    <n v="87415"/>
    <s v="OWN"/>
    <n v="0.23"/>
    <n v="0.67"/>
    <n v="15582.73"/>
    <n v="0"/>
    <n v="909.72999999999956"/>
    <n v="0.16785448721615284"/>
    <n v="0.16785448721615284"/>
    <n v="432.85361111111109"/>
    <n v="7284.583333333333"/>
    <n v="5.9420503727430456E-2"/>
    <x v="10"/>
    <n v="25"/>
    <s v="PROFIT: 909.73"/>
    <s v="PROFIT"/>
  </r>
  <r>
    <s v="L0727"/>
    <s v="28-07-2022"/>
    <s v="B0727"/>
    <x v="9"/>
    <n v="12130"/>
    <n v="5.0999999999999996"/>
    <n v="36"/>
    <x v="0"/>
    <x v="0"/>
    <x v="2"/>
    <n v="48074"/>
    <s v="OWN"/>
    <n v="0.32"/>
    <n v="0.87"/>
    <n v="12748.63"/>
    <n v="0"/>
    <n v="618.6299999999992"/>
    <n v="0.25231934101593378"/>
    <n v="0.25231934101593378"/>
    <n v="354.12861111111107"/>
    <n v="4006.1666666666665"/>
    <n v="8.8395875802582125E-2"/>
    <x v="21"/>
    <n v="37"/>
    <s v="PROFIT: 618.629999999999"/>
    <s v="PROFIT"/>
  </r>
  <r>
    <s v="L0728"/>
    <s v="13-07-2021"/>
    <s v="B0728"/>
    <x v="8"/>
    <n v="23668"/>
    <n v="17.8"/>
    <n v="36"/>
    <x v="1"/>
    <x v="0"/>
    <x v="2"/>
    <n v="45549"/>
    <s v="OWN"/>
    <n v="0.38"/>
    <n v="0.94"/>
    <n v="6421.49"/>
    <n v="0"/>
    <n v="-17246.510000000002"/>
    <n v="0.51961623745856111"/>
    <n v="0.51961623745856111"/>
    <n v="178.3747222222222"/>
    <n v="3795.75"/>
    <n v="4.6993274641960667E-2"/>
    <x v="19"/>
    <n v="50"/>
    <s v="LOSS: 17246.51"/>
    <s v="LOSS"/>
  </r>
  <r>
    <s v="L0729"/>
    <s v="27-04-2023"/>
    <s v="B0729"/>
    <x v="7"/>
    <n v="16222"/>
    <n v="11"/>
    <n v="60"/>
    <x v="0"/>
    <x v="0"/>
    <x v="2"/>
    <n v="59963"/>
    <s v="OWN"/>
    <n v="0.37"/>
    <n v="0.7"/>
    <n v="18006.419999999998"/>
    <n v="0"/>
    <n v="1784.4199999999983"/>
    <n v="0.27053349565565432"/>
    <n v="0.27053349565565432"/>
    <n v="300.10699999999997"/>
    <n v="4996.916666666667"/>
    <n v="6.0058436035555253E-2"/>
    <x v="22"/>
    <n v="28"/>
    <s v="PROFIT: 1784.42"/>
    <s v="PROFIT"/>
  </r>
  <r>
    <s v="L0730"/>
    <s v="16-12-2022"/>
    <s v="B0730"/>
    <x v="2"/>
    <n v="24669"/>
    <n v="9.8000000000000007"/>
    <n v="60"/>
    <x v="0"/>
    <x v="0"/>
    <x v="0"/>
    <n v="121456"/>
    <s v="RENT"/>
    <n v="0.42"/>
    <n v="0.73"/>
    <n v="27086.560000000001"/>
    <n v="0"/>
    <n v="2417.5600000000013"/>
    <n v="0.20311059148992228"/>
    <n v="0.20311059148992228"/>
    <n v="451.4426666666667"/>
    <n v="10121.333333333334"/>
    <n v="4.4603082597813197E-2"/>
    <x v="17"/>
    <n v="33"/>
    <s v="PROFIT: 2417.56"/>
    <s v="PROFIT"/>
  </r>
  <r>
    <s v="L0731"/>
    <s v="16-11-2023"/>
    <s v="B0731"/>
    <x v="5"/>
    <n v="35068"/>
    <n v="11.2"/>
    <n v="36"/>
    <x v="0"/>
    <x v="6"/>
    <x v="3"/>
    <n v="126362"/>
    <s v="MORTGAGE"/>
    <n v="0.45"/>
    <n v="0.76"/>
    <n v="38995.620000000003"/>
    <n v="0"/>
    <n v="3927.6200000000026"/>
    <n v="0.27752014054858265"/>
    <n v="0.27752014054858265"/>
    <n v="1083.2116666666668"/>
    <n v="10530.166666666666"/>
    <n v="0.10286747598170339"/>
    <x v="1"/>
    <n v="22"/>
    <s v="PROFIT: 3927.62"/>
    <s v="PROFIT"/>
  </r>
  <r>
    <s v="L0732"/>
    <s v="22-06-2021"/>
    <s v="B0732"/>
    <x v="5"/>
    <n v="24253"/>
    <n v="10.1"/>
    <n v="60"/>
    <x v="0"/>
    <x v="0"/>
    <x v="1"/>
    <n v="131607"/>
    <s v="MORTGAGE"/>
    <n v="0.43"/>
    <n v="0.92"/>
    <n v="26702.55"/>
    <n v="0"/>
    <n v="2449.5499999999993"/>
    <n v="0.18428351075550692"/>
    <n v="0.18428351075550692"/>
    <n v="445.04249999999996"/>
    <n v="10967.25"/>
    <n v="4.0579224509334606E-2"/>
    <x v="24"/>
    <n v="50"/>
    <s v="PROFIT: 2449.55"/>
    <s v="PROFIT"/>
  </r>
  <r>
    <s v="L0733"/>
    <s v="22-11-2021"/>
    <s v="B0733"/>
    <x v="5"/>
    <n v="10435"/>
    <n v="5.6"/>
    <n v="36"/>
    <x v="1"/>
    <x v="1"/>
    <x v="4"/>
    <n v="82265"/>
    <s v="RENT"/>
    <n v="0.11"/>
    <n v="0.89"/>
    <n v="1328.43"/>
    <n v="0"/>
    <n v="-9106.57"/>
    <n v="0.12684616787212058"/>
    <n v="0.12684616787212058"/>
    <n v="36.900833333333338"/>
    <n v="6855.416666666667"/>
    <n v="5.3827265544277641E-3"/>
    <x v="4"/>
    <n v="45"/>
    <s v="LOSS: 9106.57"/>
    <s v="LOSS"/>
  </r>
  <r>
    <s v="L0734"/>
    <s v="16-04-2023"/>
    <s v="B0734"/>
    <x v="1"/>
    <n v="29552"/>
    <n v="24.4"/>
    <n v="36"/>
    <x v="1"/>
    <x v="6"/>
    <x v="4"/>
    <n v="46061"/>
    <s v="MORTGAGE"/>
    <n v="0.39"/>
    <n v="0.57999999999999996"/>
    <n v="5184.05"/>
    <n v="0"/>
    <n v="-24367.95"/>
    <n v="0.64158398645274739"/>
    <n v="0.64158398645274739"/>
    <n v="144.0013888888889"/>
    <n v="3838.4166666666665"/>
    <n v="3.7515830456713202E-2"/>
    <x v="22"/>
    <n v="29"/>
    <s v="LOSS: 24367.95"/>
    <s v="LOSS"/>
  </r>
  <r>
    <s v="L0735"/>
    <s v="25-12-2022"/>
    <s v="B0735"/>
    <x v="1"/>
    <n v="38384"/>
    <n v="9.4"/>
    <n v="60"/>
    <x v="1"/>
    <x v="0"/>
    <x v="3"/>
    <n v="88226"/>
    <s v="OWN"/>
    <n v="0.18"/>
    <n v="0.7"/>
    <n v="4663.03"/>
    <n v="0"/>
    <n v="-33720.97"/>
    <n v="0.43506449345997777"/>
    <n v="0.43506449345997777"/>
    <n v="77.717166666666657"/>
    <n v="7352.166666666667"/>
    <n v="1.0570648108267402E-2"/>
    <x v="17"/>
    <n v="32"/>
    <s v="LOSS: 33720.97"/>
    <s v="LOSS"/>
  </r>
  <r>
    <s v="L0736"/>
    <s v="13-08-2021"/>
    <s v="B0736"/>
    <x v="6"/>
    <n v="17393"/>
    <n v="19.7"/>
    <n v="60"/>
    <x v="1"/>
    <x v="4"/>
    <x v="2"/>
    <n v="58810"/>
    <s v="OWN"/>
    <n v="0.15"/>
    <n v="0.71"/>
    <n v="2401.1"/>
    <n v="0"/>
    <n v="-14991.9"/>
    <n v="0.29574902227512329"/>
    <n v="0.29574902227512329"/>
    <n v="40.018333333333331"/>
    <n v="4900.833333333333"/>
    <n v="8.1656180921611966E-3"/>
    <x v="26"/>
    <n v="49"/>
    <s v="LOSS: 14991.9"/>
    <s v="LOSS"/>
  </r>
  <r>
    <s v="L0737"/>
    <s v="16-06-2022"/>
    <s v="B0737"/>
    <x v="4"/>
    <n v="11617"/>
    <n v="20.3"/>
    <n v="36"/>
    <x v="1"/>
    <x v="3"/>
    <x v="2"/>
    <n v="90006"/>
    <s v="MORTGAGE"/>
    <n v="0.36"/>
    <n v="0.86"/>
    <n v="5667.24"/>
    <n v="0"/>
    <n v="-5949.76"/>
    <n v="0.12906917316623337"/>
    <n v="0.12906917316623337"/>
    <n v="157.42333333333332"/>
    <n v="7500.5"/>
    <n v="2.0988378552540939E-2"/>
    <x v="32"/>
    <n v="39"/>
    <s v="LOSS: 5949.76"/>
    <s v="LOSS"/>
  </r>
  <r>
    <s v="L0738"/>
    <s v="23-04-2021"/>
    <s v="B0738"/>
    <x v="8"/>
    <n v="39520"/>
    <n v="23.6"/>
    <n v="36"/>
    <x v="0"/>
    <x v="6"/>
    <x v="2"/>
    <n v="143502"/>
    <s v="OWN"/>
    <n v="0.23"/>
    <n v="0.77"/>
    <n v="48846.720000000001"/>
    <n v="0"/>
    <n v="9326.7200000000012"/>
    <n v="0.27539685858036822"/>
    <n v="0.27539685858036822"/>
    <n v="1356.8533333333335"/>
    <n v="11958.5"/>
    <n v="0.11346350573511171"/>
    <x v="28"/>
    <n v="52"/>
    <s v="PROFIT: 9326.72"/>
    <s v="PROFIT"/>
  </r>
  <r>
    <s v="L0739"/>
    <s v="20-05-2021"/>
    <s v="B0739"/>
    <x v="3"/>
    <n v="10852"/>
    <n v="5.6"/>
    <n v="60"/>
    <x v="0"/>
    <x v="5"/>
    <x v="2"/>
    <n v="52800"/>
    <s v="OWN"/>
    <n v="0.12"/>
    <n v="0.79"/>
    <n v="11459.71"/>
    <n v="0"/>
    <n v="607.70999999999913"/>
    <n v="0.20553030303030304"/>
    <n v="0.20553030303030304"/>
    <n v="190.99516666666665"/>
    <n v="4400"/>
    <n v="4.3407992424242418E-2"/>
    <x v="2"/>
    <n v="51"/>
    <s v="PROFIT: 607.709999999999"/>
    <s v="PROFIT"/>
  </r>
  <r>
    <s v="L0740"/>
    <s v="13-07-2022"/>
    <s v="B0740"/>
    <x v="0"/>
    <n v="32401"/>
    <n v="22.4"/>
    <n v="36"/>
    <x v="2"/>
    <x v="1"/>
    <x v="2"/>
    <n v="146192"/>
    <s v="MORTGAGE"/>
    <n v="0.16"/>
    <n v="0.95"/>
    <n v="0"/>
    <n v="0"/>
    <n v="-32401"/>
    <n v="0.22163319470285653"/>
    <n v="0.22163319470285653"/>
    <n v="0"/>
    <n v="12182.666666666666"/>
    <n v="0"/>
    <x v="21"/>
    <n v="38"/>
    <s v="LOSS: 32401"/>
    <s v="LOSS"/>
  </r>
  <r>
    <s v="L0741"/>
    <s v="01-01-2021"/>
    <s v="B0741"/>
    <x v="7"/>
    <n v="7295"/>
    <n v="15.5"/>
    <n v="60"/>
    <x v="0"/>
    <x v="6"/>
    <x v="3"/>
    <n v="138959"/>
    <s v="RENT"/>
    <n v="0.1"/>
    <n v="0.53"/>
    <n v="8425.7199999999993"/>
    <n v="0"/>
    <n v="1130.7199999999993"/>
    <n v="5.2497499262372356E-2"/>
    <n v="5.2497499262372356E-2"/>
    <n v="140.42866666666666"/>
    <n v="11579.916666666666"/>
    <n v="1.212691513324074E-2"/>
    <x v="12"/>
    <n v="56"/>
    <s v="PROFIT: 1130.72"/>
    <s v="PROFIT"/>
  </r>
  <r>
    <s v="L0742"/>
    <s v="31-03-2021"/>
    <s v="B0742"/>
    <x v="4"/>
    <n v="36993"/>
    <n v="17.7"/>
    <n v="36"/>
    <x v="1"/>
    <x v="4"/>
    <x v="0"/>
    <n v="137228"/>
    <s v="MORTGAGE"/>
    <n v="0.46"/>
    <n v="0.6"/>
    <n v="4398.51"/>
    <n v="0"/>
    <n v="-32594.489999999998"/>
    <n v="0.26957326493135514"/>
    <n v="0.26957326493135514"/>
    <n v="122.18083333333334"/>
    <n v="11435.666666666666"/>
    <n v="1.0684189815489551E-2"/>
    <x v="5"/>
    <n v="53"/>
    <s v="LOSS: 32594.49"/>
    <s v="LOSS"/>
  </r>
  <r>
    <s v="L0743"/>
    <s v="16-10-2022"/>
    <s v="B0743"/>
    <x v="0"/>
    <n v="35084"/>
    <n v="17.899999999999999"/>
    <n v="36"/>
    <x v="0"/>
    <x v="2"/>
    <x v="1"/>
    <n v="105476"/>
    <s v="MORTGAGE"/>
    <n v="0.11"/>
    <n v="0.68"/>
    <n v="41364.04"/>
    <n v="0"/>
    <n v="6280.0400000000009"/>
    <n v="0.33262543137775419"/>
    <n v="0.33262543137775419"/>
    <n v="1149.0011111111112"/>
    <n v="8789.6666666666661"/>
    <n v="0.13072180717256376"/>
    <x v="23"/>
    <n v="35"/>
    <s v="PROFIT: 6280.04"/>
    <s v="PROFIT"/>
  </r>
  <r>
    <s v="L0744"/>
    <s v="16-11-2021"/>
    <s v="B0744"/>
    <x v="3"/>
    <n v="37451"/>
    <n v="21.4"/>
    <n v="60"/>
    <x v="1"/>
    <x v="5"/>
    <x v="2"/>
    <n v="99460"/>
    <s v="MORTGAGE"/>
    <n v="0.18"/>
    <n v="0.66"/>
    <n v="6410.55"/>
    <n v="0"/>
    <n v="-31040.45"/>
    <n v="0.37654333400361956"/>
    <n v="0.37654333400361956"/>
    <n v="106.8425"/>
    <n v="8288.3333333333339"/>
    <n v="1.2890709833098733E-2"/>
    <x v="4"/>
    <n v="46"/>
    <s v="LOSS: 31040.45"/>
    <s v="LOSS"/>
  </r>
  <r>
    <s v="L0745"/>
    <s v="19-05-2021"/>
    <s v="B0745"/>
    <x v="4"/>
    <n v="8227"/>
    <n v="11.7"/>
    <n v="60"/>
    <x v="1"/>
    <x v="5"/>
    <x v="0"/>
    <n v="87767"/>
    <s v="MORTGAGE"/>
    <n v="0.27"/>
    <n v="0.51"/>
    <n v="2597.8000000000002"/>
    <n v="0"/>
    <n v="-5629.2"/>
    <n v="9.3736825914067928E-2"/>
    <n v="9.3736825914067928E-2"/>
    <n v="43.296666666666667"/>
    <n v="7313.916666666667"/>
    <n v="5.9197648318844208E-3"/>
    <x v="2"/>
    <n v="52"/>
    <s v="LOSS: 5629.2"/>
    <s v="LOSS"/>
  </r>
  <r>
    <s v="L0746"/>
    <s v="25-04-2023"/>
    <s v="B0746"/>
    <x v="0"/>
    <n v="32910"/>
    <n v="19.7"/>
    <n v="60"/>
    <x v="0"/>
    <x v="3"/>
    <x v="4"/>
    <n v="58054"/>
    <s v="RENT"/>
    <n v="0.24"/>
    <n v="0.54"/>
    <n v="39393.269999999997"/>
    <n v="0"/>
    <n v="6483.2699999999968"/>
    <n v="0.56688600268715339"/>
    <n v="0.56688600268715339"/>
    <n v="656.55449999999996"/>
    <n v="4837.833333333333"/>
    <n v="0.13571250904330451"/>
    <x v="22"/>
    <n v="28"/>
    <s v="PROFIT: 6483.27"/>
    <s v="PROFIT"/>
  </r>
  <r>
    <s v="L0747"/>
    <s v="16-09-2021"/>
    <s v="B0747"/>
    <x v="9"/>
    <n v="37041"/>
    <n v="15.6"/>
    <n v="60"/>
    <x v="0"/>
    <x v="6"/>
    <x v="3"/>
    <n v="105319"/>
    <s v="RENT"/>
    <n v="0.46"/>
    <n v="0.81"/>
    <n v="42819.4"/>
    <n v="0"/>
    <n v="5778.4000000000015"/>
    <n v="0.35170292160009115"/>
    <n v="0.35170292160009115"/>
    <n v="713.65666666666664"/>
    <n v="8776.5833333333339"/>
    <n v="8.1313723069911401E-2"/>
    <x v="13"/>
    <n v="48"/>
    <s v="PROFIT: 5778.4"/>
    <s v="PROFIT"/>
  </r>
  <r>
    <s v="L0748"/>
    <s v="21-06-2023"/>
    <s v="B0748"/>
    <x v="1"/>
    <n v="24384"/>
    <n v="20.9"/>
    <n v="60"/>
    <x v="1"/>
    <x v="4"/>
    <x v="0"/>
    <n v="132789"/>
    <s v="OWN"/>
    <n v="0.12"/>
    <n v="0.9"/>
    <n v="7914.57"/>
    <n v="0"/>
    <n v="-16469.43"/>
    <n v="0.18362966812010031"/>
    <n v="0.18362966812010031"/>
    <n v="131.90950000000001"/>
    <n v="11065.75"/>
    <n v="1.192052052504349E-2"/>
    <x v="27"/>
    <n v="26"/>
    <s v="LOSS: 16469.43"/>
    <s v="LOSS"/>
  </r>
  <r>
    <s v="L0749"/>
    <s v="21-11-2022"/>
    <s v="B0749"/>
    <x v="3"/>
    <n v="1145"/>
    <n v="24.8"/>
    <n v="60"/>
    <x v="0"/>
    <x v="0"/>
    <x v="2"/>
    <n v="75397"/>
    <s v="OWN"/>
    <n v="0.3"/>
    <n v="0.73"/>
    <n v="1428.96"/>
    <n v="0"/>
    <n v="283.96000000000004"/>
    <n v="1.5186280621244877E-2"/>
    <n v="1.5186280621244877E-2"/>
    <n v="23.815999999999999"/>
    <n v="6283.083333333333"/>
    <n v="3.7904956430627212E-3"/>
    <x v="20"/>
    <n v="33"/>
    <s v="PROFIT: 283.96"/>
    <s v="PROFIT"/>
  </r>
  <r>
    <s v="L0750"/>
    <s v="10-01-2021"/>
    <s v="B0750"/>
    <x v="8"/>
    <n v="38778"/>
    <n v="9"/>
    <n v="60"/>
    <x v="0"/>
    <x v="5"/>
    <x v="2"/>
    <n v="43233"/>
    <s v="MORTGAGE"/>
    <n v="0.37"/>
    <n v="0.74"/>
    <n v="42268.02"/>
    <n v="0"/>
    <n v="3490.0199999999968"/>
    <n v="0.89695371591145656"/>
    <n v="0.89695371591145656"/>
    <n v="704.46699999999998"/>
    <n v="3602.75"/>
    <n v="0.19553591006869753"/>
    <x v="12"/>
    <n v="56"/>
    <s v="PROFIT: 3490.02"/>
    <s v="PROFIT"/>
  </r>
  <r>
    <s v="L0751"/>
    <s v="18-09-2021"/>
    <s v="B0751"/>
    <x v="2"/>
    <n v="17035"/>
    <n v="24.9"/>
    <n v="36"/>
    <x v="1"/>
    <x v="1"/>
    <x v="2"/>
    <n v="141205"/>
    <s v="OWN"/>
    <n v="0.47"/>
    <n v="0.61"/>
    <n v="2032.08"/>
    <n v="0"/>
    <n v="-15002.92"/>
    <n v="0.12064020395878333"/>
    <n v="0.12064020395878333"/>
    <n v="56.446666666666665"/>
    <n v="11767.083333333334"/>
    <n v="4.7969972734676529E-3"/>
    <x v="13"/>
    <n v="48"/>
    <s v="LOSS: 15002.92"/>
    <s v="LOSS"/>
  </r>
  <r>
    <s v="L0752"/>
    <s v="21-06-2021"/>
    <s v="B0752"/>
    <x v="9"/>
    <n v="4040"/>
    <n v="6.8"/>
    <n v="36"/>
    <x v="0"/>
    <x v="1"/>
    <x v="0"/>
    <n v="120020"/>
    <s v="RENT"/>
    <n v="0.35"/>
    <n v="0.85"/>
    <n v="4314.72"/>
    <n v="0"/>
    <n v="274.72000000000025"/>
    <n v="3.3661056490584901E-2"/>
    <n v="3.3661056490584901E-2"/>
    <n v="119.85333333333334"/>
    <n v="10001.666666666666"/>
    <n v="1.1983336110648227E-2"/>
    <x v="24"/>
    <n v="50"/>
    <s v="PROFIT: 274.72"/>
    <s v="PROFIT"/>
  </r>
  <r>
    <s v="L0753"/>
    <s v="17-06-2023"/>
    <s v="B0753"/>
    <x v="1"/>
    <n v="27160"/>
    <n v="5"/>
    <n v="36"/>
    <x v="1"/>
    <x v="3"/>
    <x v="2"/>
    <n v="55068"/>
    <s v="OWN"/>
    <n v="0.42"/>
    <n v="0.84"/>
    <n v="9183.2099999999991"/>
    <n v="3538.73"/>
    <n v="-17976.79"/>
    <n v="0.49320839689111645"/>
    <n v="0.49320839689111645"/>
    <n v="255.08916666666664"/>
    <n v="4589"/>
    <n v="5.5587092322219797E-2"/>
    <x v="27"/>
    <n v="27"/>
    <s v="LOSS: 17976.79"/>
    <s v="LOSS"/>
  </r>
  <r>
    <s v="L0754"/>
    <s v="13-01-2021"/>
    <s v="B0754"/>
    <x v="5"/>
    <n v="18633"/>
    <n v="5.9"/>
    <n v="60"/>
    <x v="0"/>
    <x v="6"/>
    <x v="0"/>
    <n v="95727"/>
    <s v="OWN"/>
    <n v="0.13"/>
    <n v="0.76"/>
    <n v="19732.349999999999"/>
    <n v="0"/>
    <n v="1099.3499999999985"/>
    <n v="0.19464727819737379"/>
    <n v="0.19464727819737379"/>
    <n v="328.8725"/>
    <n v="7977.25"/>
    <n v="4.1226299790027891E-2"/>
    <x v="12"/>
    <n v="56"/>
    <s v="PROFIT: 1099.35"/>
    <s v="PROFIT"/>
  </r>
  <r>
    <s v="L0755"/>
    <s v="17-11-2021"/>
    <s v="B0755"/>
    <x v="1"/>
    <n v="30344"/>
    <n v="11.8"/>
    <n v="60"/>
    <x v="0"/>
    <x v="4"/>
    <x v="2"/>
    <n v="120610"/>
    <s v="OWN"/>
    <n v="0.25"/>
    <n v="0.6"/>
    <n v="33924.589999999997"/>
    <n v="0"/>
    <n v="3580.5899999999965"/>
    <n v="0.25158776220877205"/>
    <n v="0.25158776220877205"/>
    <n v="565.40983333333327"/>
    <n v="10050.833333333334"/>
    <n v="5.6255020313406838E-2"/>
    <x v="4"/>
    <n v="46"/>
    <s v="PROFIT: 3580.59"/>
    <s v="PROFIT"/>
  </r>
  <r>
    <s v="L0756"/>
    <s v="25-11-2021"/>
    <s v="B0756"/>
    <x v="4"/>
    <n v="18014"/>
    <n v="17.7"/>
    <n v="60"/>
    <x v="1"/>
    <x v="0"/>
    <x v="4"/>
    <n v="100453"/>
    <s v="MORTGAGE"/>
    <n v="0.25"/>
    <n v="0.54"/>
    <n v="7265.79"/>
    <n v="0"/>
    <n v="-10748.21"/>
    <n v="0.17932764576468596"/>
    <n v="0.17932764576468596"/>
    <n v="121.09650000000001"/>
    <n v="8371.0833333333339"/>
    <n v="1.4466048798940798E-2"/>
    <x v="4"/>
    <n v="45"/>
    <s v="LOSS: 10748.21"/>
    <s v="LOSS"/>
  </r>
  <r>
    <s v="L0757"/>
    <s v="24-02-2023"/>
    <s v="B0757"/>
    <x v="6"/>
    <n v="15996"/>
    <n v="6.4"/>
    <n v="36"/>
    <x v="0"/>
    <x v="5"/>
    <x v="4"/>
    <n v="134135"/>
    <s v="OWN"/>
    <n v="0.45"/>
    <n v="0.53"/>
    <n v="17019.740000000002"/>
    <n v="0"/>
    <n v="1023.7400000000016"/>
    <n v="0.11925299138927201"/>
    <n v="0.11925299138927201"/>
    <n v="472.77055555555557"/>
    <n v="11177.916666666666"/>
    <n v="4.2295051005827464E-2"/>
    <x v="6"/>
    <n v="30"/>
    <s v="PROFIT: 1023.74"/>
    <s v="PROFIT"/>
  </r>
  <r>
    <s v="L0758"/>
    <s v="16-02-2023"/>
    <s v="B0758"/>
    <x v="9"/>
    <n v="12695"/>
    <n v="5.0999999999999996"/>
    <n v="60"/>
    <x v="0"/>
    <x v="1"/>
    <x v="1"/>
    <n v="55832"/>
    <s v="RENT"/>
    <n v="0.16"/>
    <n v="0.77"/>
    <n v="13342.44"/>
    <n v="0"/>
    <n v="647.44000000000051"/>
    <n v="0.22737856426422123"/>
    <n v="0.22737856426422123"/>
    <n v="222.374"/>
    <n v="4652.666666666667"/>
    <n v="4.7794956297463817E-2"/>
    <x v="6"/>
    <n v="31"/>
    <s v="PROFIT: 647.440000000001"/>
    <s v="PROFIT"/>
  </r>
  <r>
    <s v="L0759"/>
    <s v="30-06-2023"/>
    <s v="B0759"/>
    <x v="5"/>
    <n v="3852"/>
    <n v="23.7"/>
    <n v="60"/>
    <x v="0"/>
    <x v="5"/>
    <x v="2"/>
    <n v="138464"/>
    <s v="RENT"/>
    <n v="0.16"/>
    <n v="0.87"/>
    <n v="4764.92"/>
    <n v="0"/>
    <n v="912.92000000000007"/>
    <n v="2.7819505431014559E-2"/>
    <n v="2.7819505431014559E-2"/>
    <n v="79.415333333333336"/>
    <n v="11538.666666666666"/>
    <n v="6.8825398659579391E-3"/>
    <x v="27"/>
    <n v="26"/>
    <s v="PROFIT: 912.92"/>
    <s v="PROFIT"/>
  </r>
  <r>
    <s v="L0760"/>
    <s v="14-11-2021"/>
    <s v="B0760"/>
    <x v="4"/>
    <n v="17014"/>
    <n v="21.4"/>
    <n v="36"/>
    <x v="0"/>
    <x v="5"/>
    <x v="2"/>
    <n v="116242"/>
    <s v="RENT"/>
    <n v="0.23"/>
    <n v="0.89"/>
    <n v="20655"/>
    <n v="0"/>
    <n v="3641"/>
    <n v="0.146367061819308"/>
    <n v="0.146367061819308"/>
    <n v="573.75"/>
    <n v="9686.8333333333339"/>
    <n v="5.9229882486536704E-2"/>
    <x v="4"/>
    <n v="46"/>
    <s v="PROFIT: 3641"/>
    <s v="PROFIT"/>
  </r>
  <r>
    <s v="L0761"/>
    <s v="24-08-2021"/>
    <s v="B0761"/>
    <x v="3"/>
    <n v="28042"/>
    <n v="21.2"/>
    <n v="60"/>
    <x v="0"/>
    <x v="5"/>
    <x v="0"/>
    <n v="43682"/>
    <s v="RENT"/>
    <n v="0.12"/>
    <n v="0.71"/>
    <n v="33986.9"/>
    <n v="0"/>
    <n v="5944.9000000000015"/>
    <n v="0.64195778581566776"/>
    <n v="0.64195778581566776"/>
    <n v="566.44833333333338"/>
    <n v="3640.1666666666665"/>
    <n v="0.15561054896753815"/>
    <x v="26"/>
    <n v="48"/>
    <s v="PROFIT: 5944.9"/>
    <s v="PROFIT"/>
  </r>
  <r>
    <s v="L0762"/>
    <s v="30-11-2021"/>
    <s v="B0762"/>
    <x v="8"/>
    <n v="34755"/>
    <n v="22.7"/>
    <n v="36"/>
    <x v="0"/>
    <x v="4"/>
    <x v="0"/>
    <n v="122298"/>
    <s v="OWN"/>
    <n v="0.17"/>
    <n v="0.85"/>
    <n v="42644.38"/>
    <n v="0"/>
    <n v="7889.3799999999974"/>
    <n v="0.28418289751263309"/>
    <n v="0.28418289751263309"/>
    <n v="1184.566111111111"/>
    <n v="10191.5"/>
    <n v="0.11623079145475258"/>
    <x v="4"/>
    <n v="45"/>
    <s v="PROFIT: 7889.38"/>
    <s v="PROFIT"/>
  </r>
  <r>
    <s v="L0763"/>
    <s v="11-01-2022"/>
    <s v="B0763"/>
    <x v="1"/>
    <n v="24711"/>
    <n v="19"/>
    <n v="36"/>
    <x v="0"/>
    <x v="4"/>
    <x v="2"/>
    <n v="53383"/>
    <s v="MORTGAGE"/>
    <n v="0.49"/>
    <n v="0.93"/>
    <n v="29406.09"/>
    <n v="0"/>
    <n v="4695.09"/>
    <n v="0.46290017421276436"/>
    <n v="0.46290017421276436"/>
    <n v="816.83583333333331"/>
    <n v="4448.583333333333"/>
    <n v="0.18361706910439654"/>
    <x v="9"/>
    <n v="44"/>
    <s v="PROFIT: 4695.09"/>
    <s v="PROFIT"/>
  </r>
  <r>
    <s v="L0764"/>
    <s v="11-08-2022"/>
    <s v="B0764"/>
    <x v="3"/>
    <n v="27122"/>
    <n v="7.1"/>
    <n v="60"/>
    <x v="0"/>
    <x v="5"/>
    <x v="1"/>
    <n v="88160"/>
    <s v="RENT"/>
    <n v="0.27"/>
    <n v="0.62"/>
    <n v="29047.66"/>
    <n v="0"/>
    <n v="1925.6599999999999"/>
    <n v="0.30764519056261341"/>
    <n v="0.30764519056261341"/>
    <n v="484.12766666666664"/>
    <n v="7346.666666666667"/>
    <n v="6.5897595281306703E-2"/>
    <x v="25"/>
    <n v="37"/>
    <s v="PROFIT: 1925.66"/>
    <s v="PROFIT"/>
  </r>
  <r>
    <s v="L0765"/>
    <s v="28-05-2022"/>
    <s v="B0765"/>
    <x v="5"/>
    <n v="10160"/>
    <n v="13"/>
    <n v="60"/>
    <x v="1"/>
    <x v="0"/>
    <x v="2"/>
    <n v="123332"/>
    <s v="RENT"/>
    <n v="0.35"/>
    <n v="0.68"/>
    <n v="1593.02"/>
    <n v="0"/>
    <n v="-8566.98"/>
    <n v="8.2379268965069891E-2"/>
    <n v="8.2379268965069891E-2"/>
    <n v="26.550333333333334"/>
    <n v="10277.666666666666"/>
    <n v="2.583303603282198E-3"/>
    <x v="16"/>
    <n v="39"/>
    <s v="LOSS: 8566.98"/>
    <s v="LOSS"/>
  </r>
  <r>
    <s v="L0766"/>
    <s v="07-07-2023"/>
    <s v="B0766"/>
    <x v="4"/>
    <n v="28213"/>
    <n v="19.5"/>
    <n v="60"/>
    <x v="1"/>
    <x v="4"/>
    <x v="0"/>
    <n v="53666"/>
    <s v="MORTGAGE"/>
    <n v="0.39"/>
    <n v="0.92"/>
    <n v="5075.51"/>
    <n v="0"/>
    <n v="-23137.489999999998"/>
    <n v="0.52571460515037449"/>
    <n v="0.52571460515037449"/>
    <n v="84.591833333333341"/>
    <n v="4472.166666666667"/>
    <n v="1.8915179070547461E-2"/>
    <x v="33"/>
    <n v="26"/>
    <s v="LOSS: 23137.49"/>
    <s v="LOSS"/>
  </r>
  <r>
    <s v="L0767"/>
    <s v="23-05-2023"/>
    <s v="B0767"/>
    <x v="6"/>
    <n v="8421"/>
    <n v="10.6"/>
    <n v="36"/>
    <x v="0"/>
    <x v="4"/>
    <x v="2"/>
    <n v="88817"/>
    <s v="MORTGAGE"/>
    <n v="0.25"/>
    <n v="0.65"/>
    <n v="9313.6299999999992"/>
    <n v="0"/>
    <n v="892.6299999999992"/>
    <n v="9.4812929957102804E-2"/>
    <n v="9.4812929957102804E-2"/>
    <n v="258.71194444444444"/>
    <n v="7401.416666666667"/>
    <n v="3.4954381856326301E-2"/>
    <x v="0"/>
    <n v="27"/>
    <s v="PROFIT: 892.629999999999"/>
    <s v="PROFIT"/>
  </r>
  <r>
    <s v="L0768"/>
    <s v="27-09-2021"/>
    <s v="B0768"/>
    <x v="1"/>
    <n v="22400"/>
    <n v="18.7"/>
    <n v="36"/>
    <x v="1"/>
    <x v="5"/>
    <x v="0"/>
    <n v="121198"/>
    <s v="RENT"/>
    <n v="0.16"/>
    <n v="0.91"/>
    <n v="10574.92"/>
    <n v="0"/>
    <n v="-11825.08"/>
    <n v="0.18482153170844404"/>
    <n v="0.18482153170844404"/>
    <n v="293.7477777777778"/>
    <n v="10099.833333333334"/>
    <n v="2.9084418334735997E-2"/>
    <x v="13"/>
    <n v="47"/>
    <s v="LOSS: 11825.08"/>
    <s v="LOSS"/>
  </r>
  <r>
    <s v="L0769"/>
    <s v="09-03-2023"/>
    <s v="B0769"/>
    <x v="8"/>
    <n v="34537"/>
    <n v="5.5"/>
    <n v="36"/>
    <x v="1"/>
    <x v="0"/>
    <x v="2"/>
    <n v="140695"/>
    <s v="RENT"/>
    <n v="0.18"/>
    <n v="0.94"/>
    <n v="14559.15"/>
    <n v="0"/>
    <n v="-19977.849999999999"/>
    <n v="0.24547425281637586"/>
    <n v="0.24547425281637586"/>
    <n v="404.42083333333335"/>
    <n v="11724.583333333334"/>
    <n v="3.4493407725931978E-2"/>
    <x v="8"/>
    <n v="30"/>
    <s v="LOSS: 19977.85"/>
    <s v="LOSS"/>
  </r>
  <r>
    <s v="L0770"/>
    <s v="26-12-2022"/>
    <s v="B0770"/>
    <x v="6"/>
    <n v="18727"/>
    <n v="11.1"/>
    <n v="60"/>
    <x v="1"/>
    <x v="6"/>
    <x v="3"/>
    <n v="64642"/>
    <s v="MORTGAGE"/>
    <n v="0.23"/>
    <n v="0.8"/>
    <n v="6816.79"/>
    <n v="0"/>
    <n v="-11910.21"/>
    <n v="0.28970328888338853"/>
    <n v="0.28970328888338853"/>
    <n v="113.61316666666667"/>
    <n v="5386.833333333333"/>
    <n v="2.1090900652826337E-2"/>
    <x v="17"/>
    <n v="32"/>
    <s v="LOSS: 11910.21"/>
    <s v="LOSS"/>
  </r>
  <r>
    <s v="L0771"/>
    <s v="05-01-2021"/>
    <s v="B0771"/>
    <x v="0"/>
    <n v="5358"/>
    <n v="16"/>
    <n v="60"/>
    <x v="1"/>
    <x v="5"/>
    <x v="0"/>
    <n v="71830"/>
    <s v="RENT"/>
    <n v="0.35"/>
    <n v="0.87"/>
    <n v="466.17"/>
    <n v="0"/>
    <n v="-4891.83"/>
    <n v="7.4592788528469997E-2"/>
    <n v="7.4592788528469997E-2"/>
    <n v="7.7694999999999999"/>
    <n v="5985.833333333333"/>
    <n v="1.297981344841988E-3"/>
    <x v="12"/>
    <n v="56"/>
    <s v="LOSS: 4891.83"/>
    <s v="LOSS"/>
  </r>
  <r>
    <s v="L0772"/>
    <s v="01-05-2023"/>
    <s v="B0772"/>
    <x v="4"/>
    <n v="29482"/>
    <n v="17.600000000000001"/>
    <n v="60"/>
    <x v="0"/>
    <x v="1"/>
    <x v="1"/>
    <n v="133067"/>
    <s v="RENT"/>
    <n v="0.26"/>
    <n v="0.84"/>
    <n v="34670.83"/>
    <n v="0"/>
    <n v="5188.8300000000017"/>
    <n v="0.22155756122855402"/>
    <n v="0.22155756122855402"/>
    <n v="577.84716666666668"/>
    <n v="11088.916666666666"/>
    <n v="5.2110335394951419E-2"/>
    <x v="0"/>
    <n v="28"/>
    <s v="PROFIT: 5188.83"/>
    <s v="PROFIT"/>
  </r>
  <r>
    <s v="L0773"/>
    <s v="19-03-2021"/>
    <s v="B0773"/>
    <x v="3"/>
    <n v="33117"/>
    <n v="16.5"/>
    <n v="60"/>
    <x v="1"/>
    <x v="1"/>
    <x v="3"/>
    <n v="40234"/>
    <s v="OWN"/>
    <n v="0.1"/>
    <n v="0.81"/>
    <n v="7467.2"/>
    <n v="5237.4799999999996"/>
    <n v="-25649.8"/>
    <n v="0.82310980762539143"/>
    <n v="0.82310980762539143"/>
    <n v="124.45333333333333"/>
    <n v="3352.8333333333335"/>
    <n v="3.711885470000497E-2"/>
    <x v="5"/>
    <n v="54"/>
    <s v="LOSS: 25649.8"/>
    <s v="LOSS"/>
  </r>
  <r>
    <s v="L0774"/>
    <s v="28-07-2022"/>
    <s v="B0774"/>
    <x v="1"/>
    <n v="24164"/>
    <n v="19"/>
    <n v="36"/>
    <x v="0"/>
    <x v="4"/>
    <x v="2"/>
    <n v="87616"/>
    <s v="MORTGAGE"/>
    <n v="0.31"/>
    <n v="0.64"/>
    <n v="28755.16"/>
    <n v="0"/>
    <n v="4591.16"/>
    <n v="0.27579437545653762"/>
    <n v="0.27579437545653762"/>
    <n v="798.7544444444444"/>
    <n v="7301.333333333333"/>
    <n v="0.10939843559775993"/>
    <x v="21"/>
    <n v="37"/>
    <s v="PROFIT: 4591.16"/>
    <s v="PROFIT"/>
  </r>
  <r>
    <s v="L0775"/>
    <s v="12-05-2021"/>
    <s v="B0775"/>
    <x v="1"/>
    <n v="32910"/>
    <n v="5.0999999999999996"/>
    <n v="36"/>
    <x v="0"/>
    <x v="5"/>
    <x v="0"/>
    <n v="39221"/>
    <s v="OWN"/>
    <n v="0.47"/>
    <n v="0.53"/>
    <n v="34588.410000000003"/>
    <n v="0"/>
    <n v="1678.4100000000035"/>
    <n v="0.83909130312842606"/>
    <n v="0.83909130312842606"/>
    <n v="960.7891666666668"/>
    <n v="3268.4166666666665"/>
    <n v="0.29396165319599199"/>
    <x v="2"/>
    <n v="52"/>
    <s v="PROFIT: 1678.41"/>
    <s v="PROFIT"/>
  </r>
  <r>
    <s v="L0776"/>
    <s v="24-08-2022"/>
    <s v="B0776"/>
    <x v="5"/>
    <n v="33496"/>
    <n v="7"/>
    <n v="36"/>
    <x v="1"/>
    <x v="2"/>
    <x v="3"/>
    <n v="41410"/>
    <s v="OWN"/>
    <n v="0.42"/>
    <n v="0.65"/>
    <n v="10105.27"/>
    <n v="0"/>
    <n v="-23390.73"/>
    <n v="0.80888674233276991"/>
    <n v="0.80888674233276991"/>
    <n v="280.70194444444445"/>
    <n v="3450.8333333333335"/>
    <n v="8.1343234323432337E-2"/>
    <x v="25"/>
    <n v="36"/>
    <s v="LOSS: 23390.73"/>
    <s v="LOSS"/>
  </r>
  <r>
    <s v="L0777"/>
    <s v="02-12-2023"/>
    <s v="B0777"/>
    <x v="8"/>
    <n v="30371"/>
    <n v="22.4"/>
    <n v="36"/>
    <x v="0"/>
    <x v="1"/>
    <x v="1"/>
    <n v="110055"/>
    <s v="MORTGAGE"/>
    <n v="0.43"/>
    <n v="0.8"/>
    <n v="37174.1"/>
    <n v="0"/>
    <n v="6803.0999999999985"/>
    <n v="0.27596201899050476"/>
    <n v="0.27596201899050476"/>
    <n v="1032.6138888888888"/>
    <n v="9171.25"/>
    <n v="0.11259249163297139"/>
    <x v="15"/>
    <n v="21"/>
    <s v="PROFIT: 6803.1"/>
    <s v="PROFIT"/>
  </r>
  <r>
    <s v="L0778"/>
    <s v="30-03-2021"/>
    <s v="B0778"/>
    <x v="2"/>
    <n v="39467"/>
    <n v="18.600000000000001"/>
    <n v="60"/>
    <x v="0"/>
    <x v="3"/>
    <x v="0"/>
    <n v="91413"/>
    <s v="OWN"/>
    <n v="0.42"/>
    <n v="0.55000000000000004"/>
    <n v="46807.86"/>
    <n v="0"/>
    <n v="7340.8600000000006"/>
    <n v="0.43174384387340969"/>
    <n v="0.43174384387340969"/>
    <n v="780.13099999999997"/>
    <n v="7617.75"/>
    <n v="0.10240963539102753"/>
    <x v="5"/>
    <n v="53"/>
    <s v="PROFIT: 7340.86"/>
    <s v="PROFIT"/>
  </r>
  <r>
    <s v="L0779"/>
    <s v="06-02-2022"/>
    <s v="B0779"/>
    <x v="0"/>
    <n v="18625"/>
    <n v="7.3"/>
    <n v="60"/>
    <x v="1"/>
    <x v="1"/>
    <x v="3"/>
    <n v="31051"/>
    <s v="RENT"/>
    <n v="0.23"/>
    <n v="0.51"/>
    <n v="2501.9899999999998"/>
    <n v="0"/>
    <n v="-16123.01"/>
    <n v="0.59981965154101313"/>
    <n v="0.59981965154101313"/>
    <n v="41.699833333333331"/>
    <n v="2587.5833333333335"/>
    <n v="1.6115358603587645E-2"/>
    <x v="31"/>
    <n v="43"/>
    <s v="LOSS: 16123.01"/>
    <s v="LOSS"/>
  </r>
  <r>
    <s v="L0780"/>
    <s v="23-10-2021"/>
    <s v="B0780"/>
    <x v="6"/>
    <n v="34893"/>
    <n v="21.8"/>
    <n v="60"/>
    <x v="1"/>
    <x v="0"/>
    <x v="3"/>
    <n v="140529"/>
    <s v="OWN"/>
    <n v="0.41"/>
    <n v="0.56000000000000005"/>
    <n v="8782.64"/>
    <n v="0"/>
    <n v="-26110.36"/>
    <n v="0.24829750442969067"/>
    <n v="0.24829750442969067"/>
    <n v="146.37733333333333"/>
    <n v="11710.75"/>
    <n v="1.2499398700624069E-2"/>
    <x v="11"/>
    <n v="46"/>
    <s v="LOSS: 26110.36"/>
    <s v="LOSS"/>
  </r>
  <r>
    <s v="L0781"/>
    <s v="08-09-2022"/>
    <s v="B0781"/>
    <x v="9"/>
    <n v="11793"/>
    <n v="9.8000000000000007"/>
    <n v="36"/>
    <x v="1"/>
    <x v="0"/>
    <x v="3"/>
    <n v="105301"/>
    <s v="MORTGAGE"/>
    <n v="0.16"/>
    <n v="0.82"/>
    <n v="3779.2"/>
    <n v="0"/>
    <n v="-8013.8"/>
    <n v="0.11199323843078414"/>
    <n v="0.11199323843078414"/>
    <n v="104.97777777777777"/>
    <n v="8775.0833333333339"/>
    <n v="1.1963165908522552E-2"/>
    <x v="34"/>
    <n v="36"/>
    <s v="LOSS: 8013.8"/>
    <s v="LOSS"/>
  </r>
  <r>
    <s v="L0782"/>
    <s v="11-03-2023"/>
    <s v="B0782"/>
    <x v="9"/>
    <n v="32007"/>
    <n v="14.6"/>
    <n v="36"/>
    <x v="1"/>
    <x v="5"/>
    <x v="4"/>
    <n v="106918"/>
    <s v="RENT"/>
    <n v="0.36"/>
    <n v="0.94"/>
    <n v="6315.61"/>
    <n v="0"/>
    <n v="-25691.39"/>
    <n v="0.29936025739351652"/>
    <n v="0.29936025739351652"/>
    <n v="175.43361111111111"/>
    <n v="8909.8333333333339"/>
    <n v="1.9689886953864952E-2"/>
    <x v="8"/>
    <n v="30"/>
    <s v="LOSS: 25691.39"/>
    <s v="LOSS"/>
  </r>
  <r>
    <s v="L0783"/>
    <s v="26-02-2022"/>
    <s v="B0783"/>
    <x v="1"/>
    <n v="26766"/>
    <n v="7.9"/>
    <n v="60"/>
    <x v="0"/>
    <x v="4"/>
    <x v="2"/>
    <n v="108116"/>
    <s v="RENT"/>
    <n v="0.36"/>
    <n v="0.94"/>
    <n v="28880.51"/>
    <n v="0"/>
    <n v="2114.5099999999984"/>
    <n v="0.24756742757778682"/>
    <n v="0.24756742757778682"/>
    <n v="481.34183333333328"/>
    <n v="9009.6666666666661"/>
    <n v="5.3425043471826555E-2"/>
    <x v="31"/>
    <n v="42"/>
    <s v="PROFIT: 2114.51"/>
    <s v="PROFIT"/>
  </r>
  <r>
    <s v="L0784"/>
    <s v="13-11-2023"/>
    <s v="B0784"/>
    <x v="5"/>
    <n v="13323"/>
    <n v="19.2"/>
    <n v="60"/>
    <x v="0"/>
    <x v="4"/>
    <x v="0"/>
    <n v="86563"/>
    <s v="RENT"/>
    <n v="0.11"/>
    <n v="0.72"/>
    <n v="15881.02"/>
    <n v="0"/>
    <n v="2558.0200000000004"/>
    <n v="0.15391102434065362"/>
    <n v="0.15391102434065362"/>
    <n v="264.68366666666668"/>
    <n v="7213.583333333333"/>
    <n v="3.6692397444635705E-2"/>
    <x v="1"/>
    <n v="22"/>
    <s v="PROFIT: 2558.02"/>
    <s v="PROFIT"/>
  </r>
  <r>
    <s v="L0785"/>
    <s v="29-07-2022"/>
    <s v="B0785"/>
    <x v="7"/>
    <n v="8843"/>
    <n v="18.3"/>
    <n v="36"/>
    <x v="1"/>
    <x v="6"/>
    <x v="0"/>
    <n v="127859"/>
    <s v="RENT"/>
    <n v="0.42"/>
    <n v="0.89"/>
    <n v="3549.8"/>
    <n v="0"/>
    <n v="-5293.2"/>
    <n v="6.916212390211092E-2"/>
    <n v="6.916212390211092E-2"/>
    <n v="98.605555555555554"/>
    <n v="10654.916666666666"/>
    <n v="9.2544652051608934E-3"/>
    <x v="21"/>
    <n v="37"/>
    <s v="LOSS: 5293.2"/>
    <s v="LOSS"/>
  </r>
  <r>
    <s v="L0786"/>
    <s v="23-05-2021"/>
    <s v="B0786"/>
    <x v="1"/>
    <n v="15210"/>
    <n v="9.1999999999999993"/>
    <n v="60"/>
    <x v="0"/>
    <x v="4"/>
    <x v="0"/>
    <n v="74757"/>
    <s v="OWN"/>
    <n v="0.46"/>
    <n v="0.83"/>
    <n v="16609.32"/>
    <n v="0"/>
    <n v="1399.3199999999997"/>
    <n v="0.20345920783338015"/>
    <n v="0.20345920783338015"/>
    <n v="276.822"/>
    <n v="6229.75"/>
    <n v="4.4435490990810227E-2"/>
    <x v="2"/>
    <n v="51"/>
    <s v="PROFIT: 1399.32"/>
    <s v="PROFIT"/>
  </r>
  <r>
    <s v="L0787"/>
    <s v="20-09-2023"/>
    <s v="B0787"/>
    <x v="9"/>
    <n v="17456"/>
    <n v="22.3"/>
    <n v="36"/>
    <x v="1"/>
    <x v="4"/>
    <x v="3"/>
    <n v="107475"/>
    <s v="OWN"/>
    <n v="0.21"/>
    <n v="0.73"/>
    <n v="7474.7"/>
    <n v="0"/>
    <n v="-9981.2999999999993"/>
    <n v="0.16241916724819724"/>
    <n v="0.16241916724819724"/>
    <n v="207.63055555555556"/>
    <n v="8956.25"/>
    <n v="2.3182755679615415E-2"/>
    <x v="18"/>
    <n v="23"/>
    <s v="LOSS: 9981.3"/>
    <s v="LOSS"/>
  </r>
  <r>
    <s v="L0788"/>
    <s v="27-10-2022"/>
    <s v="B0788"/>
    <x v="9"/>
    <n v="32367"/>
    <n v="13"/>
    <n v="36"/>
    <x v="0"/>
    <x v="6"/>
    <x v="2"/>
    <n v="81257"/>
    <s v="RENT"/>
    <n v="0.42"/>
    <n v="0.76"/>
    <n v="36574.71"/>
    <n v="0"/>
    <n v="4207.7099999999991"/>
    <n v="0.39832875936842366"/>
    <n v="0.39832875936842366"/>
    <n v="1015.9641666666666"/>
    <n v="6771.416666666667"/>
    <n v="0.1500371660287729"/>
    <x v="23"/>
    <n v="34"/>
    <s v="PROFIT: 4207.71"/>
    <s v="PROFIT"/>
  </r>
  <r>
    <s v="L0789"/>
    <s v="25-05-2021"/>
    <s v="B0789"/>
    <x v="0"/>
    <n v="11106"/>
    <n v="10.9"/>
    <n v="36"/>
    <x v="0"/>
    <x v="6"/>
    <x v="1"/>
    <n v="125500"/>
    <s v="MORTGAGE"/>
    <n v="0.13"/>
    <n v="0.56000000000000005"/>
    <n v="12316.55"/>
    <n v="0"/>
    <n v="1210.5499999999993"/>
    <n v="8.8494023904382477E-2"/>
    <n v="8.8494023904382477E-2"/>
    <n v="342.12638888888887"/>
    <n v="10458.333333333334"/>
    <n v="3.2713280212483396E-2"/>
    <x v="2"/>
    <n v="51"/>
    <s v="PROFIT: 1210.55"/>
    <s v="PROFIT"/>
  </r>
  <r>
    <s v="L0790"/>
    <s v="04-10-2023"/>
    <s v="B0790"/>
    <x v="3"/>
    <n v="38957"/>
    <n v="8"/>
    <n v="60"/>
    <x v="0"/>
    <x v="4"/>
    <x v="0"/>
    <n v="30307"/>
    <s v="RENT"/>
    <n v="0.34"/>
    <n v="0.92"/>
    <n v="42073.56"/>
    <n v="0"/>
    <n v="3116.5599999999977"/>
    <n v="1.2854126109479658"/>
    <n v="1.2854126109479658"/>
    <n v="701.226"/>
    <n v="2525.5833333333335"/>
    <n v="0.2776491239647606"/>
    <x v="30"/>
    <n v="23"/>
    <s v="PROFIT: 3116.56"/>
    <s v="PROFIT"/>
  </r>
  <r>
    <s v="L0791"/>
    <s v="18-05-2022"/>
    <s v="B0791"/>
    <x v="7"/>
    <n v="3472"/>
    <n v="10.3"/>
    <n v="60"/>
    <x v="1"/>
    <x v="6"/>
    <x v="2"/>
    <n v="86889"/>
    <s v="OWN"/>
    <n v="0.28999999999999998"/>
    <n v="0.66"/>
    <n v="679.21"/>
    <n v="0"/>
    <n v="-2792.79"/>
    <n v="3.995902818538595E-2"/>
    <n v="3.995902818538595E-2"/>
    <n v="11.320166666666667"/>
    <n v="7240.75"/>
    <n v="1.5633969777532255E-3"/>
    <x v="16"/>
    <n v="40"/>
    <s v="LOSS: 2792.79"/>
    <s v="LOSS"/>
  </r>
  <r>
    <s v="L0792"/>
    <s v="01-04-2023"/>
    <s v="B0792"/>
    <x v="1"/>
    <n v="7704"/>
    <n v="5.4"/>
    <n v="36"/>
    <x v="0"/>
    <x v="6"/>
    <x v="2"/>
    <n v="98895"/>
    <s v="RENT"/>
    <n v="0.32"/>
    <n v="0.7"/>
    <n v="8120.02"/>
    <n v="0"/>
    <n v="416.02000000000044"/>
    <n v="7.7900803882906114E-2"/>
    <n v="7.7900803882906114E-2"/>
    <n v="225.55611111111114"/>
    <n v="8241.25"/>
    <n v="2.7369162579840574E-2"/>
    <x v="22"/>
    <n v="29"/>
    <s v="PROFIT: 416.02"/>
    <s v="PROFIT"/>
  </r>
  <r>
    <s v="L0793"/>
    <s v="14-04-2021"/>
    <s v="B0793"/>
    <x v="0"/>
    <n v="4713"/>
    <n v="16.7"/>
    <n v="60"/>
    <x v="0"/>
    <x v="4"/>
    <x v="4"/>
    <n v="125184"/>
    <s v="OWN"/>
    <n v="0.47"/>
    <n v="0.8"/>
    <n v="5500.07"/>
    <n v="0"/>
    <n v="787.06999999999971"/>
    <n v="3.7648581288343558E-2"/>
    <n v="3.7648581288343558E-2"/>
    <n v="91.667833333333334"/>
    <n v="10432"/>
    <n v="8.7871772750511244E-3"/>
    <x v="28"/>
    <n v="53"/>
    <s v="PROFIT: 787.07"/>
    <s v="PROFIT"/>
  </r>
  <r>
    <s v="L0794"/>
    <s v="29-11-2023"/>
    <s v="B0794"/>
    <x v="5"/>
    <n v="6051"/>
    <n v="21.8"/>
    <n v="36"/>
    <x v="0"/>
    <x v="0"/>
    <x v="0"/>
    <n v="65944"/>
    <s v="RENT"/>
    <n v="0.45"/>
    <n v="0.65"/>
    <n v="7370.12"/>
    <n v="0"/>
    <n v="1319.12"/>
    <n v="9.1759674875652064E-2"/>
    <n v="9.1759674875652064E-2"/>
    <n v="204.72555555555556"/>
    <n v="5495.333333333333"/>
    <n v="3.7254438109102672E-2"/>
    <x v="1"/>
    <n v="21"/>
    <s v="PROFIT: 1319.12"/>
    <s v="PROFIT"/>
  </r>
  <r>
    <s v="L0795"/>
    <s v="17-07-2021"/>
    <s v="B0795"/>
    <x v="0"/>
    <n v="11756"/>
    <n v="16"/>
    <n v="36"/>
    <x v="0"/>
    <x v="0"/>
    <x v="3"/>
    <n v="129555"/>
    <s v="MORTGAGE"/>
    <n v="0.41"/>
    <n v="0.61"/>
    <n v="13636.96"/>
    <n v="0"/>
    <n v="1880.9599999999991"/>
    <n v="9.0741383968198835E-2"/>
    <n v="9.0741383968198835E-2"/>
    <n v="378.80444444444441"/>
    <n v="10796.25"/>
    <n v="3.5086668467703544E-2"/>
    <x v="19"/>
    <n v="50"/>
    <s v="PROFIT: 1880.96"/>
    <s v="PROFIT"/>
  </r>
  <r>
    <s v="L0796"/>
    <s v="02-08-2022"/>
    <s v="B0796"/>
    <x v="1"/>
    <n v="3475"/>
    <n v="9.4"/>
    <n v="36"/>
    <x v="0"/>
    <x v="5"/>
    <x v="2"/>
    <n v="68134"/>
    <s v="RENT"/>
    <n v="0.21"/>
    <n v="0.78"/>
    <n v="3801.65"/>
    <n v="0"/>
    <n v="326.65000000000009"/>
    <n v="5.1002436375377928E-2"/>
    <n v="5.1002436375377928E-2"/>
    <n v="105.60138888888889"/>
    <n v="5677.833333333333"/>
    <n v="1.859888846488782E-2"/>
    <x v="25"/>
    <n v="37"/>
    <s v="PROFIT: 326.65"/>
    <s v="PROFIT"/>
  </r>
  <r>
    <s v="L0797"/>
    <s v="26-01-2022"/>
    <s v="B0797"/>
    <x v="4"/>
    <n v="37378"/>
    <n v="5.7"/>
    <n v="36"/>
    <x v="0"/>
    <x v="4"/>
    <x v="2"/>
    <n v="57323"/>
    <s v="MORTGAGE"/>
    <n v="0.46"/>
    <n v="0.51"/>
    <n v="39508.550000000003"/>
    <n v="0"/>
    <n v="2130.5500000000029"/>
    <n v="0.65205938279573639"/>
    <n v="0.65205938279573639"/>
    <n v="1097.4597222222224"/>
    <n v="4776.916666666667"/>
    <n v="0.22974227913170397"/>
    <x v="9"/>
    <n v="43"/>
    <s v="PROFIT: 2130.55"/>
    <s v="PROFIT"/>
  </r>
  <r>
    <s v="L0798"/>
    <s v="08-07-2022"/>
    <s v="B0798"/>
    <x v="2"/>
    <n v="5255"/>
    <n v="9.3000000000000007"/>
    <n v="60"/>
    <x v="0"/>
    <x v="3"/>
    <x v="1"/>
    <n v="146205"/>
    <s v="MORTGAGE"/>
    <n v="0.14000000000000001"/>
    <n v="0.82"/>
    <n v="5743.72"/>
    <n v="0"/>
    <n v="488.72000000000025"/>
    <n v="3.5942683218768166E-2"/>
    <n v="3.5942683218768166E-2"/>
    <n v="95.728666666666669"/>
    <n v="12183.75"/>
    <n v="7.8570773913340854E-3"/>
    <x v="21"/>
    <n v="38"/>
    <s v="PROFIT: 488.72"/>
    <s v="PROFIT"/>
  </r>
  <r>
    <s v="L0799"/>
    <s v="05-11-2023"/>
    <s v="B0799"/>
    <x v="1"/>
    <n v="15484"/>
    <n v="13.3"/>
    <n v="36"/>
    <x v="0"/>
    <x v="1"/>
    <x v="4"/>
    <n v="101762"/>
    <s v="RENT"/>
    <n v="0.44"/>
    <n v="0.73"/>
    <n v="17543.37"/>
    <n v="0"/>
    <n v="2059.369999999999"/>
    <n v="0.152158959139954"/>
    <n v="0.152158959139954"/>
    <n v="487.31583333333333"/>
    <n v="8480.1666666666661"/>
    <n v="5.7465360350622045E-2"/>
    <x v="1"/>
    <n v="22"/>
    <s v="PROFIT: 2059.37"/>
    <s v="PROFIT"/>
  </r>
  <r>
    <s v="L0800"/>
    <s v="23-04-2022"/>
    <s v="B0800"/>
    <x v="8"/>
    <n v="35503"/>
    <n v="20.2"/>
    <n v="36"/>
    <x v="0"/>
    <x v="1"/>
    <x v="2"/>
    <n v="117225"/>
    <s v="MORTGAGE"/>
    <n v="0.23"/>
    <n v="0.77"/>
    <n v="42674.61"/>
    <n v="0"/>
    <n v="7171.6100000000006"/>
    <n v="0.30286201748773728"/>
    <n v="0.30286201748773728"/>
    <n v="1185.4058333333332"/>
    <n v="9768.75"/>
    <n v="0.12134672638089145"/>
    <x v="3"/>
    <n v="40"/>
    <s v="PROFIT: 7171.61"/>
    <s v="PROFIT"/>
  </r>
  <r>
    <s v="L0801"/>
    <s v="12-07-2023"/>
    <s v="B0801"/>
    <x v="9"/>
    <n v="9258"/>
    <n v="8.8000000000000007"/>
    <n v="60"/>
    <x v="1"/>
    <x v="2"/>
    <x v="2"/>
    <n v="126507"/>
    <s v="MORTGAGE"/>
    <n v="0.12"/>
    <n v="0.78"/>
    <n v="3956.83"/>
    <n v="0"/>
    <n v="-5301.17"/>
    <n v="7.318172116957955E-2"/>
    <n v="7.318172116957955E-2"/>
    <n v="65.947166666666661"/>
    <n v="10542.25"/>
    <n v="6.2555115527204025E-3"/>
    <x v="33"/>
    <n v="26"/>
    <s v="LOSS: 5301.17"/>
    <s v="LOSS"/>
  </r>
  <r>
    <s v="L0802"/>
    <s v="24-02-2022"/>
    <s v="B0802"/>
    <x v="7"/>
    <n v="36196"/>
    <n v="19.399999999999999"/>
    <n v="36"/>
    <x v="1"/>
    <x v="2"/>
    <x v="3"/>
    <n v="55954"/>
    <s v="OWN"/>
    <n v="0.37"/>
    <n v="0.74"/>
    <n v="4744.32"/>
    <n v="13544.73"/>
    <n v="-31451.68"/>
    <n v="0.64688851556635807"/>
    <n v="0.64688851556635807"/>
    <n v="131.78666666666666"/>
    <n v="4662.833333333333"/>
    <n v="2.8263216213318083E-2"/>
    <x v="31"/>
    <n v="42"/>
    <s v="LOSS: 31451.68"/>
    <s v="LOSS"/>
  </r>
  <r>
    <s v="L0803"/>
    <s v="06-06-2021"/>
    <s v="B0803"/>
    <x v="7"/>
    <n v="9533"/>
    <n v="22.3"/>
    <n v="36"/>
    <x v="0"/>
    <x v="4"/>
    <x v="3"/>
    <n v="85021"/>
    <s v="OWN"/>
    <n v="0.19"/>
    <n v="0.76"/>
    <n v="11658.86"/>
    <n v="0"/>
    <n v="2125.8600000000006"/>
    <n v="0.11212523964667553"/>
    <n v="0.11212523964667553"/>
    <n v="323.85722222222222"/>
    <n v="7085.083333333333"/>
    <n v="4.5709726616561398E-2"/>
    <x v="24"/>
    <n v="51"/>
    <s v="PROFIT: 2125.86"/>
    <s v="PROFIT"/>
  </r>
  <r>
    <s v="L0804"/>
    <s v="04-07-2022"/>
    <s v="B0804"/>
    <x v="3"/>
    <n v="33581"/>
    <n v="14.1"/>
    <n v="60"/>
    <x v="0"/>
    <x v="0"/>
    <x v="1"/>
    <n v="119959"/>
    <s v="MORTGAGE"/>
    <n v="0.2"/>
    <n v="0.81"/>
    <n v="38315.919999999998"/>
    <n v="0"/>
    <n v="4734.9199999999983"/>
    <n v="0.27993731191490429"/>
    <n v="0.27993731191490429"/>
    <n v="638.59866666666665"/>
    <n v="9996.5833333333339"/>
    <n v="6.3881692911744836E-2"/>
    <x v="21"/>
    <n v="38"/>
    <s v="PROFIT: 4734.92"/>
    <s v="PROFIT"/>
  </r>
  <r>
    <s v="L0805"/>
    <s v="18-10-2023"/>
    <s v="B0805"/>
    <x v="2"/>
    <n v="6249"/>
    <n v="21.4"/>
    <n v="60"/>
    <x v="0"/>
    <x v="1"/>
    <x v="1"/>
    <n v="125927"/>
    <s v="RENT"/>
    <n v="0.22"/>
    <n v="0.84"/>
    <n v="7586.29"/>
    <n v="0"/>
    <n v="1337.29"/>
    <n v="4.962398850127455E-2"/>
    <n v="4.962398850127455E-2"/>
    <n v="126.43816666666666"/>
    <n v="10493.916666666666"/>
    <n v="1.2048710760996451E-2"/>
    <x v="30"/>
    <n v="23"/>
    <s v="PROFIT: 1337.29"/>
    <s v="PROFIT"/>
  </r>
  <r>
    <s v="L0806"/>
    <s v="24-09-2023"/>
    <s v="B0806"/>
    <x v="8"/>
    <n v="20201"/>
    <n v="16.100000000000001"/>
    <n v="60"/>
    <x v="1"/>
    <x v="4"/>
    <x v="1"/>
    <n v="109866"/>
    <s v="MORTGAGE"/>
    <n v="0.13"/>
    <n v="0.83"/>
    <n v="8625.3799999999992"/>
    <n v="0"/>
    <n v="-11575.62"/>
    <n v="0.1838694409553456"/>
    <n v="0.1838694409553456"/>
    <n v="143.75633333333332"/>
    <n v="9155.5"/>
    <n v="1.5701636539056669E-2"/>
    <x v="18"/>
    <n v="23"/>
    <s v="LOSS: 11575.62"/>
    <s v="LOSS"/>
  </r>
  <r>
    <s v="L0807"/>
    <s v="09-08-2023"/>
    <s v="B0807"/>
    <x v="9"/>
    <n v="10686"/>
    <n v="17.7"/>
    <n v="36"/>
    <x v="0"/>
    <x v="5"/>
    <x v="3"/>
    <n v="100427"/>
    <s v="RENT"/>
    <n v="0.17"/>
    <n v="0.89"/>
    <n v="12577.42"/>
    <n v="0"/>
    <n v="1891.42"/>
    <n v="0.10640564788353729"/>
    <n v="0.10640564788353729"/>
    <n v="349.3727777777778"/>
    <n v="8368.9166666666661"/>
    <n v="4.1746475881320105E-2"/>
    <x v="10"/>
    <n v="25"/>
    <s v="PROFIT: 1891.42"/>
    <s v="PROFIT"/>
  </r>
  <r>
    <s v="L0808"/>
    <s v="16-10-2021"/>
    <s v="B0808"/>
    <x v="7"/>
    <n v="33007"/>
    <n v="15.5"/>
    <n v="60"/>
    <x v="0"/>
    <x v="1"/>
    <x v="3"/>
    <n v="34992"/>
    <s v="OWN"/>
    <n v="0.1"/>
    <n v="0.59"/>
    <n v="38123.08"/>
    <n v="0"/>
    <n v="5116.0800000000017"/>
    <n v="0.9432727480566987"/>
    <n v="0.9432727480566987"/>
    <n v="635.3846666666667"/>
    <n v="2916"/>
    <n v="0.21789597622313672"/>
    <x v="11"/>
    <n v="47"/>
    <s v="PROFIT: 5116.08"/>
    <s v="PROFIT"/>
  </r>
  <r>
    <s v="L0809"/>
    <s v="15-07-2021"/>
    <s v="B0809"/>
    <x v="8"/>
    <n v="1661"/>
    <n v="14.3"/>
    <n v="60"/>
    <x v="1"/>
    <x v="2"/>
    <x v="4"/>
    <n v="31961"/>
    <s v="RENT"/>
    <n v="0.28000000000000003"/>
    <n v="0.68"/>
    <n v="197.22"/>
    <n v="0"/>
    <n v="-1463.78"/>
    <n v="5.1969587935296144E-2"/>
    <n v="5.1969587935296144E-2"/>
    <n v="3.2869999999999999"/>
    <n v="2663.4166666666665"/>
    <n v="1.2341290948343295E-3"/>
    <x v="19"/>
    <n v="50"/>
    <s v="LOSS: 1463.78"/>
    <s v="LOSS"/>
  </r>
  <r>
    <s v="L0810"/>
    <s v="21-08-2022"/>
    <s v="B0810"/>
    <x v="0"/>
    <n v="31137"/>
    <n v="9.6999999999999993"/>
    <n v="36"/>
    <x v="0"/>
    <x v="4"/>
    <x v="0"/>
    <n v="42497"/>
    <s v="MORTGAGE"/>
    <n v="0.13"/>
    <n v="0.93"/>
    <n v="34157.29"/>
    <n v="0"/>
    <n v="3020.2900000000009"/>
    <n v="0.73268701320093188"/>
    <n v="0.73268701320093188"/>
    <n v="948.81361111111119"/>
    <n v="3541.4166666666665"/>
    <n v="0.26791922567083171"/>
    <x v="25"/>
    <n v="36"/>
    <s v="PROFIT: 3020.29"/>
    <s v="PROFIT"/>
  </r>
  <r>
    <s v="L0811"/>
    <s v="01-06-2022"/>
    <s v="B0811"/>
    <x v="3"/>
    <n v="11526"/>
    <n v="11.1"/>
    <n v="36"/>
    <x v="1"/>
    <x v="6"/>
    <x v="0"/>
    <n v="147551"/>
    <s v="MORTGAGE"/>
    <n v="0.37"/>
    <n v="0.68"/>
    <n v="1006.42"/>
    <n v="0"/>
    <n v="-10519.58"/>
    <n v="7.8115363501433402E-2"/>
    <n v="7.8115363501433402E-2"/>
    <n v="27.95611111111111"/>
    <n v="12295.916666666666"/>
    <n v="2.2736093508911042E-3"/>
    <x v="32"/>
    <n v="39"/>
    <s v="LOSS: 10519.58"/>
    <s v="LOSS"/>
  </r>
  <r>
    <s v="L0812"/>
    <s v="15-05-2023"/>
    <s v="B0812"/>
    <x v="1"/>
    <n v="4374"/>
    <n v="10.8"/>
    <n v="36"/>
    <x v="0"/>
    <x v="4"/>
    <x v="4"/>
    <n v="62551"/>
    <s v="MORTGAGE"/>
    <n v="0.19"/>
    <n v="0.56000000000000005"/>
    <n v="4846.3900000000003"/>
    <n v="0"/>
    <n v="472.39000000000033"/>
    <n v="6.992693961727231E-2"/>
    <n v="6.992693961727231E-2"/>
    <n v="134.62194444444447"/>
    <n v="5212.583333333333"/>
    <n v="2.5826339040676147E-2"/>
    <x v="0"/>
    <n v="28"/>
    <s v="PROFIT: 472.39"/>
    <s v="PROFIT"/>
  </r>
  <r>
    <s v="L0813"/>
    <s v="17-03-2023"/>
    <s v="B0813"/>
    <x v="1"/>
    <n v="26592"/>
    <n v="16.3"/>
    <n v="36"/>
    <x v="1"/>
    <x v="1"/>
    <x v="0"/>
    <n v="106384"/>
    <s v="MORTGAGE"/>
    <n v="0.48"/>
    <n v="0.74"/>
    <n v="9009.34"/>
    <n v="0"/>
    <n v="-17582.66"/>
    <n v="0.24996240036095654"/>
    <n v="0.24996240036095654"/>
    <n v="250.25944444444445"/>
    <n v="8865.3333333333339"/>
    <n v="2.8228994334987715E-2"/>
    <x v="8"/>
    <n v="30"/>
    <s v="LOSS: 17582.66"/>
    <s v="LOSS"/>
  </r>
  <r>
    <s v="L0814"/>
    <s v="26-03-2023"/>
    <s v="B0814"/>
    <x v="4"/>
    <n v="29982"/>
    <n v="7.4"/>
    <n v="36"/>
    <x v="0"/>
    <x v="0"/>
    <x v="3"/>
    <n v="85755"/>
    <s v="MORTGAGE"/>
    <n v="0.45"/>
    <n v="0.55000000000000004"/>
    <n v="32200.67"/>
    <n v="0"/>
    <n v="2218.6699999999983"/>
    <n v="0.34962392863389891"/>
    <n v="0.34962392863389891"/>
    <n v="894.46305555555546"/>
    <n v="7146.25"/>
    <n v="0.12516537422502089"/>
    <x v="8"/>
    <n v="29"/>
    <s v="PROFIT: 2218.67"/>
    <s v="PROFIT"/>
  </r>
  <r>
    <s v="L0815"/>
    <s v="16-08-2021"/>
    <s v="B0815"/>
    <x v="9"/>
    <n v="1207"/>
    <n v="23.3"/>
    <n v="60"/>
    <x v="1"/>
    <x v="6"/>
    <x v="0"/>
    <n v="43255"/>
    <s v="RENT"/>
    <n v="0.22"/>
    <n v="0.59"/>
    <n v="291.58999999999997"/>
    <n v="508.63"/>
    <n v="-915.41000000000008"/>
    <n v="2.7904288521558202E-2"/>
    <n v="2.7904288521558202E-2"/>
    <n v="4.8598333333333326"/>
    <n v="3604.5833333333335"/>
    <n v="1.3482371980117903E-3"/>
    <x v="26"/>
    <n v="49"/>
    <s v="LOSS: 915.41"/>
    <s v="LOSS"/>
  </r>
  <r>
    <s v="L0816"/>
    <s v="04-08-2021"/>
    <s v="B0816"/>
    <x v="8"/>
    <n v="36433"/>
    <n v="19.399999999999999"/>
    <n v="60"/>
    <x v="1"/>
    <x v="0"/>
    <x v="3"/>
    <n v="34567"/>
    <s v="MORTGAGE"/>
    <n v="0.41"/>
    <n v="0.95"/>
    <n v="16706.38"/>
    <n v="0"/>
    <n v="-19726.62"/>
    <n v="1.0539821216767438"/>
    <n v="1.0539821216767438"/>
    <n v="278.43966666666671"/>
    <n v="2880.5833333333335"/>
    <n v="9.6660861515318094E-2"/>
    <x v="26"/>
    <n v="49"/>
    <s v="LOSS: 19726.62"/>
    <s v="LOSS"/>
  </r>
  <r>
    <s v="L0817"/>
    <s v="06-08-2023"/>
    <s v="B0817"/>
    <x v="6"/>
    <n v="24197"/>
    <n v="13"/>
    <n v="60"/>
    <x v="0"/>
    <x v="1"/>
    <x v="4"/>
    <n v="78847"/>
    <s v="OWN"/>
    <n v="0.42"/>
    <n v="0.74"/>
    <n v="27342.61"/>
    <n v="0"/>
    <n v="3145.6100000000006"/>
    <n v="0.30688548708257762"/>
    <n v="0.30688548708257762"/>
    <n v="455.71016666666668"/>
    <n v="6570.583333333333"/>
    <n v="6.9356120080662553E-2"/>
    <x v="10"/>
    <n v="25"/>
    <s v="PROFIT: 3145.61"/>
    <s v="PROFIT"/>
  </r>
  <r>
    <s v="L0818"/>
    <s v="15-01-2021"/>
    <s v="B0818"/>
    <x v="7"/>
    <n v="34400"/>
    <n v="8.1999999999999993"/>
    <n v="36"/>
    <x v="0"/>
    <x v="0"/>
    <x v="1"/>
    <n v="134817"/>
    <s v="MORTGAGE"/>
    <n v="0.49"/>
    <n v="0.63"/>
    <n v="37220.800000000003"/>
    <n v="0"/>
    <n v="2820.8000000000029"/>
    <n v="0.25516069931833524"/>
    <n v="0.25516069931833524"/>
    <n v="1033.9111111111113"/>
    <n v="11234.75"/>
    <n v="9.2027958887479583E-2"/>
    <x v="12"/>
    <n v="56"/>
    <s v="PROFIT: 2820.8"/>
    <s v="PROFIT"/>
  </r>
  <r>
    <s v="L0819"/>
    <s v="16-02-2021"/>
    <s v="B0819"/>
    <x v="5"/>
    <n v="4083"/>
    <n v="22.6"/>
    <n v="36"/>
    <x v="0"/>
    <x v="4"/>
    <x v="4"/>
    <n v="78003"/>
    <s v="RENT"/>
    <n v="0.34"/>
    <n v="0.95"/>
    <n v="5005.76"/>
    <n v="0"/>
    <n v="922.76000000000022"/>
    <n v="5.2344140609976539E-2"/>
    <n v="5.2344140609976539E-2"/>
    <n v="139.04888888888888"/>
    <n v="6500.25"/>
    <n v="2.139131400929024E-2"/>
    <x v="29"/>
    <n v="55"/>
    <s v="PROFIT: 922.76"/>
    <s v="PROFIT"/>
  </r>
  <r>
    <s v="L0820"/>
    <s v="20-11-2021"/>
    <s v="B0820"/>
    <x v="5"/>
    <n v="30328"/>
    <n v="21.5"/>
    <n v="36"/>
    <x v="1"/>
    <x v="5"/>
    <x v="0"/>
    <n v="50389"/>
    <s v="MORTGAGE"/>
    <n v="0.13"/>
    <n v="0.93"/>
    <n v="6473.06"/>
    <n v="0"/>
    <n v="-23854.94"/>
    <n v="0.60187739387564743"/>
    <n v="0.60187739387564743"/>
    <n v="179.80722222222224"/>
    <n v="4199.083333333333"/>
    <n v="4.2820589149748296E-2"/>
    <x v="4"/>
    <n v="45"/>
    <s v="LOSS: 23854.94"/>
    <s v="LOSS"/>
  </r>
  <r>
    <s v="L0821"/>
    <s v="24-04-2023"/>
    <s v="B0821"/>
    <x v="1"/>
    <n v="21103"/>
    <n v="19.399999999999999"/>
    <n v="60"/>
    <x v="1"/>
    <x v="4"/>
    <x v="3"/>
    <n v="74523"/>
    <s v="MORTGAGE"/>
    <n v="0.36"/>
    <n v="0.7"/>
    <n v="3782.05"/>
    <n v="0"/>
    <n v="-17320.95"/>
    <n v="0.28317432202138937"/>
    <n v="0.28317432202138937"/>
    <n v="63.034166666666671"/>
    <n v="6210.25"/>
    <n v="1.0150020798947976E-2"/>
    <x v="22"/>
    <n v="28"/>
    <s v="LOSS: 17320.95"/>
    <s v="LOSS"/>
  </r>
  <r>
    <s v="L0822"/>
    <s v="10-05-2021"/>
    <s v="B0822"/>
    <x v="6"/>
    <n v="11754"/>
    <n v="10.4"/>
    <n v="60"/>
    <x v="0"/>
    <x v="0"/>
    <x v="0"/>
    <n v="91576"/>
    <s v="RENT"/>
    <n v="0.35"/>
    <n v="0.62"/>
    <n v="12976.42"/>
    <n v="0"/>
    <n v="1222.42"/>
    <n v="0.1283524067441251"/>
    <n v="0.1283524067441251"/>
    <n v="216.27366666666666"/>
    <n v="7631.333333333333"/>
    <n v="2.8340220145016162E-2"/>
    <x v="2"/>
    <n v="52"/>
    <s v="PROFIT: 1222.42"/>
    <s v="PROFIT"/>
  </r>
  <r>
    <s v="L0823"/>
    <s v="05-04-2021"/>
    <s v="B0823"/>
    <x v="5"/>
    <n v="35447"/>
    <n v="13"/>
    <n v="36"/>
    <x v="1"/>
    <x v="4"/>
    <x v="0"/>
    <n v="73919"/>
    <s v="MORTGAGE"/>
    <n v="0.36"/>
    <n v="0.88"/>
    <n v="8869.57"/>
    <n v="8023.15"/>
    <n v="-26577.43"/>
    <n v="0.47953841366901606"/>
    <n v="0.47953841366901606"/>
    <n v="246.37694444444443"/>
    <n v="6159.916666666667"/>
    <n v="3.9996798297235257E-2"/>
    <x v="28"/>
    <n v="53"/>
    <s v="LOSS: 26577.43"/>
    <s v="LOSS"/>
  </r>
  <r>
    <s v="L0824"/>
    <s v="19-09-2022"/>
    <s v="B0824"/>
    <x v="2"/>
    <n v="16901"/>
    <n v="7.1"/>
    <n v="60"/>
    <x v="0"/>
    <x v="1"/>
    <x v="1"/>
    <n v="112103"/>
    <s v="RENT"/>
    <n v="0.22"/>
    <n v="0.82"/>
    <n v="18100.97"/>
    <n v="0"/>
    <n v="1199.9700000000012"/>
    <n v="0.15076313747178935"/>
    <n v="0.15076313747178935"/>
    <n v="301.68283333333335"/>
    <n v="9341.9166666666661"/>
    <n v="3.2293462262383707E-2"/>
    <x v="34"/>
    <n v="36"/>
    <s v="PROFIT: 1199.97"/>
    <s v="PROFIT"/>
  </r>
  <r>
    <s v="L0825"/>
    <s v="25-01-2023"/>
    <s v="B0825"/>
    <x v="2"/>
    <n v="34004"/>
    <n v="8.8000000000000007"/>
    <n v="36"/>
    <x v="0"/>
    <x v="1"/>
    <x v="0"/>
    <n v="33358"/>
    <s v="MORTGAGE"/>
    <n v="0.44"/>
    <n v="0.81"/>
    <n v="36996.35"/>
    <n v="0"/>
    <n v="2992.3499999999985"/>
    <n v="1.0193656694046405"/>
    <n v="1.0193656694046405"/>
    <n v="1027.6763888888888"/>
    <n v="2779.8333333333335"/>
    <n v="0.3696899294522053"/>
    <x v="14"/>
    <n v="31"/>
    <s v="PROFIT: 2992.35"/>
    <s v="PROFIT"/>
  </r>
  <r>
    <s v="L0826"/>
    <s v="05-03-2023"/>
    <s v="B0826"/>
    <x v="9"/>
    <n v="8446"/>
    <n v="20.7"/>
    <n v="60"/>
    <x v="1"/>
    <x v="0"/>
    <x v="1"/>
    <n v="118535"/>
    <s v="OWN"/>
    <n v="0.48"/>
    <n v="0.9"/>
    <n v="1999.88"/>
    <n v="1314.2"/>
    <n v="-6446.12"/>
    <n v="7.1253216349601384E-2"/>
    <n v="7.1253216349601384E-2"/>
    <n v="33.331333333333333"/>
    <n v="9877.9166666666661"/>
    <n v="3.3743282574766947E-3"/>
    <x v="8"/>
    <n v="30"/>
    <s v="LOSS: 6446.12"/>
    <s v="LOSS"/>
  </r>
  <r>
    <s v="L0827"/>
    <s v="10-03-2021"/>
    <s v="B0827"/>
    <x v="6"/>
    <n v="38211"/>
    <n v="19.3"/>
    <n v="60"/>
    <x v="1"/>
    <x v="1"/>
    <x v="3"/>
    <n v="137894"/>
    <s v="MORTGAGE"/>
    <n v="0.19"/>
    <n v="0.81"/>
    <n v="7832.97"/>
    <n v="0"/>
    <n v="-30378.03"/>
    <n v="0.27710415246493686"/>
    <n v="0.27710415246493686"/>
    <n v="130.54949999999999"/>
    <n v="11491.166666666666"/>
    <n v="1.1360856890074985E-2"/>
    <x v="5"/>
    <n v="54"/>
    <s v="LOSS: 30378.03"/>
    <s v="LOSS"/>
  </r>
  <r>
    <s v="L0828"/>
    <s v="11-01-2021"/>
    <s v="B0828"/>
    <x v="2"/>
    <n v="30301"/>
    <n v="16.899999999999999"/>
    <n v="60"/>
    <x v="0"/>
    <x v="0"/>
    <x v="3"/>
    <n v="106524"/>
    <s v="RENT"/>
    <n v="0.14000000000000001"/>
    <n v="0.63"/>
    <n v="35421.870000000003"/>
    <n v="0"/>
    <n v="5120.8700000000026"/>
    <n v="0.28445232999136344"/>
    <n v="0.28445232999136344"/>
    <n v="590.36450000000002"/>
    <n v="8877"/>
    <n v="6.6504956629491949E-2"/>
    <x v="12"/>
    <n v="56"/>
    <s v="PROFIT: 5120.87"/>
    <s v="PROFIT"/>
  </r>
  <r>
    <s v="L0829"/>
    <s v="22-05-2023"/>
    <s v="B0829"/>
    <x v="2"/>
    <n v="27116"/>
    <n v="22.9"/>
    <n v="36"/>
    <x v="1"/>
    <x v="5"/>
    <x v="1"/>
    <n v="135982"/>
    <s v="OWN"/>
    <n v="0.18"/>
    <n v="0.81"/>
    <n v="9820.9699999999993"/>
    <n v="0"/>
    <n v="-17295.03"/>
    <n v="0.19940874527510993"/>
    <n v="0.19940874527510993"/>
    <n v="272.80472222222221"/>
    <n v="11331.833333333334"/>
    <n v="2.4074191191971486E-2"/>
    <x v="0"/>
    <n v="27"/>
    <s v="LOSS: 17295.03"/>
    <s v="LOSS"/>
  </r>
  <r>
    <s v="L0830"/>
    <s v="04-07-2022"/>
    <s v="B0830"/>
    <x v="1"/>
    <n v="19752"/>
    <n v="16.7"/>
    <n v="60"/>
    <x v="2"/>
    <x v="4"/>
    <x v="4"/>
    <n v="127057"/>
    <s v="RENT"/>
    <n v="0.43"/>
    <n v="0.64"/>
    <n v="0"/>
    <n v="0"/>
    <n v="-19752"/>
    <n v="0.15545778666267895"/>
    <n v="0.15545778666267895"/>
    <n v="0"/>
    <n v="10588.083333333334"/>
    <n v="0"/>
    <x v="21"/>
    <n v="38"/>
    <s v="LOSS: 19752"/>
    <s v="LOSS"/>
  </r>
  <r>
    <s v="L0831"/>
    <s v="13-12-2022"/>
    <s v="B0831"/>
    <x v="5"/>
    <n v="33376"/>
    <n v="14.3"/>
    <n v="60"/>
    <x v="1"/>
    <x v="5"/>
    <x v="3"/>
    <n v="35698"/>
    <s v="MORTGAGE"/>
    <n v="0.37"/>
    <n v="0.84"/>
    <n v="13076.81"/>
    <n v="0"/>
    <n v="-20299.190000000002"/>
    <n v="0.93495433917866544"/>
    <n v="0.93495433917866544"/>
    <n v="217.94683333333333"/>
    <n v="2974.8333333333335"/>
    <n v="7.3263544176144321E-2"/>
    <x v="17"/>
    <n v="33"/>
    <s v="LOSS: 20299.19"/>
    <s v="LOSS"/>
  </r>
  <r>
    <s v="L0832"/>
    <s v="23-01-2021"/>
    <s v="B0832"/>
    <x v="9"/>
    <n v="17669"/>
    <n v="11.8"/>
    <n v="36"/>
    <x v="1"/>
    <x v="4"/>
    <x v="4"/>
    <n v="96809"/>
    <s v="OWN"/>
    <n v="0.35"/>
    <n v="0.78"/>
    <n v="7665.57"/>
    <n v="0"/>
    <n v="-10003.43"/>
    <n v="0.18251402245658979"/>
    <n v="0.18251402245658979"/>
    <n v="212.9325"/>
    <n v="8067.416666666667"/>
    <n v="2.6394136908758484E-2"/>
    <x v="12"/>
    <n v="55"/>
    <s v="LOSS: 10003.43"/>
    <s v="LOSS"/>
  </r>
  <r>
    <s v="L0833"/>
    <s v="26-03-2023"/>
    <s v="B0833"/>
    <x v="8"/>
    <n v="33916"/>
    <n v="23.8"/>
    <n v="60"/>
    <x v="1"/>
    <x v="3"/>
    <x v="3"/>
    <n v="123079"/>
    <s v="RENT"/>
    <n v="0.26"/>
    <n v="0.53"/>
    <n v="16543.73"/>
    <n v="0"/>
    <n v="-17372.27"/>
    <n v="0.27556284987690832"/>
    <n v="0.27556284987690832"/>
    <n v="275.72883333333334"/>
    <n v="10256.583333333334"/>
    <n v="2.688310759755929E-2"/>
    <x v="8"/>
    <n v="29"/>
    <s v="LOSS: 17372.27"/>
    <s v="LOSS"/>
  </r>
  <r>
    <s v="L0834"/>
    <s v="12-12-2021"/>
    <s v="B0834"/>
    <x v="0"/>
    <n v="14395"/>
    <n v="6.7"/>
    <n v="36"/>
    <x v="0"/>
    <x v="4"/>
    <x v="3"/>
    <n v="85805"/>
    <s v="OWN"/>
    <n v="0.33"/>
    <n v="0.73"/>
    <n v="15359.46"/>
    <n v="0"/>
    <n v="964.45999999999913"/>
    <n v="0.16776411631023833"/>
    <n v="0.16776411631023833"/>
    <n v="426.65166666666664"/>
    <n v="7150.416666666667"/>
    <n v="5.9668084610453934E-2"/>
    <x v="7"/>
    <n v="45"/>
    <s v="PROFIT: 964.459999999999"/>
    <s v="PROFIT"/>
  </r>
  <r>
    <s v="L0835"/>
    <s v="29-10-2021"/>
    <s v="B0835"/>
    <x v="7"/>
    <n v="21421"/>
    <n v="23.6"/>
    <n v="36"/>
    <x v="1"/>
    <x v="0"/>
    <x v="2"/>
    <n v="61349"/>
    <s v="OWN"/>
    <n v="0.22"/>
    <n v="0.65"/>
    <n v="3641.47"/>
    <n v="0"/>
    <n v="-17779.53"/>
    <n v="0.34916624557857506"/>
    <n v="0.34916624557857506"/>
    <n v="101.15194444444444"/>
    <n v="5112.416666666667"/>
    <n v="1.9785543909979515E-2"/>
    <x v="11"/>
    <n v="46"/>
    <s v="LOSS: 17779.53"/>
    <s v="LOSS"/>
  </r>
  <r>
    <s v="L0836"/>
    <s v="29-12-2021"/>
    <s v="B0836"/>
    <x v="7"/>
    <n v="27342"/>
    <n v="21.5"/>
    <n v="36"/>
    <x v="0"/>
    <x v="4"/>
    <x v="0"/>
    <n v="106777"/>
    <s v="RENT"/>
    <n v="0.28999999999999998"/>
    <n v="0.65"/>
    <n v="33220.53"/>
    <n v="0"/>
    <n v="5878.5299999999988"/>
    <n v="0.25606638133680476"/>
    <n v="0.25606638133680476"/>
    <n v="922.79250000000002"/>
    <n v="8898.0833333333339"/>
    <n v="0.10370688444140591"/>
    <x v="7"/>
    <n v="44"/>
    <s v="PROFIT: 5878.53"/>
    <s v="PROFIT"/>
  </r>
  <r>
    <s v="L0837"/>
    <s v="31-01-2022"/>
    <s v="B0837"/>
    <x v="3"/>
    <n v="5895"/>
    <n v="7.6"/>
    <n v="36"/>
    <x v="1"/>
    <x v="2"/>
    <x v="0"/>
    <n v="80248"/>
    <s v="OWN"/>
    <n v="0.42"/>
    <n v="0.77"/>
    <n v="1855.91"/>
    <n v="1714.08"/>
    <n v="-4039.09"/>
    <n v="7.3459774698434857E-2"/>
    <n v="7.3459774698434857E-2"/>
    <n v="51.553055555555559"/>
    <n v="6687.333333333333"/>
    <n v="7.7090602465689703E-3"/>
    <x v="9"/>
    <n v="43"/>
    <s v="LOSS: 4039.09"/>
    <s v="LOSS"/>
  </r>
  <r>
    <s v="L0838"/>
    <s v="06-08-2021"/>
    <s v="B0838"/>
    <x v="0"/>
    <n v="12023"/>
    <n v="16.3"/>
    <n v="36"/>
    <x v="0"/>
    <x v="1"/>
    <x v="4"/>
    <n v="105033"/>
    <s v="RENT"/>
    <n v="0.49"/>
    <n v="0.65"/>
    <n v="13982.75"/>
    <n v="0"/>
    <n v="1959.75"/>
    <n v="0.11446878600059029"/>
    <n v="0.11446878600059029"/>
    <n v="388.40972222222223"/>
    <n v="8752.75"/>
    <n v="4.4375735879834594E-2"/>
    <x v="26"/>
    <n v="49"/>
    <s v="PROFIT: 1959.75"/>
    <s v="PROFIT"/>
  </r>
  <r>
    <s v="L0839"/>
    <s v="21-05-2021"/>
    <s v="B0839"/>
    <x v="0"/>
    <n v="11699"/>
    <n v="22.3"/>
    <n v="60"/>
    <x v="1"/>
    <x v="1"/>
    <x v="0"/>
    <n v="137411"/>
    <s v="OWN"/>
    <n v="0.47"/>
    <n v="0.85"/>
    <n v="2660.54"/>
    <n v="0"/>
    <n v="-9038.4599999999991"/>
    <n v="8.5138744350888945E-2"/>
    <n v="8.5138744350888945E-2"/>
    <n v="44.342333333333336"/>
    <n v="11450.916666666666"/>
    <n v="3.8723828514456633E-3"/>
    <x v="2"/>
    <n v="51"/>
    <s v="LOSS: 9038.46"/>
    <s v="LOSS"/>
  </r>
  <r>
    <s v="L0840"/>
    <s v="16-08-2023"/>
    <s v="B0840"/>
    <x v="7"/>
    <n v="10715"/>
    <n v="16.399999999999999"/>
    <n v="36"/>
    <x v="0"/>
    <x v="2"/>
    <x v="4"/>
    <n v="128239"/>
    <s v="OWN"/>
    <n v="0.47"/>
    <n v="0.53"/>
    <n v="12472.26"/>
    <n v="0"/>
    <n v="1757.2600000000002"/>
    <n v="8.3554924788870777E-2"/>
    <n v="8.3554924788870777E-2"/>
    <n v="346.45166666666665"/>
    <n v="10686.583333333334"/>
    <n v="3.2419310818081859E-2"/>
    <x v="10"/>
    <n v="25"/>
    <s v="PROFIT: 1757.26"/>
    <s v="PROFIT"/>
  </r>
  <r>
    <s v="L0841"/>
    <s v="12-09-2023"/>
    <s v="B0841"/>
    <x v="7"/>
    <n v="20169"/>
    <n v="23.1"/>
    <n v="36"/>
    <x v="0"/>
    <x v="2"/>
    <x v="3"/>
    <n v="74041"/>
    <s v="OWN"/>
    <n v="0.26"/>
    <n v="0.8"/>
    <n v="24828.04"/>
    <n v="0"/>
    <n v="4659.0400000000009"/>
    <n v="0.27240312799665051"/>
    <n v="0.27240312799665051"/>
    <n v="689.66777777777781"/>
    <n v="6170.083333333333"/>
    <n v="0.11177608802330241"/>
    <x v="18"/>
    <n v="24"/>
    <s v="PROFIT: 4659.04"/>
    <s v="PROFIT"/>
  </r>
  <r>
    <s v="L0842"/>
    <s v="20-09-2023"/>
    <s v="B0842"/>
    <x v="8"/>
    <n v="17163"/>
    <n v="23.9"/>
    <n v="36"/>
    <x v="0"/>
    <x v="1"/>
    <x v="2"/>
    <n v="61954"/>
    <s v="MORTGAGE"/>
    <n v="0.28999999999999998"/>
    <n v="0.86"/>
    <n v="21264.959999999999"/>
    <n v="0"/>
    <n v="4101.9599999999991"/>
    <n v="0.27702811763566515"/>
    <n v="0.27702811763566515"/>
    <n v="590.69333333333327"/>
    <n v="5162.833333333333"/>
    <n v="0.11441262872453756"/>
    <x v="18"/>
    <n v="23"/>
    <s v="PROFIT: 4101.96"/>
    <s v="PROFIT"/>
  </r>
  <r>
    <s v="L0843"/>
    <s v="08-04-2023"/>
    <s v="B0843"/>
    <x v="6"/>
    <n v="6782"/>
    <n v="13.4"/>
    <n v="36"/>
    <x v="2"/>
    <x v="0"/>
    <x v="2"/>
    <n v="38002"/>
    <s v="MORTGAGE"/>
    <n v="0.38"/>
    <n v="0.8"/>
    <n v="0"/>
    <n v="0"/>
    <n v="-6782"/>
    <n v="0.17846429135308667"/>
    <n v="0.17846429135308667"/>
    <n v="0"/>
    <n v="3166.8333333333335"/>
    <n v="0"/>
    <x v="22"/>
    <n v="29"/>
    <s v="LOSS: 6782"/>
    <s v="LOSS"/>
  </r>
  <r>
    <s v="L0844"/>
    <s v="14-11-2022"/>
    <s v="B0844"/>
    <x v="6"/>
    <n v="23641"/>
    <n v="12.5"/>
    <n v="60"/>
    <x v="2"/>
    <x v="6"/>
    <x v="3"/>
    <n v="99783"/>
    <s v="RENT"/>
    <n v="0.47"/>
    <n v="0.72"/>
    <n v="0"/>
    <n v="0"/>
    <n v="-23641"/>
    <n v="0.23692412535201388"/>
    <n v="0.23692412535201388"/>
    <n v="0"/>
    <n v="8315.25"/>
    <n v="0"/>
    <x v="20"/>
    <n v="34"/>
    <s v="LOSS: 23641"/>
    <s v="LOSS"/>
  </r>
  <r>
    <s v="L0845"/>
    <s v="01-10-2023"/>
    <s v="B0845"/>
    <x v="8"/>
    <n v="19792"/>
    <n v="23.7"/>
    <n v="36"/>
    <x v="0"/>
    <x v="0"/>
    <x v="1"/>
    <n v="137524"/>
    <s v="OWN"/>
    <n v="0.16"/>
    <n v="0.93"/>
    <n v="24482.7"/>
    <n v="0"/>
    <n v="4690.7000000000007"/>
    <n v="0.1439166981763183"/>
    <n v="0.1439166981763183"/>
    <n v="680.07500000000005"/>
    <n v="11460.333333333334"/>
    <n v="5.9341642186091156E-2"/>
    <x v="30"/>
    <n v="23"/>
    <s v="PROFIT: 4690.7"/>
    <s v="PROFIT"/>
  </r>
  <r>
    <s v="L0846"/>
    <s v="22-12-2021"/>
    <s v="B0846"/>
    <x v="5"/>
    <n v="36585"/>
    <n v="18.5"/>
    <n v="60"/>
    <x v="1"/>
    <x v="1"/>
    <x v="1"/>
    <n v="117234"/>
    <s v="RENT"/>
    <n v="0.22"/>
    <n v="0.63"/>
    <n v="0"/>
    <n v="0"/>
    <n v="-36585"/>
    <n v="0.31206817134960846"/>
    <n v="0.31206817134960846"/>
    <n v="0"/>
    <n v="9769.5"/>
    <n v="0"/>
    <x v="7"/>
    <n v="44"/>
    <s v="LOSS: 36585"/>
    <s v="LOSS"/>
  </r>
  <r>
    <s v="L0847"/>
    <s v="05-10-2023"/>
    <s v="B0847"/>
    <x v="0"/>
    <n v="31682"/>
    <n v="7.3"/>
    <n v="36"/>
    <x v="1"/>
    <x v="1"/>
    <x v="0"/>
    <n v="49738"/>
    <s v="MORTGAGE"/>
    <n v="0.16"/>
    <n v="0.51"/>
    <n v="11237.19"/>
    <n v="0"/>
    <n v="-20444.809999999998"/>
    <n v="0.6369777634806385"/>
    <n v="0.6369777634806385"/>
    <n v="312.14416666666671"/>
    <n v="4144.833333333333"/>
    <n v="7.5309220314447728E-2"/>
    <x v="30"/>
    <n v="23"/>
    <s v="LOSS: 20444.81"/>
    <s v="LOSS"/>
  </r>
  <r>
    <s v="L0848"/>
    <s v="07-06-2023"/>
    <s v="B0848"/>
    <x v="4"/>
    <n v="19880"/>
    <n v="5.8"/>
    <n v="60"/>
    <x v="1"/>
    <x v="1"/>
    <x v="4"/>
    <n v="40703"/>
    <s v="MORTGAGE"/>
    <n v="0.34"/>
    <n v="0.69"/>
    <n v="5252.13"/>
    <n v="0"/>
    <n v="-14627.869999999999"/>
    <n v="0.48841608726629487"/>
    <n v="0.48841608726629487"/>
    <n v="87.535499999999999"/>
    <n v="3391.9166666666665"/>
    <n v="2.5807090386458002E-2"/>
    <x v="27"/>
    <n v="27"/>
    <s v="LOSS: 14627.87"/>
    <s v="LOSS"/>
  </r>
  <r>
    <s v="L0849"/>
    <s v="07-05-2021"/>
    <s v="B0849"/>
    <x v="0"/>
    <n v="39067"/>
    <n v="16.3"/>
    <n v="36"/>
    <x v="0"/>
    <x v="5"/>
    <x v="2"/>
    <n v="143776"/>
    <s v="MORTGAGE"/>
    <n v="0.22"/>
    <n v="0.51"/>
    <n v="45434.92"/>
    <n v="0"/>
    <n v="6367.9199999999983"/>
    <n v="0.27172128867126644"/>
    <n v="0.27172128867126644"/>
    <n v="1262.0811111111111"/>
    <n v="11981.333333333334"/>
    <n v="0.10533728392313969"/>
    <x v="2"/>
    <n v="52"/>
    <s v="PROFIT: 6367.92"/>
    <s v="PROFIT"/>
  </r>
  <r>
    <s v="L0850"/>
    <s v="06-10-2023"/>
    <s v="B0850"/>
    <x v="3"/>
    <n v="19073"/>
    <n v="23.6"/>
    <n v="36"/>
    <x v="1"/>
    <x v="1"/>
    <x v="0"/>
    <n v="79422"/>
    <s v="MORTGAGE"/>
    <n v="0.23"/>
    <n v="0.93"/>
    <n v="7593.57"/>
    <n v="6148.31"/>
    <n v="-11479.43"/>
    <n v="0.24014756616554608"/>
    <n v="0.24014756616554608"/>
    <n v="210.9325"/>
    <n v="6618.5"/>
    <n v="3.1870136737931556E-2"/>
    <x v="30"/>
    <n v="23"/>
    <s v="LOSS: 11479.43"/>
    <s v="LOSS"/>
  </r>
  <r>
    <s v="L0851"/>
    <s v="27-08-2022"/>
    <s v="B0851"/>
    <x v="7"/>
    <n v="37035"/>
    <n v="21.9"/>
    <n v="60"/>
    <x v="1"/>
    <x v="2"/>
    <x v="3"/>
    <n v="113106"/>
    <s v="RENT"/>
    <n v="0.13"/>
    <n v="0.59"/>
    <n v="13999.45"/>
    <n v="0"/>
    <n v="-23035.55"/>
    <n v="0.3274362102806217"/>
    <n v="0.3274362102806217"/>
    <n v="233.32416666666668"/>
    <n v="9425.5"/>
    <n v="2.4754566512828678E-2"/>
    <x v="25"/>
    <n v="36"/>
    <s v="LOSS: 23035.55"/>
    <s v="LOSS"/>
  </r>
  <r>
    <s v="L0852"/>
    <s v="11-10-2023"/>
    <s v="B0852"/>
    <x v="0"/>
    <n v="38174"/>
    <n v="18.5"/>
    <n v="36"/>
    <x v="1"/>
    <x v="0"/>
    <x v="2"/>
    <n v="91899"/>
    <s v="OWN"/>
    <n v="0.24"/>
    <n v="0.86"/>
    <n v="14725.52"/>
    <n v="11118.32"/>
    <n v="-23448.48"/>
    <n v="0.41539080947561996"/>
    <n v="0.41539080947561996"/>
    <n v="409.04222222222222"/>
    <n v="7658.25"/>
    <n v="5.341197038778079E-2"/>
    <x v="30"/>
    <n v="23"/>
    <s v="LOSS: 23448.48"/>
    <s v="LOSS"/>
  </r>
  <r>
    <s v="L0853"/>
    <s v="20-02-2021"/>
    <s v="B0853"/>
    <x v="7"/>
    <n v="25837"/>
    <n v="7.8"/>
    <n v="60"/>
    <x v="1"/>
    <x v="4"/>
    <x v="4"/>
    <n v="42392"/>
    <s v="RENT"/>
    <n v="0.44"/>
    <n v="0.85"/>
    <n v="10999.75"/>
    <n v="0"/>
    <n v="-14837.25"/>
    <n v="0.60947820343461034"/>
    <n v="0.60947820343461034"/>
    <n v="183.32916666666668"/>
    <n v="3532.6666666666665"/>
    <n v="5.189540479335724E-2"/>
    <x v="29"/>
    <n v="54"/>
    <s v="LOSS: 14837.25"/>
    <s v="LOSS"/>
  </r>
  <r>
    <s v="L0854"/>
    <s v="19-11-2023"/>
    <s v="B0854"/>
    <x v="0"/>
    <n v="18826"/>
    <n v="10.1"/>
    <n v="36"/>
    <x v="1"/>
    <x v="5"/>
    <x v="4"/>
    <n v="74724"/>
    <s v="OWN"/>
    <n v="0.19"/>
    <n v="0.6"/>
    <n v="8590.41"/>
    <n v="0"/>
    <n v="-10235.59"/>
    <n v="0.25194047427867888"/>
    <n v="0.25194047427867888"/>
    <n v="238.6225"/>
    <n v="6227"/>
    <n v="3.8320619881162678E-2"/>
    <x v="1"/>
    <n v="22"/>
    <s v="LOSS: 10235.59"/>
    <s v="LOSS"/>
  </r>
  <r>
    <s v="L0855"/>
    <s v="18-02-2023"/>
    <s v="B0855"/>
    <x v="3"/>
    <n v="25981"/>
    <n v="22.5"/>
    <n v="60"/>
    <x v="1"/>
    <x v="3"/>
    <x v="1"/>
    <n v="62299"/>
    <s v="MORTGAGE"/>
    <n v="0.38"/>
    <n v="0.78"/>
    <n v="10820.79"/>
    <n v="0"/>
    <n v="-15160.21"/>
    <n v="0.41703719160821201"/>
    <n v="0.41703719160821201"/>
    <n v="180.34650000000002"/>
    <n v="5191.583333333333"/>
    <n v="3.4738246199778493E-2"/>
    <x v="6"/>
    <n v="31"/>
    <s v="LOSS: 15160.21"/>
    <s v="LOSS"/>
  </r>
  <r>
    <s v="L0856"/>
    <s v="25-03-2023"/>
    <s v="B0856"/>
    <x v="5"/>
    <n v="11382"/>
    <n v="8.6999999999999993"/>
    <n v="36"/>
    <x v="0"/>
    <x v="0"/>
    <x v="0"/>
    <n v="45641"/>
    <s v="OWN"/>
    <n v="0.35"/>
    <n v="0.52"/>
    <n v="12372.23"/>
    <n v="0"/>
    <n v="990.22999999999956"/>
    <n v="0.24938103897811179"/>
    <n v="0.24938103897811179"/>
    <n v="343.67305555555555"/>
    <n v="3803.4166666666665"/>
    <n v="9.0359033909569619E-2"/>
    <x v="8"/>
    <n v="29"/>
    <s v="PROFIT: 990.23"/>
    <s v="PROFIT"/>
  </r>
  <r>
    <s v="L0857"/>
    <s v="24-02-2022"/>
    <s v="B0857"/>
    <x v="4"/>
    <n v="5437"/>
    <n v="10.6"/>
    <n v="36"/>
    <x v="0"/>
    <x v="0"/>
    <x v="3"/>
    <n v="109534"/>
    <s v="MORTGAGE"/>
    <n v="0.45"/>
    <n v="0.72"/>
    <n v="6013.32"/>
    <n v="0"/>
    <n v="576.31999999999971"/>
    <n v="4.9637555462230906E-2"/>
    <n v="4.9637555462230906E-2"/>
    <n v="167.03666666666666"/>
    <n v="9127.8333333333339"/>
    <n v="1.8299706027352237E-2"/>
    <x v="31"/>
    <n v="42"/>
    <s v="PROFIT: 576.32"/>
    <s v="PROFIT"/>
  </r>
  <r>
    <s v="L0858"/>
    <s v="10-09-2023"/>
    <s v="B0858"/>
    <x v="2"/>
    <n v="6435"/>
    <n v="7.6"/>
    <n v="60"/>
    <x v="0"/>
    <x v="0"/>
    <x v="2"/>
    <n v="36305"/>
    <s v="RENT"/>
    <n v="0.15"/>
    <n v="0.51"/>
    <n v="6924.06"/>
    <n v="0"/>
    <n v="489.0600000000004"/>
    <n v="0.17724831290455861"/>
    <n v="0.17724831290455861"/>
    <n v="115.40100000000001"/>
    <n v="3025.4166666666665"/>
    <n v="3.8143836937061019E-2"/>
    <x v="18"/>
    <n v="24"/>
    <s v="PROFIT: 489.06"/>
    <s v="PROFIT"/>
  </r>
  <r>
    <s v="L0859"/>
    <s v="05-04-2023"/>
    <s v="B0859"/>
    <x v="8"/>
    <n v="25819"/>
    <n v="18.5"/>
    <n v="36"/>
    <x v="0"/>
    <x v="0"/>
    <x v="4"/>
    <n v="128262"/>
    <s v="OWN"/>
    <n v="0.49"/>
    <n v="0.91"/>
    <n v="30595.52"/>
    <n v="0"/>
    <n v="4776.5200000000004"/>
    <n v="0.20129890380627155"/>
    <n v="0.20129890380627155"/>
    <n v="849.87555555555559"/>
    <n v="10688.5"/>
    <n v="7.9513079997713024E-2"/>
    <x v="22"/>
    <n v="29"/>
    <s v="PROFIT: 4776.52"/>
    <s v="PROFIT"/>
  </r>
  <r>
    <s v="L0860"/>
    <s v="22-10-2023"/>
    <s v="B0860"/>
    <x v="8"/>
    <n v="37875"/>
    <n v="23.9"/>
    <n v="36"/>
    <x v="1"/>
    <x v="2"/>
    <x v="2"/>
    <n v="48782"/>
    <s v="RENT"/>
    <n v="0.33"/>
    <n v="0.94"/>
    <n v="9719.5400000000009"/>
    <n v="0"/>
    <n v="-28155.46"/>
    <n v="0.77641343118363326"/>
    <n v="0.77641343118363326"/>
    <n v="269.98722222222227"/>
    <n v="4065.1666666666665"/>
    <n v="6.6414797807934634E-2"/>
    <x v="30"/>
    <n v="22"/>
    <s v="LOSS: 28155.46"/>
    <s v="LOSS"/>
  </r>
  <r>
    <s v="L0861"/>
    <s v="21-07-2022"/>
    <s v="B0861"/>
    <x v="4"/>
    <n v="32982"/>
    <n v="10.4"/>
    <n v="36"/>
    <x v="1"/>
    <x v="1"/>
    <x v="3"/>
    <n v="108257"/>
    <s v="MORTGAGE"/>
    <n v="0.5"/>
    <n v="0.6"/>
    <n v="5386.12"/>
    <n v="0"/>
    <n v="-27595.88"/>
    <n v="0.30466390164146429"/>
    <n v="0.30466390164146429"/>
    <n v="149.61444444444444"/>
    <n v="9021.4166666666661"/>
    <n v="1.6584362520052593E-2"/>
    <x v="21"/>
    <n v="37"/>
    <s v="LOSS: 27595.88"/>
    <s v="LOSS"/>
  </r>
  <r>
    <s v="L0862"/>
    <s v="06-01-2022"/>
    <s v="B0862"/>
    <x v="0"/>
    <n v="34328"/>
    <n v="14.5"/>
    <n v="36"/>
    <x v="1"/>
    <x v="1"/>
    <x v="2"/>
    <n v="135299"/>
    <s v="RENT"/>
    <n v="0.46"/>
    <n v="0.59"/>
    <n v="7246.51"/>
    <n v="14471.77"/>
    <n v="-27081.489999999998"/>
    <n v="0.25371953968617655"/>
    <n v="0.25371953968617655"/>
    <n v="201.29194444444445"/>
    <n v="11274.916666666666"/>
    <n v="1.7853076026676719E-2"/>
    <x v="9"/>
    <n v="44"/>
    <s v="LOSS: 27081.49"/>
    <s v="LOSS"/>
  </r>
  <r>
    <s v="L0863"/>
    <s v="25-07-2023"/>
    <s v="B0863"/>
    <x v="2"/>
    <n v="13329"/>
    <n v="17.7"/>
    <n v="36"/>
    <x v="0"/>
    <x v="5"/>
    <x v="0"/>
    <n v="107963"/>
    <s v="MORTGAGE"/>
    <n v="0.19"/>
    <n v="0.84"/>
    <n v="15688.23"/>
    <n v="0"/>
    <n v="2359.2299999999996"/>
    <n v="0.12345896279280864"/>
    <n v="0.12345896279280864"/>
    <n v="435.78416666666664"/>
    <n v="8996.9166666666661"/>
    <n v="4.8437057139946095E-2"/>
    <x v="33"/>
    <n v="25"/>
    <s v="PROFIT: 2359.23"/>
    <s v="PROFIT"/>
  </r>
  <r>
    <s v="L0864"/>
    <s v="23-10-2022"/>
    <s v="B0864"/>
    <x v="3"/>
    <n v="26169"/>
    <n v="25"/>
    <n v="36"/>
    <x v="0"/>
    <x v="6"/>
    <x v="1"/>
    <n v="142086"/>
    <s v="MORTGAGE"/>
    <n v="0.12"/>
    <n v="0.61"/>
    <n v="32711.25"/>
    <n v="0"/>
    <n v="6542.25"/>
    <n v="0.18417718846332504"/>
    <n v="0.18417718846332504"/>
    <n v="908.64583333333337"/>
    <n v="11840.5"/>
    <n v="7.6740495193052094E-2"/>
    <x v="23"/>
    <n v="34"/>
    <s v="PROFIT: 6542.25"/>
    <s v="PROFIT"/>
  </r>
  <r>
    <s v="L0865"/>
    <s v="27-08-2023"/>
    <s v="B0865"/>
    <x v="6"/>
    <n v="22932"/>
    <n v="7.1"/>
    <n v="60"/>
    <x v="0"/>
    <x v="0"/>
    <x v="2"/>
    <n v="50566"/>
    <s v="MORTGAGE"/>
    <n v="0.2"/>
    <n v="0.9"/>
    <n v="24560.17"/>
    <n v="0"/>
    <n v="1628.1699999999983"/>
    <n v="0.45350630858679747"/>
    <n v="0.45350630858679747"/>
    <n v="409.33616666666666"/>
    <n v="4213.833333333333"/>
    <n v="9.7141043388838361E-2"/>
    <x v="10"/>
    <n v="24"/>
    <s v="PROFIT: 1628.17"/>
    <s v="PROFIT"/>
  </r>
  <r>
    <s v="L0866"/>
    <s v="21-07-2021"/>
    <s v="B0866"/>
    <x v="0"/>
    <n v="35594"/>
    <n v="15"/>
    <n v="60"/>
    <x v="0"/>
    <x v="4"/>
    <x v="1"/>
    <n v="97766"/>
    <s v="RENT"/>
    <n v="0.31"/>
    <n v="0.76"/>
    <n v="40933.1"/>
    <n v="0"/>
    <n v="5339.0999999999985"/>
    <n v="0.36407339975042446"/>
    <n v="0.36407339975042446"/>
    <n v="682.21833333333336"/>
    <n v="8147.166666666667"/>
    <n v="8.3736881942597638E-2"/>
    <x v="19"/>
    <n v="49"/>
    <s v="PROFIT: 5339.1"/>
    <s v="PROFIT"/>
  </r>
  <r>
    <s v="L0867"/>
    <s v="09-11-2021"/>
    <s v="B0867"/>
    <x v="5"/>
    <n v="12421"/>
    <n v="12.7"/>
    <n v="60"/>
    <x v="0"/>
    <x v="5"/>
    <x v="3"/>
    <n v="36511"/>
    <s v="RENT"/>
    <n v="0.17"/>
    <n v="0.66"/>
    <n v="13998.47"/>
    <n v="0"/>
    <n v="1577.4699999999993"/>
    <n v="0.34019884418394458"/>
    <n v="0.34019884418394458"/>
    <n v="233.30783333333332"/>
    <n v="3042.5833333333335"/>
    <n v="7.6680835912464732E-2"/>
    <x v="4"/>
    <n v="46"/>
    <s v="PROFIT: 1577.47"/>
    <s v="PROFIT"/>
  </r>
  <r>
    <s v="L0868"/>
    <s v="27-04-2021"/>
    <s v="B0868"/>
    <x v="7"/>
    <n v="8629"/>
    <n v="22.3"/>
    <n v="36"/>
    <x v="1"/>
    <x v="0"/>
    <x v="1"/>
    <n v="144816"/>
    <s v="OWN"/>
    <n v="0.17"/>
    <n v="0.87"/>
    <n v="510.03"/>
    <n v="0"/>
    <n v="-8118.97"/>
    <n v="5.9585957352778697E-2"/>
    <n v="5.9585957352778697E-2"/>
    <n v="14.167499999999999"/>
    <n v="12068"/>
    <n v="1.1739724892277095E-3"/>
    <x v="28"/>
    <n v="52"/>
    <s v="LOSS: 8118.97"/>
    <s v="LOSS"/>
  </r>
  <r>
    <s v="L0869"/>
    <s v="26-07-2023"/>
    <s v="B0869"/>
    <x v="9"/>
    <n v="9325"/>
    <n v="14.5"/>
    <n v="60"/>
    <x v="0"/>
    <x v="4"/>
    <x v="2"/>
    <n v="137765"/>
    <s v="OWN"/>
    <n v="0.28999999999999998"/>
    <n v="0.72"/>
    <n v="10677.12"/>
    <n v="0"/>
    <n v="1352.1200000000008"/>
    <n v="6.7687729103908828E-2"/>
    <n v="6.7687729103908828E-2"/>
    <n v="177.95200000000003"/>
    <n v="11480.416666666666"/>
    <n v="1.550048270605742E-2"/>
    <x v="33"/>
    <n v="25"/>
    <s v="PROFIT: 1352.12"/>
    <s v="PROFIT"/>
  </r>
  <r>
    <s v="L0870"/>
    <s v="29-07-2022"/>
    <s v="B0870"/>
    <x v="0"/>
    <n v="29495"/>
    <n v="7.2"/>
    <n v="36"/>
    <x v="1"/>
    <x v="4"/>
    <x v="2"/>
    <n v="148360"/>
    <s v="RENT"/>
    <n v="0.11"/>
    <n v="0.91"/>
    <n v="8429.58"/>
    <n v="0"/>
    <n v="-21065.42"/>
    <n v="0.19880695605284443"/>
    <n v="0.19880695605284443"/>
    <n v="234.155"/>
    <n v="12363.333333333334"/>
    <n v="1.8939471555675384E-2"/>
    <x v="21"/>
    <n v="37"/>
    <s v="LOSS: 21065.42"/>
    <s v="LOSS"/>
  </r>
  <r>
    <s v="L0871"/>
    <s v="01-09-2021"/>
    <s v="B0871"/>
    <x v="9"/>
    <n v="32750"/>
    <n v="17.7"/>
    <n v="36"/>
    <x v="0"/>
    <x v="0"/>
    <x v="4"/>
    <n v="56177"/>
    <s v="RENT"/>
    <n v="0.15"/>
    <n v="0.92"/>
    <n v="38546.75"/>
    <n v="0"/>
    <n v="5796.75"/>
    <n v="0.58297879915267814"/>
    <n v="0.58297879915267814"/>
    <n v="1070.7430555555557"/>
    <n v="4681.416666666667"/>
    <n v="0.22872201553423407"/>
    <x v="13"/>
    <n v="48"/>
    <s v="PROFIT: 5796.75"/>
    <s v="PROFIT"/>
  </r>
  <r>
    <s v="L0872"/>
    <s v="21-06-2022"/>
    <s v="B0872"/>
    <x v="0"/>
    <n v="30619"/>
    <n v="20.399999999999999"/>
    <n v="36"/>
    <x v="1"/>
    <x v="0"/>
    <x v="2"/>
    <n v="34765"/>
    <s v="RENT"/>
    <n v="0.27"/>
    <n v="0.56999999999999995"/>
    <n v="7701.21"/>
    <n v="8440.1"/>
    <n v="-22917.79"/>
    <n v="0.88074212570113619"/>
    <n v="0.88074212570113619"/>
    <n v="213.92250000000001"/>
    <n v="2897.0833333333335"/>
    <n v="7.3840644326190141E-2"/>
    <x v="32"/>
    <n v="38"/>
    <s v="LOSS: 22917.79"/>
    <s v="LOSS"/>
  </r>
  <r>
    <s v="L0873"/>
    <s v="16-03-2021"/>
    <s v="B0873"/>
    <x v="4"/>
    <n v="9264"/>
    <n v="5.0999999999999996"/>
    <n v="36"/>
    <x v="1"/>
    <x v="1"/>
    <x v="1"/>
    <n v="50354"/>
    <s v="RENT"/>
    <n v="0.13"/>
    <n v="0.5"/>
    <n v="2652.86"/>
    <n v="0"/>
    <n v="-6611.1399999999994"/>
    <n v="0.18397743972673472"/>
    <n v="0.18397743972673472"/>
    <n v="73.690555555555562"/>
    <n v="4196.166666666667"/>
    <n v="1.7561398631025672E-2"/>
    <x v="5"/>
    <n v="54"/>
    <s v="LOSS: 6611.14"/>
    <s v="LOSS"/>
  </r>
  <r>
    <s v="L0874"/>
    <s v="21-01-2022"/>
    <s v="B0874"/>
    <x v="9"/>
    <n v="13686"/>
    <n v="22.2"/>
    <n v="60"/>
    <x v="2"/>
    <x v="0"/>
    <x v="4"/>
    <n v="53929"/>
    <s v="MORTGAGE"/>
    <n v="0.26"/>
    <n v="0.94"/>
    <n v="0"/>
    <n v="0"/>
    <n v="-13686"/>
    <n v="0.25377811567060393"/>
    <n v="0.25377811567060393"/>
    <n v="0"/>
    <n v="4494.083333333333"/>
    <n v="0"/>
    <x v="9"/>
    <n v="43"/>
    <s v="LOSS: 13686"/>
    <s v="LOSS"/>
  </r>
  <r>
    <s v="L0875"/>
    <s v="20-04-2022"/>
    <s v="B0875"/>
    <x v="0"/>
    <n v="25226"/>
    <n v="8.6999999999999993"/>
    <n v="36"/>
    <x v="1"/>
    <x v="2"/>
    <x v="2"/>
    <n v="58820"/>
    <s v="MORTGAGE"/>
    <n v="0.28999999999999998"/>
    <n v="0.91"/>
    <n v="9893.8700000000008"/>
    <n v="7297.15"/>
    <n v="-15332.13"/>
    <n v="0.42886773206392381"/>
    <n v="0.42886773206392381"/>
    <n v="274.82972222222224"/>
    <n v="4901.666666666667"/>
    <n v="5.6068627450980395E-2"/>
    <x v="3"/>
    <n v="40"/>
    <s v="LOSS: 15332.13"/>
    <s v="LOSS"/>
  </r>
  <r>
    <s v="L0876"/>
    <s v="22-02-2022"/>
    <s v="B0876"/>
    <x v="8"/>
    <n v="7721"/>
    <n v="16"/>
    <n v="60"/>
    <x v="1"/>
    <x v="0"/>
    <x v="2"/>
    <n v="141576"/>
    <s v="MORTGAGE"/>
    <n v="0.28000000000000003"/>
    <n v="0.52"/>
    <n v="2883.3"/>
    <n v="822.57"/>
    <n v="-4837.7"/>
    <n v="5.4536079561507599E-2"/>
    <n v="5.4536079561507599E-2"/>
    <n v="48.055"/>
    <n v="11798"/>
    <n v="4.0731479911849467E-3"/>
    <x v="31"/>
    <n v="42"/>
    <s v="LOSS: 4837.7"/>
    <s v="LOSS"/>
  </r>
  <r>
    <s v="L0877"/>
    <s v="13-12-2021"/>
    <s v="B0877"/>
    <x v="9"/>
    <n v="21609"/>
    <n v="13.3"/>
    <n v="36"/>
    <x v="1"/>
    <x v="6"/>
    <x v="3"/>
    <n v="59523"/>
    <s v="RENT"/>
    <n v="0.45"/>
    <n v="0.87"/>
    <n v="3209.24"/>
    <n v="5044.0600000000004"/>
    <n v="-18399.760000000002"/>
    <n v="0.36303613729146716"/>
    <n v="0.36303613729146716"/>
    <n v="89.145555555555546"/>
    <n v="4960.25"/>
    <n v="1.7971988419042496E-2"/>
    <x v="7"/>
    <n v="45"/>
    <s v="LOSS: 18399.76"/>
    <s v="LOSS"/>
  </r>
  <r>
    <s v="L0878"/>
    <s v="02-10-2022"/>
    <s v="B0878"/>
    <x v="0"/>
    <n v="8373"/>
    <n v="19.399999999999999"/>
    <n v="60"/>
    <x v="1"/>
    <x v="2"/>
    <x v="4"/>
    <n v="101088"/>
    <s v="MORTGAGE"/>
    <n v="0.31"/>
    <n v="0.71"/>
    <n v="1808.54"/>
    <n v="0"/>
    <n v="-6564.46"/>
    <n v="8.282882241215575E-2"/>
    <n v="8.282882241215575E-2"/>
    <n v="30.142333333333333"/>
    <n v="8424"/>
    <n v="3.5781497309275087E-3"/>
    <x v="23"/>
    <n v="35"/>
    <s v="LOSS: 6564.46"/>
    <s v="LOSS"/>
  </r>
  <r>
    <s v="L0879"/>
    <s v="28-07-2023"/>
    <s v="B0879"/>
    <x v="6"/>
    <n v="39675"/>
    <n v="12.4"/>
    <n v="60"/>
    <x v="0"/>
    <x v="2"/>
    <x v="3"/>
    <n v="96163"/>
    <s v="MORTGAGE"/>
    <n v="0.28999999999999998"/>
    <n v="0.62"/>
    <n v="44594.7"/>
    <n v="0"/>
    <n v="4919.6999999999971"/>
    <n v="0.41258072231523557"/>
    <n v="0.41258072231523557"/>
    <n v="743.245"/>
    <n v="8013.583333333333"/>
    <n v="9.274814637646496E-2"/>
    <x v="33"/>
    <n v="25"/>
    <s v="PROFIT: 4919.7"/>
    <s v="PROFIT"/>
  </r>
  <r>
    <s v="L0880"/>
    <s v="13-08-2023"/>
    <s v="B0880"/>
    <x v="7"/>
    <n v="29937"/>
    <n v="22.4"/>
    <n v="60"/>
    <x v="0"/>
    <x v="6"/>
    <x v="3"/>
    <n v="107525"/>
    <s v="OWN"/>
    <n v="0.26"/>
    <n v="0.9"/>
    <n v="36642.89"/>
    <n v="0"/>
    <n v="6705.8899999999994"/>
    <n v="0.27841897233201579"/>
    <n v="0.27841897233201579"/>
    <n v="610.71483333333333"/>
    <n v="8960.4166666666661"/>
    <n v="6.8156968146942581E-2"/>
    <x v="10"/>
    <n v="25"/>
    <s v="PROFIT: 6705.89"/>
    <s v="PROFIT"/>
  </r>
  <r>
    <s v="L0881"/>
    <s v="26-05-2023"/>
    <s v="B0881"/>
    <x v="6"/>
    <n v="6656"/>
    <n v="19.600000000000001"/>
    <n v="60"/>
    <x v="0"/>
    <x v="4"/>
    <x v="3"/>
    <n v="43780"/>
    <s v="OWN"/>
    <n v="0.43"/>
    <n v="0.59"/>
    <n v="7960.58"/>
    <n v="0"/>
    <n v="1304.58"/>
    <n v="0.15203289173138421"/>
    <n v="0.15203289173138421"/>
    <n v="132.67633333333333"/>
    <n v="3648.3333333333335"/>
    <n v="3.6366285975331203E-2"/>
    <x v="0"/>
    <n v="27"/>
    <s v="PROFIT: 1304.58"/>
    <s v="PROFIT"/>
  </r>
  <r>
    <s v="L0882"/>
    <s v="02-02-2023"/>
    <s v="B0882"/>
    <x v="2"/>
    <n v="9984"/>
    <n v="18"/>
    <n v="60"/>
    <x v="1"/>
    <x v="4"/>
    <x v="0"/>
    <n v="36589"/>
    <s v="MORTGAGE"/>
    <n v="0.46"/>
    <n v="0.93"/>
    <n v="2403.9499999999998"/>
    <n v="0"/>
    <n v="-7580.05"/>
    <n v="0.27286889502309436"/>
    <n v="0.27286889502309436"/>
    <n v="40.06583333333333"/>
    <n v="3049.0833333333335"/>
    <n v="1.3140288064718902E-2"/>
    <x v="6"/>
    <n v="31"/>
    <s v="LOSS: 7580.05"/>
    <s v="LOSS"/>
  </r>
  <r>
    <s v="L0883"/>
    <s v="26-10-2022"/>
    <s v="B0883"/>
    <x v="0"/>
    <n v="30984"/>
    <n v="20.9"/>
    <n v="60"/>
    <x v="0"/>
    <x v="4"/>
    <x v="3"/>
    <n v="64812"/>
    <s v="MORTGAGE"/>
    <n v="0.44"/>
    <n v="0.59"/>
    <n v="37459.660000000003"/>
    <n v="0"/>
    <n v="6475.6600000000035"/>
    <n v="0.47805961858915014"/>
    <n v="0.47805961858915014"/>
    <n v="624.32766666666669"/>
    <n v="5401"/>
    <n v="0.11559482811824971"/>
    <x v="23"/>
    <n v="34"/>
    <s v="PROFIT: 6475.66"/>
    <s v="PROFIT"/>
  </r>
  <r>
    <s v="L0884"/>
    <s v="25-01-2021"/>
    <s v="B0884"/>
    <x v="1"/>
    <n v="9286"/>
    <n v="20.100000000000001"/>
    <n v="36"/>
    <x v="1"/>
    <x v="0"/>
    <x v="1"/>
    <n v="123664"/>
    <s v="MORTGAGE"/>
    <n v="0.37"/>
    <n v="0.78"/>
    <n v="1932.97"/>
    <n v="2167.4899999999998"/>
    <n v="-7353.03"/>
    <n v="7.5090567990684434E-2"/>
    <n v="7.5090567990684434E-2"/>
    <n v="53.69361111111111"/>
    <n v="10305.333333333334"/>
    <n v="5.2102740759908568E-3"/>
    <x v="12"/>
    <n v="55"/>
    <s v="LOSS: 7353.03"/>
    <s v="LOSS"/>
  </r>
  <r>
    <s v="L0885"/>
    <s v="11-12-2022"/>
    <s v="B0885"/>
    <x v="5"/>
    <n v="6901"/>
    <n v="5.7"/>
    <n v="60"/>
    <x v="2"/>
    <x v="0"/>
    <x v="2"/>
    <n v="75939"/>
    <s v="RENT"/>
    <n v="0.15"/>
    <n v="0.6"/>
    <n v="0"/>
    <n v="0"/>
    <n v="-6901"/>
    <n v="9.0875571182133033E-2"/>
    <n v="9.0875571182133033E-2"/>
    <n v="0"/>
    <n v="6328.25"/>
    <n v="0"/>
    <x v="17"/>
    <n v="33"/>
    <s v="LOSS: 6901"/>
    <s v="LOSS"/>
  </r>
  <r>
    <s v="L0886"/>
    <s v="26-06-2021"/>
    <s v="B0886"/>
    <x v="6"/>
    <n v="32552"/>
    <n v="12.9"/>
    <n v="36"/>
    <x v="0"/>
    <x v="6"/>
    <x v="0"/>
    <n v="81493"/>
    <s v="OWN"/>
    <n v="0.21"/>
    <n v="0.75"/>
    <n v="36751.21"/>
    <n v="0"/>
    <n v="4199.2099999999991"/>
    <n v="0.39944535113445329"/>
    <n v="0.39944535113445329"/>
    <n v="1020.8669444444445"/>
    <n v="6791.083333333333"/>
    <n v="0.15032460865759431"/>
    <x v="24"/>
    <n v="50"/>
    <s v="PROFIT: 4199.21"/>
    <s v="PROFIT"/>
  </r>
  <r>
    <s v="L0887"/>
    <s v="12-10-2021"/>
    <s v="B0887"/>
    <x v="9"/>
    <n v="26709"/>
    <n v="23.6"/>
    <n v="60"/>
    <x v="0"/>
    <x v="5"/>
    <x v="3"/>
    <n v="134188"/>
    <s v="OWN"/>
    <n v="0.12"/>
    <n v="0.81"/>
    <n v="33012.32"/>
    <n v="0"/>
    <n v="6303.32"/>
    <n v="0.19904164306793454"/>
    <n v="0.19904164306793454"/>
    <n v="550.20533333333333"/>
    <n v="11182.333333333334"/>
    <n v="4.9203088204608454E-2"/>
    <x v="11"/>
    <n v="47"/>
    <s v="PROFIT: 6303.32"/>
    <s v="PROFIT"/>
  </r>
  <r>
    <s v="L0888"/>
    <s v="04-03-2021"/>
    <s v="B0888"/>
    <x v="4"/>
    <n v="32055"/>
    <n v="7.5"/>
    <n v="36"/>
    <x v="2"/>
    <x v="5"/>
    <x v="2"/>
    <n v="123326"/>
    <s v="OWN"/>
    <n v="0.47"/>
    <n v="0.59"/>
    <n v="0"/>
    <n v="0"/>
    <n v="-32055"/>
    <n v="0.2599208601592527"/>
    <n v="0.2599208601592527"/>
    <n v="0"/>
    <n v="10277.166666666666"/>
    <n v="0"/>
    <x v="5"/>
    <n v="54"/>
    <s v="LOSS: 32055"/>
    <s v="LOSS"/>
  </r>
  <r>
    <s v="L0889"/>
    <s v="30-09-2023"/>
    <s v="B0889"/>
    <x v="5"/>
    <n v="38685"/>
    <n v="19.7"/>
    <n v="60"/>
    <x v="0"/>
    <x v="2"/>
    <x v="4"/>
    <n v="70953"/>
    <s v="MORTGAGE"/>
    <n v="0.36"/>
    <n v="0.73"/>
    <n v="46305.94"/>
    <n v="0"/>
    <n v="7620.9400000000023"/>
    <n v="0.54522007526108829"/>
    <n v="0.54522007526108829"/>
    <n v="771.76566666666668"/>
    <n v="5912.75"/>
    <n v="0.13052567192366779"/>
    <x v="18"/>
    <n v="23"/>
    <s v="PROFIT: 7620.94"/>
    <s v="PROFIT"/>
  </r>
  <r>
    <s v="L0890"/>
    <s v="24-10-2022"/>
    <s v="B0890"/>
    <x v="1"/>
    <n v="9429"/>
    <n v="24.5"/>
    <n v="60"/>
    <x v="1"/>
    <x v="1"/>
    <x v="4"/>
    <n v="95785"/>
    <s v="RENT"/>
    <n v="0.4"/>
    <n v="0.71"/>
    <n v="3859.51"/>
    <n v="0"/>
    <n v="-5569.49"/>
    <n v="9.8439212820378971E-2"/>
    <n v="9.8439212820378971E-2"/>
    <n v="64.325166666666675"/>
    <n v="7982.083333333333"/>
    <n v="8.0586939499921705E-3"/>
    <x v="23"/>
    <n v="34"/>
    <s v="LOSS: 5569.49"/>
    <s v="LOSS"/>
  </r>
  <r>
    <s v="L0891"/>
    <s v="28-10-2022"/>
    <s v="B0891"/>
    <x v="3"/>
    <n v="15716"/>
    <n v="6"/>
    <n v="36"/>
    <x v="0"/>
    <x v="1"/>
    <x v="2"/>
    <n v="49309"/>
    <s v="OWN"/>
    <n v="0.22"/>
    <n v="0.53"/>
    <n v="16658.96"/>
    <n v="0"/>
    <n v="942.95999999999913"/>
    <n v="0.31872477640998603"/>
    <n v="0.31872477640998603"/>
    <n v="462.74888888888887"/>
    <n v="4109.083333333333"/>
    <n v="0.11261608766486172"/>
    <x v="23"/>
    <n v="34"/>
    <s v="PROFIT: 942.959999999999"/>
    <s v="PROFIT"/>
  </r>
  <r>
    <s v="L0892"/>
    <s v="05-06-2021"/>
    <s v="B0892"/>
    <x v="0"/>
    <n v="12138"/>
    <n v="18.600000000000001"/>
    <n v="60"/>
    <x v="1"/>
    <x v="6"/>
    <x v="1"/>
    <n v="84195"/>
    <s v="OWN"/>
    <n v="0.44"/>
    <n v="0.87"/>
    <n v="3469.25"/>
    <n v="0"/>
    <n v="-8668.75"/>
    <n v="0.14416533048280777"/>
    <n v="0.14416533048280777"/>
    <n v="57.820833333333333"/>
    <n v="7016.25"/>
    <n v="8.2409881821960927E-3"/>
    <x v="24"/>
    <n v="51"/>
    <s v="LOSS: 8668.75"/>
    <s v="LOSS"/>
  </r>
  <r>
    <s v="L0893"/>
    <s v="09-12-2023"/>
    <s v="B0893"/>
    <x v="4"/>
    <n v="36298"/>
    <n v="14.4"/>
    <n v="60"/>
    <x v="0"/>
    <x v="0"/>
    <x v="2"/>
    <n v="145662"/>
    <s v="RENT"/>
    <n v="0.2"/>
    <n v="0.65"/>
    <n v="41524.910000000003"/>
    <n v="0"/>
    <n v="5226.9100000000035"/>
    <n v="0.24919333800167512"/>
    <n v="0.24919333800167512"/>
    <n v="692.08183333333341"/>
    <n v="12138.5"/>
    <n v="5.701543298869987E-2"/>
    <x v="15"/>
    <n v="21"/>
    <s v="PROFIT: 5226.91"/>
    <s v="PROFIT"/>
  </r>
  <r>
    <s v="L0894"/>
    <s v="25-08-2023"/>
    <s v="B0894"/>
    <x v="0"/>
    <n v="24429"/>
    <n v="16.600000000000001"/>
    <n v="60"/>
    <x v="1"/>
    <x v="4"/>
    <x v="2"/>
    <n v="55901"/>
    <s v="MORTGAGE"/>
    <n v="0.1"/>
    <n v="0.76"/>
    <n v="6635.65"/>
    <n v="6328.17"/>
    <n v="-17793.349999999999"/>
    <n v="0.43700470474589004"/>
    <n v="0.43700470474589004"/>
    <n v="110.59416666666667"/>
    <n v="4658.416666666667"/>
    <n v="2.3740720201785297E-2"/>
    <x v="10"/>
    <n v="24"/>
    <s v="LOSS: 17793.35"/>
    <s v="LOSS"/>
  </r>
  <r>
    <s v="L0895"/>
    <s v="29-04-2023"/>
    <s v="B0895"/>
    <x v="2"/>
    <n v="6772"/>
    <n v="6.7"/>
    <n v="36"/>
    <x v="1"/>
    <x v="3"/>
    <x v="0"/>
    <n v="53576"/>
    <s v="MORTGAGE"/>
    <n v="0.25"/>
    <n v="0.73"/>
    <n v="2938.07"/>
    <n v="0"/>
    <n v="-3833.93"/>
    <n v="0.12639988054352697"/>
    <n v="0.12639988054352697"/>
    <n v="81.613055555555562"/>
    <n v="4464.666666666667"/>
    <n v="1.8279764571201035E-2"/>
    <x v="22"/>
    <n v="28"/>
    <s v="LOSS: 3833.93"/>
    <s v="LOSS"/>
  </r>
  <r>
    <s v="L0896"/>
    <s v="20-11-2022"/>
    <s v="B0896"/>
    <x v="1"/>
    <n v="36732"/>
    <n v="5.9"/>
    <n v="60"/>
    <x v="0"/>
    <x v="2"/>
    <x v="4"/>
    <n v="61508"/>
    <s v="OWN"/>
    <n v="0.33"/>
    <n v="0.73"/>
    <n v="38899.19"/>
    <n v="0"/>
    <n v="2167.1900000000023"/>
    <n v="0.59719060935162904"/>
    <n v="0.59719060935162904"/>
    <n v="648.31983333333335"/>
    <n v="5125.666666666667"/>
    <n v="0.12648497756389412"/>
    <x v="20"/>
    <n v="33"/>
    <s v="PROFIT: 2167.19"/>
    <s v="PROFIT"/>
  </r>
  <r>
    <s v="L0897"/>
    <s v="28-05-2021"/>
    <s v="B0897"/>
    <x v="0"/>
    <n v="18347"/>
    <n v="18.3"/>
    <n v="36"/>
    <x v="0"/>
    <x v="2"/>
    <x v="4"/>
    <n v="104711"/>
    <s v="OWN"/>
    <n v="0.28999999999999998"/>
    <n v="0.55000000000000004"/>
    <n v="21704.5"/>
    <n v="0"/>
    <n v="3357.5"/>
    <n v="0.17521559339515427"/>
    <n v="0.17521559339515427"/>
    <n v="602.90277777777783"/>
    <n v="8725.9166666666661"/>
    <n v="6.9093345812124174E-2"/>
    <x v="2"/>
    <n v="51"/>
    <s v="PROFIT: 3357.5"/>
    <s v="PROFIT"/>
  </r>
  <r>
    <s v="L0898"/>
    <s v="08-12-2021"/>
    <s v="B0898"/>
    <x v="9"/>
    <n v="17920"/>
    <n v="21.5"/>
    <n v="60"/>
    <x v="0"/>
    <x v="5"/>
    <x v="3"/>
    <n v="55464"/>
    <s v="RENT"/>
    <n v="0.44"/>
    <n v="0.69"/>
    <n v="21772.799999999999"/>
    <n v="0"/>
    <n v="3852.7999999999993"/>
    <n v="0.32309245636809464"/>
    <n v="0.32309245636809464"/>
    <n v="362.88"/>
    <n v="4622"/>
    <n v="7.8511466897446994E-2"/>
    <x v="7"/>
    <n v="45"/>
    <s v="PROFIT: 3852.8"/>
    <s v="PROFIT"/>
  </r>
  <r>
    <s v="L0899"/>
    <s v="21-04-2022"/>
    <s v="B0899"/>
    <x v="2"/>
    <n v="32822"/>
    <n v="20.6"/>
    <n v="60"/>
    <x v="2"/>
    <x v="6"/>
    <x v="2"/>
    <n v="90281"/>
    <s v="OWN"/>
    <n v="0.14000000000000001"/>
    <n v="0.7"/>
    <n v="0"/>
    <n v="0"/>
    <n v="-32822"/>
    <n v="0.36355379315692116"/>
    <n v="0.36355379315692116"/>
    <n v="0"/>
    <n v="7523.416666666667"/>
    <n v="0"/>
    <x v="3"/>
    <n v="40"/>
    <s v="LOSS: 32822"/>
    <s v="LOSS"/>
  </r>
  <r>
    <s v="L0900"/>
    <s v="23-12-2023"/>
    <s v="B0900"/>
    <x v="8"/>
    <n v="24563"/>
    <n v="15.9"/>
    <n v="36"/>
    <x v="1"/>
    <x v="0"/>
    <x v="2"/>
    <n v="46260"/>
    <s v="RENT"/>
    <n v="0.32"/>
    <n v="0.83"/>
    <n v="10136.36"/>
    <n v="0"/>
    <n v="-14426.64"/>
    <n v="0.5309770860354518"/>
    <n v="0.5309770860354518"/>
    <n v="281.56555555555559"/>
    <n v="3855"/>
    <n v="7.3039054618821167E-2"/>
    <x v="15"/>
    <n v="20"/>
    <s v="LOSS: 14426.64"/>
    <s v="LOSS"/>
  </r>
  <r>
    <s v="L0901"/>
    <s v="15-07-2022"/>
    <s v="B0901"/>
    <x v="3"/>
    <n v="8967"/>
    <n v="7"/>
    <n v="60"/>
    <x v="0"/>
    <x v="0"/>
    <x v="1"/>
    <n v="65440"/>
    <s v="OWN"/>
    <n v="0.31"/>
    <n v="0.88"/>
    <n v="9594.69"/>
    <n v="0"/>
    <n v="627.69000000000051"/>
    <n v="0.13702628361858191"/>
    <n v="0.13702628361858191"/>
    <n v="159.91150000000002"/>
    <n v="5453.333333333333"/>
    <n v="2.9323624694376531E-2"/>
    <x v="21"/>
    <n v="38"/>
    <s v="PROFIT: 627.690000000001"/>
    <s v="PROFIT"/>
  </r>
  <r>
    <s v="L0902"/>
    <s v="23-11-2021"/>
    <s v="B0902"/>
    <x v="1"/>
    <n v="12871"/>
    <n v="18.8"/>
    <n v="60"/>
    <x v="0"/>
    <x v="4"/>
    <x v="4"/>
    <n v="125082"/>
    <s v="OWN"/>
    <n v="0.21"/>
    <n v="0.75"/>
    <n v="15290.75"/>
    <n v="0"/>
    <n v="2419.75"/>
    <n v="0.10290049727378839"/>
    <n v="0.10290049727378839"/>
    <n v="254.84583333333333"/>
    <n v="10423.5"/>
    <n v="2.4449161350154298E-2"/>
    <x v="4"/>
    <n v="45"/>
    <s v="PROFIT: 2419.75"/>
    <s v="PROFIT"/>
  </r>
  <r>
    <s v="L0903"/>
    <s v="17-09-2023"/>
    <s v="B0903"/>
    <x v="7"/>
    <n v="29763"/>
    <n v="9.8000000000000007"/>
    <n v="36"/>
    <x v="0"/>
    <x v="5"/>
    <x v="1"/>
    <n v="135583"/>
    <s v="OWN"/>
    <n v="0.43"/>
    <n v="0.54"/>
    <n v="32679.77"/>
    <n v="0"/>
    <n v="2916.7700000000004"/>
    <n v="0.2195186712198432"/>
    <n v="0.2195186712198432"/>
    <n v="907.77138888888885"/>
    <n v="11298.583333333334"/>
    <n v="8.0343823832388028E-2"/>
    <x v="18"/>
    <n v="24"/>
    <s v="PROFIT: 2916.77"/>
    <s v="PROFIT"/>
  </r>
  <r>
    <s v="L0904"/>
    <s v="03-08-2021"/>
    <s v="B0904"/>
    <x v="4"/>
    <n v="12916"/>
    <n v="23.2"/>
    <n v="60"/>
    <x v="1"/>
    <x v="4"/>
    <x v="0"/>
    <n v="86683"/>
    <s v="MORTGAGE"/>
    <n v="0.4"/>
    <n v="0.61"/>
    <n v="1414.24"/>
    <n v="0"/>
    <n v="-11501.76"/>
    <n v="0.14900268795496233"/>
    <n v="0.14900268795496233"/>
    <n v="23.570666666666668"/>
    <n v="7223.583333333333"/>
    <n v="3.2630158162500148E-3"/>
    <x v="26"/>
    <n v="49"/>
    <s v="LOSS: 11501.76"/>
    <s v="LOSS"/>
  </r>
  <r>
    <s v="L0905"/>
    <s v="11-03-2022"/>
    <s v="B0905"/>
    <x v="6"/>
    <n v="9734"/>
    <n v="21.8"/>
    <n v="36"/>
    <x v="1"/>
    <x v="4"/>
    <x v="3"/>
    <n v="71430"/>
    <s v="RENT"/>
    <n v="0.39"/>
    <n v="0.56999999999999995"/>
    <n v="3613.86"/>
    <n v="0"/>
    <n v="-6120.1399999999994"/>
    <n v="0.1362732745345093"/>
    <n v="0.1362732745345093"/>
    <n v="100.38500000000001"/>
    <n v="5952.5"/>
    <n v="1.6864342713145738E-2"/>
    <x v="35"/>
    <n v="42"/>
    <s v="LOSS: 6120.14"/>
    <s v="LOSS"/>
  </r>
  <r>
    <s v="L0906"/>
    <s v="10-08-2023"/>
    <s v="B0906"/>
    <x v="0"/>
    <n v="34613"/>
    <n v="19.2"/>
    <n v="36"/>
    <x v="0"/>
    <x v="0"/>
    <x v="1"/>
    <n v="31987"/>
    <s v="RENT"/>
    <n v="0.45"/>
    <n v="0.56000000000000005"/>
    <n v="41258.699999999997"/>
    <n v="0"/>
    <n v="6645.6999999999971"/>
    <n v="1.0820958514396473"/>
    <n v="1.0820958514396473"/>
    <n v="1146.0749999999998"/>
    <n v="2665.5833333333335"/>
    <n v="0.42995279332228709"/>
    <x v="10"/>
    <n v="25"/>
    <s v="PROFIT: 6645.7"/>
    <s v="PROFIT"/>
  </r>
  <r>
    <s v="L0907"/>
    <s v="24-12-2022"/>
    <s v="B0907"/>
    <x v="4"/>
    <n v="29179"/>
    <n v="24"/>
    <n v="36"/>
    <x v="1"/>
    <x v="5"/>
    <x v="4"/>
    <n v="144778"/>
    <s v="MORTGAGE"/>
    <n v="0.39"/>
    <n v="0.66"/>
    <n v="7176.47"/>
    <n v="0"/>
    <n v="-22002.53"/>
    <n v="0.20154305212117862"/>
    <n v="0.20154305212117862"/>
    <n v="199.3463888888889"/>
    <n v="12064.833333333334"/>
    <n v="1.6522929358512111E-2"/>
    <x v="17"/>
    <n v="32"/>
    <s v="LOSS: 22002.53"/>
    <s v="LOSS"/>
  </r>
  <r>
    <s v="L0908"/>
    <s v="01-02-2021"/>
    <s v="B0908"/>
    <x v="4"/>
    <n v="36262"/>
    <n v="5.6"/>
    <n v="60"/>
    <x v="1"/>
    <x v="6"/>
    <x v="0"/>
    <n v="55105"/>
    <s v="MORTGAGE"/>
    <n v="0.19"/>
    <n v="0.6"/>
    <n v="6621.15"/>
    <n v="0"/>
    <n v="-29640.85"/>
    <n v="0.65805280827511115"/>
    <n v="0.65805280827511115"/>
    <n v="110.35249999999999"/>
    <n v="4592.083333333333"/>
    <n v="2.4031031666817894E-2"/>
    <x v="29"/>
    <n v="55"/>
    <s v="LOSS: 29640.85"/>
    <s v="LOSS"/>
  </r>
  <r>
    <s v="L0909"/>
    <s v="01-11-2022"/>
    <s v="B0909"/>
    <x v="7"/>
    <n v="13677"/>
    <n v="19.7"/>
    <n v="36"/>
    <x v="2"/>
    <x v="1"/>
    <x v="2"/>
    <n v="108484"/>
    <s v="MORTGAGE"/>
    <n v="0.38"/>
    <n v="0.6"/>
    <n v="0"/>
    <n v="0"/>
    <n v="-13677"/>
    <n v="0.12607389108071237"/>
    <n v="0.12607389108071237"/>
    <n v="0"/>
    <n v="9040.3333333333339"/>
    <n v="0"/>
    <x v="20"/>
    <n v="34"/>
    <s v="LOSS: 13677"/>
    <s v="LOSS"/>
  </r>
  <r>
    <s v="L0910"/>
    <s v="12-10-2021"/>
    <s v="B0910"/>
    <x v="7"/>
    <n v="19268"/>
    <n v="11.6"/>
    <n v="36"/>
    <x v="1"/>
    <x v="0"/>
    <x v="0"/>
    <n v="148747"/>
    <s v="RENT"/>
    <n v="0.22"/>
    <n v="0.52"/>
    <n v="2215.9299999999998"/>
    <n v="9626.5400000000009"/>
    <n v="-17052.07"/>
    <n v="0.12953538558760849"/>
    <n v="0.12953538558760849"/>
    <n v="61.55361111111111"/>
    <n v="12395.583333333334"/>
    <n v="4.965769617762599E-3"/>
    <x v="11"/>
    <n v="47"/>
    <s v="LOSS: 17052.07"/>
    <s v="LOSS"/>
  </r>
  <r>
    <s v="L0911"/>
    <s v="05-03-2022"/>
    <s v="B0911"/>
    <x v="2"/>
    <n v="13330"/>
    <n v="23.1"/>
    <n v="60"/>
    <x v="1"/>
    <x v="5"/>
    <x v="1"/>
    <n v="43026"/>
    <s v="OWN"/>
    <n v="0.2"/>
    <n v="0.51"/>
    <n v="3589.27"/>
    <n v="0"/>
    <n v="-9740.73"/>
    <n v="0.30981267140798585"/>
    <n v="0.30981267140798585"/>
    <n v="59.821166666666663"/>
    <n v="3585.5"/>
    <n v="1.6684190954306698E-2"/>
    <x v="35"/>
    <n v="42"/>
    <s v="LOSS: 9740.73"/>
    <s v="LOSS"/>
  </r>
  <r>
    <s v="L0912"/>
    <s v="13-10-2021"/>
    <s v="B0912"/>
    <x v="1"/>
    <n v="21733"/>
    <n v="10.3"/>
    <n v="36"/>
    <x v="1"/>
    <x v="1"/>
    <x v="4"/>
    <n v="98309"/>
    <s v="MORTGAGE"/>
    <n v="0.13"/>
    <n v="0.55000000000000004"/>
    <n v="4562.7700000000004"/>
    <n v="0"/>
    <n v="-17170.23"/>
    <n v="0.22106826435016122"/>
    <n v="0.22106826435016122"/>
    <n v="126.74361111111112"/>
    <n v="8192.4166666666661"/>
    <n v="1.5470845327826888E-2"/>
    <x v="11"/>
    <n v="47"/>
    <s v="LOSS: 17170.23"/>
    <s v="LOSS"/>
  </r>
  <r>
    <s v="L0913"/>
    <s v="09-11-2023"/>
    <s v="B0913"/>
    <x v="9"/>
    <n v="38947"/>
    <n v="19.5"/>
    <n v="60"/>
    <x v="0"/>
    <x v="5"/>
    <x v="1"/>
    <n v="75927"/>
    <s v="MORTGAGE"/>
    <n v="0.4"/>
    <n v="0.57999999999999996"/>
    <n v="46541.66"/>
    <n v="0"/>
    <n v="7594.6600000000035"/>
    <n v="0.51295323139331195"/>
    <n v="0.51295323139331195"/>
    <n v="775.69433333333336"/>
    <n v="6327.25"/>
    <n v="0.12259580913245618"/>
    <x v="1"/>
    <n v="22"/>
    <s v="PROFIT: 7594.66"/>
    <s v="PROFIT"/>
  </r>
  <r>
    <s v="L0914"/>
    <s v="18-01-2021"/>
    <s v="B0914"/>
    <x v="3"/>
    <n v="28286"/>
    <n v="22.6"/>
    <n v="60"/>
    <x v="1"/>
    <x v="4"/>
    <x v="2"/>
    <n v="105414"/>
    <s v="MORTGAGE"/>
    <n v="0.38"/>
    <n v="0.69"/>
    <n v="4615.7299999999996"/>
    <n v="0"/>
    <n v="-23670.27"/>
    <n v="0.26833247955679512"/>
    <n v="0.26833247955679512"/>
    <n v="76.92883333333333"/>
    <n v="8784.5"/>
    <n v="8.7573377350257074E-3"/>
    <x v="12"/>
    <n v="56"/>
    <s v="LOSS: 23670.27"/>
    <s v="LOSS"/>
  </r>
  <r>
    <s v="L0915"/>
    <s v="08-02-2023"/>
    <s v="B0915"/>
    <x v="7"/>
    <n v="7610"/>
    <n v="5.8"/>
    <n v="60"/>
    <x v="0"/>
    <x v="5"/>
    <x v="2"/>
    <n v="87535"/>
    <s v="OWN"/>
    <n v="0.19"/>
    <n v="0.73"/>
    <n v="8051.38"/>
    <n v="0"/>
    <n v="441.38000000000011"/>
    <n v="8.6936653909864631E-2"/>
    <n v="8.6936653909864631E-2"/>
    <n v="134.18966666666668"/>
    <n v="7294.583333333333"/>
    <n v="1.8395795967327357E-2"/>
    <x v="6"/>
    <n v="31"/>
    <s v="PROFIT: 441.38"/>
    <s v="PROFIT"/>
  </r>
  <r>
    <s v="L0916"/>
    <s v="13-08-2022"/>
    <s v="B0916"/>
    <x v="7"/>
    <n v="7430"/>
    <n v="13"/>
    <n v="60"/>
    <x v="0"/>
    <x v="3"/>
    <x v="4"/>
    <n v="72946"/>
    <s v="OWN"/>
    <n v="0.4"/>
    <n v="0.56000000000000005"/>
    <n v="8395.9"/>
    <n v="0"/>
    <n v="965.89999999999964"/>
    <n v="0.10185616757601514"/>
    <n v="0.10185616757601514"/>
    <n v="139.93166666666667"/>
    <n v="6078.833333333333"/>
    <n v="2.3019493872179421E-2"/>
    <x v="25"/>
    <n v="37"/>
    <s v="PROFIT: 965.9"/>
    <s v="PROFIT"/>
  </r>
  <r>
    <s v="L0917"/>
    <s v="07-10-2023"/>
    <s v="B0917"/>
    <x v="6"/>
    <n v="14828"/>
    <n v="20.2"/>
    <n v="36"/>
    <x v="0"/>
    <x v="0"/>
    <x v="3"/>
    <n v="86561"/>
    <s v="MORTGAGE"/>
    <n v="0.47"/>
    <n v="0.69"/>
    <n v="17823.259999999998"/>
    <n v="0"/>
    <n v="2995.2599999999984"/>
    <n v="0.17130116334145862"/>
    <n v="0.17130116334145862"/>
    <n v="495.09055555555551"/>
    <n v="7213.416666666667"/>
    <n v="6.8634681515540086E-2"/>
    <x v="30"/>
    <n v="23"/>
    <s v="PROFIT: 2995.26"/>
    <s v="PROFIT"/>
  </r>
  <r>
    <s v="L0918"/>
    <s v="13-07-2021"/>
    <s v="B0918"/>
    <x v="8"/>
    <n v="32497"/>
    <n v="14.1"/>
    <n v="36"/>
    <x v="1"/>
    <x v="4"/>
    <x v="0"/>
    <n v="40377"/>
    <s v="OWN"/>
    <n v="0.14000000000000001"/>
    <n v="0.65"/>
    <n v="11783.49"/>
    <n v="0"/>
    <n v="-20713.510000000002"/>
    <n v="0.8048393887609282"/>
    <n v="0.8048393887609282"/>
    <n v="327.31916666666666"/>
    <n v="3364.75"/>
    <n v="9.727889640141664E-2"/>
    <x v="19"/>
    <n v="50"/>
    <s v="LOSS: 20713.51"/>
    <s v="LOSS"/>
  </r>
  <r>
    <s v="L0919"/>
    <s v="17-05-2022"/>
    <s v="B0919"/>
    <x v="7"/>
    <n v="37618"/>
    <n v="10.3"/>
    <n v="36"/>
    <x v="0"/>
    <x v="4"/>
    <x v="0"/>
    <n v="83592"/>
    <s v="MORTGAGE"/>
    <n v="0.19"/>
    <n v="0.57999999999999996"/>
    <n v="41492.65"/>
    <n v="0"/>
    <n v="3874.6500000000015"/>
    <n v="0.45001914058761605"/>
    <n v="0.45001914058761605"/>
    <n v="1152.5736111111112"/>
    <n v="6966"/>
    <n v="0.16545702140555715"/>
    <x v="16"/>
    <n v="40"/>
    <s v="PROFIT: 3874.65"/>
    <s v="PROFIT"/>
  </r>
  <r>
    <s v="L0920"/>
    <s v="15-09-2023"/>
    <s v="B0920"/>
    <x v="8"/>
    <n v="27526"/>
    <n v="9.4"/>
    <n v="36"/>
    <x v="0"/>
    <x v="5"/>
    <x v="2"/>
    <n v="37347"/>
    <s v="OWN"/>
    <n v="0.4"/>
    <n v="0.5"/>
    <n v="30113.439999999999"/>
    <n v="0"/>
    <n v="2587.4399999999987"/>
    <n v="0.73703376442552282"/>
    <n v="0.73703376442552282"/>
    <n v="836.48444444444442"/>
    <n v="3112.25"/>
    <n v="0.26877161039262409"/>
    <x v="18"/>
    <n v="24"/>
    <s v="PROFIT: 2587.44"/>
    <s v="PROFIT"/>
  </r>
  <r>
    <s v="L0921"/>
    <s v="24-04-2021"/>
    <s v="B0921"/>
    <x v="2"/>
    <n v="31158"/>
    <n v="7.6"/>
    <n v="36"/>
    <x v="0"/>
    <x v="0"/>
    <x v="1"/>
    <n v="63776"/>
    <s v="RENT"/>
    <n v="0.21"/>
    <n v="0.71"/>
    <n v="33526.01"/>
    <n v="0"/>
    <n v="2368.010000000002"/>
    <n v="0.48855368790767689"/>
    <n v="0.48855368790767689"/>
    <n v="931.27805555555562"/>
    <n v="5314.666666666667"/>
    <n v="0.17522793318280649"/>
    <x v="28"/>
    <n v="52"/>
    <s v="PROFIT: 2368.01"/>
    <s v="PROFIT"/>
  </r>
  <r>
    <s v="L0922"/>
    <s v="05-08-2023"/>
    <s v="B0922"/>
    <x v="9"/>
    <n v="26032"/>
    <n v="22.1"/>
    <n v="60"/>
    <x v="0"/>
    <x v="0"/>
    <x v="1"/>
    <n v="33783"/>
    <s v="RENT"/>
    <n v="0.35"/>
    <n v="0.81"/>
    <n v="31785.07"/>
    <n v="0"/>
    <n v="5753.07"/>
    <n v="0.77056507710978894"/>
    <n v="0.77056507710978894"/>
    <n v="529.75116666666668"/>
    <n v="2815.25"/>
    <n v="0.18817197998993576"/>
    <x v="10"/>
    <n v="25"/>
    <s v="PROFIT: 5753.07"/>
    <s v="PROFIT"/>
  </r>
  <r>
    <s v="L0923"/>
    <s v="11-04-2023"/>
    <s v="B0923"/>
    <x v="4"/>
    <n v="38846"/>
    <n v="16.5"/>
    <n v="36"/>
    <x v="0"/>
    <x v="4"/>
    <x v="3"/>
    <n v="85798"/>
    <s v="OWN"/>
    <n v="0.13"/>
    <n v="0.6"/>
    <n v="45255.59"/>
    <n v="0"/>
    <n v="6409.5899999999965"/>
    <n v="0.45276113662323131"/>
    <n v="0.45276113662323131"/>
    <n v="1257.0997222222222"/>
    <n v="7149.833333333333"/>
    <n v="0.17582224138868816"/>
    <x v="22"/>
    <n v="29"/>
    <s v="PROFIT: 6409.59"/>
    <s v="PROFIT"/>
  </r>
  <r>
    <s v="L0924"/>
    <s v="14-07-2023"/>
    <s v="B0924"/>
    <x v="7"/>
    <n v="30794"/>
    <n v="6.5"/>
    <n v="36"/>
    <x v="1"/>
    <x v="2"/>
    <x v="1"/>
    <n v="34298"/>
    <s v="RENT"/>
    <n v="0.28000000000000003"/>
    <n v="0.56000000000000005"/>
    <n v="12202.69"/>
    <n v="0"/>
    <n v="-18591.309999999998"/>
    <n v="0.89783660854860337"/>
    <n v="0.89783660854860337"/>
    <n v="338.96361111111111"/>
    <n v="2858.1666666666665"/>
    <n v="0.11859476743055961"/>
    <x v="33"/>
    <n v="26"/>
    <s v="LOSS: 18591.31"/>
    <s v="LOSS"/>
  </r>
  <r>
    <s v="L0925"/>
    <s v="24-02-2021"/>
    <s v="B0925"/>
    <x v="0"/>
    <n v="6448"/>
    <n v="12.7"/>
    <n v="36"/>
    <x v="1"/>
    <x v="1"/>
    <x v="0"/>
    <n v="100204"/>
    <s v="RENT"/>
    <n v="0.4"/>
    <n v="0.9"/>
    <n v="1032.68"/>
    <n v="0"/>
    <n v="-5415.32"/>
    <n v="6.4348728593668914E-2"/>
    <n v="6.4348728593668914E-2"/>
    <n v="28.685555555555556"/>
    <n v="8350.3333333333339"/>
    <n v="3.4352587388394341E-3"/>
    <x v="29"/>
    <n v="54"/>
    <s v="LOSS: 5415.32"/>
    <s v="LOSS"/>
  </r>
  <r>
    <s v="L0926"/>
    <s v="11-03-2023"/>
    <s v="B0926"/>
    <x v="8"/>
    <n v="29861"/>
    <n v="12.4"/>
    <n v="60"/>
    <x v="0"/>
    <x v="1"/>
    <x v="1"/>
    <n v="116207"/>
    <s v="RENT"/>
    <n v="0.37"/>
    <n v="0.62"/>
    <n v="33563.760000000002"/>
    <n v="0"/>
    <n v="3702.760000000002"/>
    <n v="0.25696386620427342"/>
    <n v="0.25696386620427342"/>
    <n v="559.39600000000007"/>
    <n v="9683.9166666666661"/>
    <n v="5.7765470238453805E-2"/>
    <x v="8"/>
    <n v="30"/>
    <s v="PROFIT: 3702.76"/>
    <s v="PROFIT"/>
  </r>
  <r>
    <s v="L0927"/>
    <s v="17-02-2023"/>
    <s v="B0927"/>
    <x v="6"/>
    <n v="29141"/>
    <n v="8.6"/>
    <n v="60"/>
    <x v="1"/>
    <x v="6"/>
    <x v="3"/>
    <n v="130356"/>
    <s v="MORTGAGE"/>
    <n v="0.43"/>
    <n v="0.6"/>
    <n v="3346.38"/>
    <n v="13855.54"/>
    <n v="-25794.62"/>
    <n v="0.22354935714504895"/>
    <n v="0.22354935714504895"/>
    <n v="55.773000000000003"/>
    <n v="10863"/>
    <n v="5.134217067108534E-3"/>
    <x v="6"/>
    <n v="31"/>
    <s v="LOSS: 25794.62"/>
    <s v="LOSS"/>
  </r>
  <r>
    <s v="L0928"/>
    <s v="11-06-2021"/>
    <s v="B0928"/>
    <x v="3"/>
    <n v="10074"/>
    <n v="13.7"/>
    <n v="36"/>
    <x v="1"/>
    <x v="0"/>
    <x v="0"/>
    <n v="85161"/>
    <s v="OWN"/>
    <n v="0.45"/>
    <n v="0.89"/>
    <n v="4351.3500000000004"/>
    <n v="0"/>
    <n v="-5722.65"/>
    <n v="0.11829358509176736"/>
    <n v="0.11829358509176736"/>
    <n v="120.87083333333334"/>
    <n v="7096.75"/>
    <n v="1.7031857305574147E-2"/>
    <x v="24"/>
    <n v="51"/>
    <s v="LOSS: 5722.65"/>
    <s v="LOSS"/>
  </r>
  <r>
    <s v="L0929"/>
    <s v="28-03-2021"/>
    <s v="B0929"/>
    <x v="6"/>
    <n v="7406"/>
    <n v="11.6"/>
    <n v="60"/>
    <x v="0"/>
    <x v="6"/>
    <x v="1"/>
    <n v="90652"/>
    <s v="OWN"/>
    <n v="0.41"/>
    <n v="0.87"/>
    <n v="8265.1"/>
    <n v="0"/>
    <n v="859.10000000000036"/>
    <n v="8.1697039226933763E-2"/>
    <n v="8.1697039226933763E-2"/>
    <n v="137.75166666666667"/>
    <n v="7554.333333333333"/>
    <n v="1.8234787980408597E-2"/>
    <x v="5"/>
    <n v="53"/>
    <s v="PROFIT: 859.1"/>
    <s v="PROFIT"/>
  </r>
  <r>
    <s v="L0930"/>
    <s v="24-02-2021"/>
    <s v="B0930"/>
    <x v="7"/>
    <n v="32823"/>
    <n v="11.8"/>
    <n v="36"/>
    <x v="1"/>
    <x v="5"/>
    <x v="0"/>
    <n v="64484"/>
    <s v="OWN"/>
    <n v="0.37"/>
    <n v="0.7"/>
    <n v="1788.26"/>
    <n v="0"/>
    <n v="-31034.74"/>
    <n v="0.50900998697351285"/>
    <n v="0.50900998697351285"/>
    <n v="49.673888888888889"/>
    <n v="5373.666666666667"/>
    <n v="9.2439468188491199E-3"/>
    <x v="29"/>
    <n v="54"/>
    <s v="LOSS: 31034.74"/>
    <s v="LOSS"/>
  </r>
  <r>
    <s v="L0931"/>
    <s v="29-10-2023"/>
    <s v="B0931"/>
    <x v="1"/>
    <n v="24291"/>
    <n v="19.8"/>
    <n v="36"/>
    <x v="2"/>
    <x v="4"/>
    <x v="2"/>
    <n v="128614"/>
    <s v="RENT"/>
    <n v="0.11"/>
    <n v="0.72"/>
    <n v="0"/>
    <n v="0"/>
    <n v="-24291"/>
    <n v="0.18886746388418058"/>
    <n v="0.18886746388418058"/>
    <n v="0"/>
    <n v="10717.833333333334"/>
    <n v="0"/>
    <x v="30"/>
    <n v="22"/>
    <s v="LOSS: 24291"/>
    <s v="LOSS"/>
  </r>
  <r>
    <s v="L0932"/>
    <s v="13-04-2023"/>
    <s v="B0932"/>
    <x v="4"/>
    <n v="33003"/>
    <n v="9.5"/>
    <n v="60"/>
    <x v="0"/>
    <x v="6"/>
    <x v="2"/>
    <n v="142695"/>
    <s v="MORTGAGE"/>
    <n v="0.31"/>
    <n v="0.6"/>
    <n v="36138.28"/>
    <n v="0"/>
    <n v="3135.2799999999988"/>
    <n v="0.23128350678019552"/>
    <n v="0.23128350678019552"/>
    <n v="602.30466666666666"/>
    <n v="11891.25"/>
    <n v="5.0651080976908791E-2"/>
    <x v="22"/>
    <n v="29"/>
    <s v="PROFIT: 3135.28"/>
    <s v="PROFIT"/>
  </r>
  <r>
    <s v="L0933"/>
    <s v="09-11-2021"/>
    <s v="B0933"/>
    <x v="9"/>
    <n v="35406"/>
    <n v="17.8"/>
    <n v="60"/>
    <x v="0"/>
    <x v="6"/>
    <x v="2"/>
    <n v="50922"/>
    <s v="OWN"/>
    <n v="0.12"/>
    <n v="0.54"/>
    <n v="41708.269999999997"/>
    <n v="0"/>
    <n v="6302.2699999999968"/>
    <n v="0.69529869211735595"/>
    <n v="0.69529869211735595"/>
    <n v="695.13783333333333"/>
    <n v="4243.5"/>
    <n v="0.16381237971800008"/>
    <x v="4"/>
    <n v="46"/>
    <s v="PROFIT: 6302.27"/>
    <s v="PROFIT"/>
  </r>
  <r>
    <s v="L0934"/>
    <s v="29-01-2023"/>
    <s v="B0934"/>
    <x v="0"/>
    <n v="24312"/>
    <n v="16.399999999999999"/>
    <n v="36"/>
    <x v="1"/>
    <x v="6"/>
    <x v="1"/>
    <n v="64028"/>
    <s v="RENT"/>
    <n v="0.42"/>
    <n v="0.76"/>
    <n v="9266.1200000000008"/>
    <n v="2516.62"/>
    <n v="-15045.88"/>
    <n v="0.37970887736615233"/>
    <n v="0.37970887736615233"/>
    <n v="257.39222222222224"/>
    <n v="5335.666666666667"/>
    <n v="4.8239936694362884E-2"/>
    <x v="14"/>
    <n v="31"/>
    <s v="LOSS: 15045.88"/>
    <s v="LOSS"/>
  </r>
  <r>
    <s v="L0935"/>
    <s v="19-03-2022"/>
    <s v="B0935"/>
    <x v="1"/>
    <n v="2382"/>
    <n v="16.399999999999999"/>
    <n v="36"/>
    <x v="1"/>
    <x v="0"/>
    <x v="3"/>
    <n v="141461"/>
    <s v="MORTGAGE"/>
    <n v="0.23"/>
    <n v="0.54"/>
    <n v="791.85"/>
    <n v="0"/>
    <n v="-1590.15"/>
    <n v="1.6838563278924933E-2"/>
    <n v="1.6838563278924933E-2"/>
    <n v="21.995833333333334"/>
    <n v="11788.416666666666"/>
    <n v="1.865885297007656E-3"/>
    <x v="35"/>
    <n v="42"/>
    <s v="LOSS: 1590.15"/>
    <s v="LOSS"/>
  </r>
  <r>
    <s v="L0936"/>
    <s v="24-11-2021"/>
    <s v="B0936"/>
    <x v="6"/>
    <n v="35171"/>
    <n v="18.3"/>
    <n v="60"/>
    <x v="0"/>
    <x v="3"/>
    <x v="0"/>
    <n v="50316"/>
    <s v="MORTGAGE"/>
    <n v="0.32"/>
    <n v="0.7"/>
    <n v="41607.29"/>
    <n v="0"/>
    <n v="6436.2900000000009"/>
    <n v="0.69900230542968445"/>
    <n v="0.69900230542968445"/>
    <n v="693.45483333333334"/>
    <n v="4193"/>
    <n v="0.16538393354002703"/>
    <x v="4"/>
    <n v="45"/>
    <s v="PROFIT: 6436.29"/>
    <s v="PROFIT"/>
  </r>
  <r>
    <s v="L0937"/>
    <s v="14-12-2023"/>
    <s v="B0937"/>
    <x v="8"/>
    <n v="4292"/>
    <n v="16"/>
    <n v="36"/>
    <x v="1"/>
    <x v="2"/>
    <x v="4"/>
    <n v="106996"/>
    <s v="OWN"/>
    <n v="0.21"/>
    <n v="0.92"/>
    <n v="836.21"/>
    <n v="0"/>
    <n v="-3455.79"/>
    <n v="4.0113649108377884E-2"/>
    <n v="4.0113649108377884E-2"/>
    <n v="23.228055555555557"/>
    <n v="8916.3333333333339"/>
    <n v="2.6051129637245005E-3"/>
    <x v="15"/>
    <n v="21"/>
    <s v="LOSS: 3455.79"/>
    <s v="LOSS"/>
  </r>
  <r>
    <s v="L0938"/>
    <s v="31-01-2023"/>
    <s v="B0938"/>
    <x v="8"/>
    <n v="34187"/>
    <n v="22.6"/>
    <n v="60"/>
    <x v="0"/>
    <x v="4"/>
    <x v="2"/>
    <n v="46968"/>
    <s v="OWN"/>
    <n v="0.41"/>
    <n v="0.93"/>
    <n v="41913.26"/>
    <n v="0"/>
    <n v="7726.260000000002"/>
    <n v="0.72787855561233183"/>
    <n v="0.72787855561233183"/>
    <n v="698.55433333333337"/>
    <n v="3914"/>
    <n v="0.17847581331970705"/>
    <x v="14"/>
    <n v="31"/>
    <s v="PROFIT: 7726.26"/>
    <s v="PROFIT"/>
  </r>
  <r>
    <s v="L0939"/>
    <s v="02-08-2022"/>
    <s v="B0939"/>
    <x v="1"/>
    <n v="13411"/>
    <n v="18.5"/>
    <n v="36"/>
    <x v="1"/>
    <x v="0"/>
    <x v="2"/>
    <n v="60266"/>
    <s v="RENT"/>
    <n v="0.45"/>
    <n v="0.61"/>
    <n v="2332.75"/>
    <n v="2064.9299999999998"/>
    <n v="-11078.25"/>
    <n v="0.22253011648358942"/>
    <n v="0.22253011648358942"/>
    <n v="64.798611111111114"/>
    <n v="5022.166666666667"/>
    <n v="1.2902521045586788E-2"/>
    <x v="25"/>
    <n v="37"/>
    <s v="LOSS: 11078.25"/>
    <s v="LOSS"/>
  </r>
  <r>
    <s v="L0940"/>
    <s v="11-12-2023"/>
    <s v="B0940"/>
    <x v="8"/>
    <n v="38285"/>
    <n v="15.9"/>
    <n v="60"/>
    <x v="0"/>
    <x v="0"/>
    <x v="4"/>
    <n v="125745"/>
    <s v="OWN"/>
    <n v="0.26"/>
    <n v="0.78"/>
    <n v="44372.32"/>
    <n v="0"/>
    <n v="6087.32"/>
    <n v="0.3044653862976659"/>
    <n v="0.3044653862976659"/>
    <n v="739.5386666666667"/>
    <n v="10478.75"/>
    <n v="7.0575084496401444E-2"/>
    <x v="15"/>
    <n v="21"/>
    <s v="PROFIT: 6087.32"/>
    <s v="PROFIT"/>
  </r>
  <r>
    <s v="L0941"/>
    <s v="04-10-2023"/>
    <s v="B0941"/>
    <x v="6"/>
    <n v="16422"/>
    <n v="21.6"/>
    <n v="36"/>
    <x v="0"/>
    <x v="3"/>
    <x v="4"/>
    <n v="54000"/>
    <s v="RENT"/>
    <n v="0.45"/>
    <n v="0.71"/>
    <n v="19969.150000000001"/>
    <n v="0"/>
    <n v="3547.1500000000015"/>
    <n v="0.30411111111111111"/>
    <n v="0.30411111111111111"/>
    <n v="554.69861111111118"/>
    <n v="4500"/>
    <n v="0.12326635802469137"/>
    <x v="30"/>
    <n v="23"/>
    <s v="PROFIT: 3547.15"/>
    <s v="PROFIT"/>
  </r>
  <r>
    <s v="L0942"/>
    <s v="06-04-2021"/>
    <s v="B0942"/>
    <x v="1"/>
    <n v="33371"/>
    <n v="17.100000000000001"/>
    <n v="36"/>
    <x v="1"/>
    <x v="5"/>
    <x v="1"/>
    <n v="44011"/>
    <s v="MORTGAGE"/>
    <n v="0.21"/>
    <n v="0.89"/>
    <n v="1803.79"/>
    <n v="0"/>
    <n v="-31567.21"/>
    <n v="0.75824225761741382"/>
    <n v="0.75824225761741382"/>
    <n v="50.105277777777779"/>
    <n v="3667.5833333333335"/>
    <n v="1.3661660342490134E-2"/>
    <x v="28"/>
    <n v="53"/>
    <s v="LOSS: 31567.21"/>
    <s v="LOSS"/>
  </r>
  <r>
    <s v="L0943"/>
    <s v="25-03-2023"/>
    <s v="B0943"/>
    <x v="6"/>
    <n v="6693"/>
    <n v="10.8"/>
    <n v="60"/>
    <x v="0"/>
    <x v="4"/>
    <x v="0"/>
    <n v="32866"/>
    <s v="MORTGAGE"/>
    <n v="0.31"/>
    <n v="0.62"/>
    <n v="7415.84"/>
    <n v="0"/>
    <n v="722.84000000000015"/>
    <n v="0.20364510436317168"/>
    <n v="0.20364510436317168"/>
    <n v="123.59733333333334"/>
    <n v="2738.8333333333335"/>
    <n v="4.5127730785614315E-2"/>
    <x v="8"/>
    <n v="29"/>
    <s v="PROFIT: 722.84"/>
    <s v="PROFIT"/>
  </r>
  <r>
    <s v="L0944"/>
    <s v="06-05-2022"/>
    <s v="B0944"/>
    <x v="0"/>
    <n v="34535"/>
    <n v="9.1"/>
    <n v="36"/>
    <x v="0"/>
    <x v="4"/>
    <x v="2"/>
    <n v="142669"/>
    <s v="MORTGAGE"/>
    <n v="0.44"/>
    <n v="0.5"/>
    <n v="37677.68"/>
    <n v="0"/>
    <n v="3142.6800000000003"/>
    <n v="0.24206379802199496"/>
    <n v="0.24206379802199496"/>
    <n v="1046.6022222222223"/>
    <n v="11889.083333333334"/>
    <n v="8.8030522865280236E-2"/>
    <x v="16"/>
    <n v="40"/>
    <s v="PROFIT: 3142.68"/>
    <s v="PROFIT"/>
  </r>
  <r>
    <s v="L0945"/>
    <s v="28-03-2022"/>
    <s v="B0945"/>
    <x v="4"/>
    <n v="15818"/>
    <n v="8"/>
    <n v="36"/>
    <x v="1"/>
    <x v="4"/>
    <x v="3"/>
    <n v="35898"/>
    <s v="MORTGAGE"/>
    <n v="0.23"/>
    <n v="0.56999999999999995"/>
    <n v="2467.0100000000002"/>
    <n v="0"/>
    <n v="-13350.99"/>
    <n v="0.44063736141289206"/>
    <n v="0.44063736141289206"/>
    <n v="68.528055555555568"/>
    <n v="2991.5"/>
    <n v="2.2907590023585347E-2"/>
    <x v="35"/>
    <n v="41"/>
    <s v="LOSS: 13350.99"/>
    <s v="LOSS"/>
  </r>
  <r>
    <s v="L0946"/>
    <s v="14-06-2021"/>
    <s v="B0946"/>
    <x v="3"/>
    <n v="32238"/>
    <n v="23"/>
    <n v="60"/>
    <x v="1"/>
    <x v="1"/>
    <x v="1"/>
    <n v="48395"/>
    <s v="OWN"/>
    <n v="0.48"/>
    <n v="0.66"/>
    <n v="3609.94"/>
    <n v="0"/>
    <n v="-28628.06"/>
    <n v="0.66614319661122012"/>
    <n v="0.66614319661122012"/>
    <n v="60.165666666666667"/>
    <n v="4032.9166666666665"/>
    <n v="1.4918648620725282E-2"/>
    <x v="24"/>
    <n v="51"/>
    <s v="LOSS: 28628.06"/>
    <s v="LOSS"/>
  </r>
  <r>
    <s v="L0947"/>
    <s v="01-07-2021"/>
    <s v="B0947"/>
    <x v="0"/>
    <n v="31874"/>
    <n v="19.2"/>
    <n v="36"/>
    <x v="0"/>
    <x v="4"/>
    <x v="1"/>
    <n v="69019"/>
    <s v="OWN"/>
    <n v="0.15"/>
    <n v="0.64"/>
    <n v="37993.81"/>
    <n v="0"/>
    <n v="6119.8099999999977"/>
    <n v="0.46181486257407378"/>
    <n v="0.46181486257407378"/>
    <n v="1055.3836111111111"/>
    <n v="5751.583333333333"/>
    <n v="0.18349444838860798"/>
    <x v="19"/>
    <n v="50"/>
    <s v="PROFIT: 6119.81"/>
    <s v="PROFIT"/>
  </r>
  <r>
    <s v="L0948"/>
    <s v="14-04-2022"/>
    <s v="B0948"/>
    <x v="0"/>
    <n v="27715"/>
    <n v="23.7"/>
    <n v="36"/>
    <x v="1"/>
    <x v="3"/>
    <x v="3"/>
    <n v="133243"/>
    <s v="RENT"/>
    <n v="0.11"/>
    <n v="0.86"/>
    <n v="9020.5300000000007"/>
    <n v="0"/>
    <n v="-18694.47"/>
    <n v="0.20800342231862087"/>
    <n v="0.20800342231862087"/>
    <n v="250.57027777777779"/>
    <n v="11103.583333333334"/>
    <n v="2.2566613880904314E-2"/>
    <x v="3"/>
    <n v="41"/>
    <s v="LOSS: 18694.47"/>
    <s v="LOSS"/>
  </r>
  <r>
    <s v="L0949"/>
    <s v="29-06-2023"/>
    <s v="B0949"/>
    <x v="8"/>
    <n v="28605"/>
    <n v="17.100000000000001"/>
    <n v="36"/>
    <x v="0"/>
    <x v="1"/>
    <x v="3"/>
    <n v="34006"/>
    <s v="RENT"/>
    <n v="0.46"/>
    <n v="0.81"/>
    <n v="33496.46"/>
    <n v="0"/>
    <n v="4891.4599999999991"/>
    <n v="0.84117508674939712"/>
    <n v="0.84117508674939712"/>
    <n v="930.45722222222219"/>
    <n v="2833.8333333333335"/>
    <n v="0.32833872453880686"/>
    <x v="27"/>
    <n v="26"/>
    <s v="PROFIT: 4891.46"/>
    <s v="PROFIT"/>
  </r>
  <r>
    <s v="L0950"/>
    <s v="05-01-2023"/>
    <s v="B0950"/>
    <x v="7"/>
    <n v="35317"/>
    <n v="14.5"/>
    <n v="60"/>
    <x v="0"/>
    <x v="6"/>
    <x v="3"/>
    <n v="64393"/>
    <s v="RENT"/>
    <n v="0.13"/>
    <n v="0.63"/>
    <n v="40437.97"/>
    <n v="0"/>
    <n v="5120.9700000000012"/>
    <n v="0.5484602363610952"/>
    <n v="0.5484602363610952"/>
    <n v="673.96616666666671"/>
    <n v="5366.083333333333"/>
    <n v="0.12559740965632912"/>
    <x v="14"/>
    <n v="32"/>
    <s v="PROFIT: 5120.97"/>
    <s v="PROFIT"/>
  </r>
  <r>
    <s v="L0951"/>
    <s v="03-04-2023"/>
    <s v="B0951"/>
    <x v="5"/>
    <n v="32174"/>
    <n v="6.2"/>
    <n v="60"/>
    <x v="0"/>
    <x v="4"/>
    <x v="4"/>
    <n v="40956"/>
    <s v="RENT"/>
    <n v="0.5"/>
    <n v="0.71"/>
    <n v="34168.79"/>
    <n v="0"/>
    <n v="1994.7900000000009"/>
    <n v="0.78557476316046493"/>
    <n v="0.78557476316046493"/>
    <n v="569.47983333333332"/>
    <n v="3413"/>
    <n v="0.16685608946186151"/>
    <x v="22"/>
    <n v="29"/>
    <s v="PROFIT: 1994.79"/>
    <s v="PROFIT"/>
  </r>
  <r>
    <s v="L0952"/>
    <s v="02-08-2023"/>
    <s v="B0952"/>
    <x v="8"/>
    <n v="10956"/>
    <n v="18.399999999999999"/>
    <n v="60"/>
    <x v="0"/>
    <x v="0"/>
    <x v="2"/>
    <n v="80042"/>
    <s v="RENT"/>
    <n v="0.48"/>
    <n v="0.54"/>
    <n v="12971.9"/>
    <n v="0"/>
    <n v="2015.8999999999996"/>
    <n v="0.13687813897703704"/>
    <n v="0.13687813897703704"/>
    <n v="216.19833333333332"/>
    <n v="6670.166666666667"/>
    <n v="3.2412733315009615E-2"/>
    <x v="10"/>
    <n v="25"/>
    <s v="PROFIT: 2015.9"/>
    <s v="PROFIT"/>
  </r>
  <r>
    <s v="L0953"/>
    <s v="07-01-2021"/>
    <s v="B0953"/>
    <x v="7"/>
    <n v="39908"/>
    <n v="16.600000000000001"/>
    <n v="36"/>
    <x v="1"/>
    <x v="5"/>
    <x v="4"/>
    <n v="126199"/>
    <s v="MORTGAGE"/>
    <n v="0.15"/>
    <n v="0.9"/>
    <n v="4986.33"/>
    <n v="0"/>
    <n v="-34921.67"/>
    <n v="0.3162307149818937"/>
    <n v="0.3162307149818937"/>
    <n v="138.50916666666666"/>
    <n v="10516.583333333334"/>
    <n v="1.317054810259986E-2"/>
    <x v="12"/>
    <n v="56"/>
    <s v="LOSS: 34921.67"/>
    <s v="LOSS"/>
  </r>
  <r>
    <s v="L0954"/>
    <s v="26-11-2021"/>
    <s v="B0954"/>
    <x v="6"/>
    <n v="11837"/>
    <n v="24.8"/>
    <n v="36"/>
    <x v="0"/>
    <x v="4"/>
    <x v="2"/>
    <n v="36078"/>
    <s v="MORTGAGE"/>
    <n v="0.32"/>
    <n v="0.92"/>
    <n v="14772.58"/>
    <n v="0"/>
    <n v="2935.58"/>
    <n v="0.32809468374078388"/>
    <n v="0.32809468374078388"/>
    <n v="410.34944444444443"/>
    <n v="3006.5"/>
    <n v="0.13648742539312969"/>
    <x v="4"/>
    <n v="45"/>
    <s v="PROFIT: 2935.58"/>
    <s v="PROFIT"/>
  </r>
  <r>
    <s v="L0955"/>
    <s v="14-02-2023"/>
    <s v="B0955"/>
    <x v="5"/>
    <n v="4716"/>
    <n v="9.8000000000000007"/>
    <n v="36"/>
    <x v="1"/>
    <x v="0"/>
    <x v="4"/>
    <n v="59631"/>
    <s v="MORTGAGE"/>
    <n v="0.17"/>
    <n v="0.94"/>
    <n v="1357.66"/>
    <n v="0"/>
    <n v="-3358.34"/>
    <n v="7.9086381244654627E-2"/>
    <n v="7.9086381244654627E-2"/>
    <n v="37.712777777777781"/>
    <n v="4969.25"/>
    <n v="7.5892293158480216E-3"/>
    <x v="6"/>
    <n v="31"/>
    <s v="LOSS: 3358.34"/>
    <s v="LOSS"/>
  </r>
  <r>
    <s v="L0956"/>
    <s v="31-05-2021"/>
    <s v="B0956"/>
    <x v="8"/>
    <n v="5481"/>
    <n v="15.6"/>
    <n v="36"/>
    <x v="0"/>
    <x v="2"/>
    <x v="0"/>
    <n v="125676"/>
    <s v="RENT"/>
    <n v="0.27"/>
    <n v="0.89"/>
    <n v="6336.04"/>
    <n v="0"/>
    <n v="855.04"/>
    <n v="4.3612145517043829E-2"/>
    <n v="4.3612145517043829E-2"/>
    <n v="176.0011111111111"/>
    <n v="10473"/>
    <n v="1.6805224015192504E-2"/>
    <x v="2"/>
    <n v="51"/>
    <s v="PROFIT: 855.04"/>
    <s v="PROFIT"/>
  </r>
  <r>
    <s v="L0957"/>
    <s v="27-05-2021"/>
    <s v="B0957"/>
    <x v="5"/>
    <n v="25282"/>
    <n v="18"/>
    <n v="60"/>
    <x v="2"/>
    <x v="4"/>
    <x v="2"/>
    <n v="92901"/>
    <s v="MORTGAGE"/>
    <n v="0.12"/>
    <n v="0.57999999999999996"/>
    <n v="0"/>
    <n v="0"/>
    <n v="-25282"/>
    <n v="0.27213915888957063"/>
    <n v="0.27213915888957063"/>
    <n v="0"/>
    <n v="7741.75"/>
    <n v="0"/>
    <x v="2"/>
    <n v="51"/>
    <s v="LOSS: 25282"/>
    <s v="LOSS"/>
  </r>
  <r>
    <s v="L0958"/>
    <s v="04-07-2023"/>
    <s v="B0958"/>
    <x v="5"/>
    <n v="7548"/>
    <n v="17.899999999999999"/>
    <n v="36"/>
    <x v="1"/>
    <x v="0"/>
    <x v="1"/>
    <n v="137227"/>
    <s v="MORTGAGE"/>
    <n v="0.19"/>
    <n v="0.52"/>
    <n v="2381.79"/>
    <n v="0"/>
    <n v="-5166.21"/>
    <n v="5.5003752905769275E-2"/>
    <n v="5.5003752905769275E-2"/>
    <n v="66.160833333333329"/>
    <n v="11435.583333333334"/>
    <n v="5.7855232570849756E-3"/>
    <x v="33"/>
    <n v="26"/>
    <s v="LOSS: 5166.21"/>
    <s v="LOSS"/>
  </r>
  <r>
    <s v="L0959"/>
    <s v="01-12-2022"/>
    <s v="B0959"/>
    <x v="2"/>
    <n v="38605"/>
    <n v="16.2"/>
    <n v="36"/>
    <x v="1"/>
    <x v="0"/>
    <x v="2"/>
    <n v="99497"/>
    <s v="MORTGAGE"/>
    <n v="0.25"/>
    <n v="0.76"/>
    <n v="7107.9"/>
    <n v="0"/>
    <n v="-31497.1"/>
    <n v="0.38800164829090322"/>
    <n v="0.38800164829090322"/>
    <n v="197.44166666666666"/>
    <n v="8291.4166666666661"/>
    <n v="2.3812778274721853E-2"/>
    <x v="17"/>
    <n v="33"/>
    <s v="LOSS: 31497.1"/>
    <s v="LOSS"/>
  </r>
  <r>
    <s v="L0960"/>
    <s v="23-03-2021"/>
    <s v="B0960"/>
    <x v="4"/>
    <n v="8758"/>
    <n v="20.5"/>
    <n v="36"/>
    <x v="0"/>
    <x v="4"/>
    <x v="2"/>
    <n v="124813"/>
    <s v="MORTGAGE"/>
    <n v="0.28000000000000003"/>
    <n v="0.91"/>
    <n v="10553.39"/>
    <n v="0"/>
    <n v="1795.3899999999994"/>
    <n v="7.0168972783283795E-2"/>
    <n v="7.0168972783283795E-2"/>
    <n v="293.14972222222218"/>
    <n v="10401.083333333334"/>
    <n v="2.818453740128565E-2"/>
    <x v="5"/>
    <n v="53"/>
    <s v="PROFIT: 1795.39"/>
    <s v="PROFIT"/>
  </r>
  <r>
    <s v="L0961"/>
    <s v="29-05-2022"/>
    <s v="B0961"/>
    <x v="2"/>
    <n v="24177"/>
    <n v="9.1"/>
    <n v="60"/>
    <x v="0"/>
    <x v="3"/>
    <x v="2"/>
    <n v="147192"/>
    <s v="OWN"/>
    <n v="0.49"/>
    <n v="0.57999999999999996"/>
    <n v="26377.11"/>
    <n v="0"/>
    <n v="2200.1100000000006"/>
    <n v="0.16425485080710908"/>
    <n v="0.16425485080710908"/>
    <n v="439.61849999999998"/>
    <n v="12266"/>
    <n v="3.5840412522419693E-2"/>
    <x v="16"/>
    <n v="39"/>
    <s v="PROFIT: 2200.11"/>
    <s v="PROFIT"/>
  </r>
  <r>
    <s v="L0962"/>
    <s v="26-03-2023"/>
    <s v="B0962"/>
    <x v="7"/>
    <n v="25022"/>
    <n v="19.5"/>
    <n v="36"/>
    <x v="0"/>
    <x v="4"/>
    <x v="0"/>
    <n v="71574"/>
    <s v="RENT"/>
    <n v="0.42"/>
    <n v="0.5"/>
    <n v="29901.29"/>
    <n v="0"/>
    <n v="4879.2900000000009"/>
    <n v="0.34959622209182106"/>
    <n v="0.34959622209182106"/>
    <n v="830.5913888888889"/>
    <n v="5964.5"/>
    <n v="0.13925582846657539"/>
    <x v="8"/>
    <n v="29"/>
    <s v="PROFIT: 4879.29"/>
    <s v="PROFIT"/>
  </r>
  <r>
    <s v="L0963"/>
    <s v="10-12-2022"/>
    <s v="B0963"/>
    <x v="9"/>
    <n v="6542"/>
    <n v="17.399999999999999"/>
    <n v="36"/>
    <x v="1"/>
    <x v="4"/>
    <x v="4"/>
    <n v="148494"/>
    <s v="RENT"/>
    <n v="0.39"/>
    <n v="0.86"/>
    <n v="723.02"/>
    <n v="1622.45"/>
    <n v="-5818.98"/>
    <n v="4.4055652080218728E-2"/>
    <n v="4.4055652080218728E-2"/>
    <n v="20.08388888888889"/>
    <n v="12374.5"/>
    <n v="1.6230060922775781E-3"/>
    <x v="17"/>
    <n v="33"/>
    <s v="LOSS: 5818.98"/>
    <s v="LOSS"/>
  </r>
  <r>
    <s v="L0964"/>
    <s v="16-01-2023"/>
    <s v="B0964"/>
    <x v="1"/>
    <n v="26476"/>
    <n v="22.9"/>
    <n v="36"/>
    <x v="0"/>
    <x v="1"/>
    <x v="1"/>
    <n v="61417"/>
    <s v="OWN"/>
    <n v="0.31"/>
    <n v="0.53"/>
    <n v="32539"/>
    <n v="0"/>
    <n v="6063"/>
    <n v="0.43108585570770308"/>
    <n v="0.43108585570770308"/>
    <n v="903.86111111111109"/>
    <n v="5118.083333333333"/>
    <n v="0.17660148384540655"/>
    <x v="14"/>
    <n v="32"/>
    <s v="PROFIT: 6063"/>
    <s v="PROFIT"/>
  </r>
  <r>
    <s v="L0965"/>
    <s v="20-10-2023"/>
    <s v="B0965"/>
    <x v="3"/>
    <n v="31784"/>
    <n v="21.9"/>
    <n v="36"/>
    <x v="1"/>
    <x v="4"/>
    <x v="4"/>
    <n v="118020"/>
    <s v="MORTGAGE"/>
    <n v="0.44"/>
    <n v="0.69"/>
    <n v="2122.0300000000002"/>
    <n v="0"/>
    <n v="-29661.97"/>
    <n v="0.26931028639213694"/>
    <n v="0.26931028639213694"/>
    <n v="58.945277777777783"/>
    <n v="9835"/>
    <n v="5.993419194486811E-3"/>
    <x v="30"/>
    <n v="22"/>
    <s v="LOSS: 29661.97"/>
    <s v="LOSS"/>
  </r>
  <r>
    <s v="L0966"/>
    <s v="08-12-2022"/>
    <s v="B0966"/>
    <x v="9"/>
    <n v="23740"/>
    <n v="11.3"/>
    <n v="36"/>
    <x v="1"/>
    <x v="0"/>
    <x v="4"/>
    <n v="113639"/>
    <s v="MORTGAGE"/>
    <n v="0.24"/>
    <n v="0.81"/>
    <n v="1468.47"/>
    <n v="0"/>
    <n v="-22271.53"/>
    <n v="0.2089071533540422"/>
    <n v="0.2089071533540422"/>
    <n v="40.790833333333332"/>
    <n v="9469.9166666666661"/>
    <n v="4.3074120680400216E-3"/>
    <x v="17"/>
    <n v="33"/>
    <s v="LOSS: 22271.53"/>
    <s v="LOSS"/>
  </r>
  <r>
    <s v="L0967"/>
    <s v="16-04-2022"/>
    <s v="B0967"/>
    <x v="1"/>
    <n v="25817"/>
    <n v="10.5"/>
    <n v="60"/>
    <x v="0"/>
    <x v="0"/>
    <x v="3"/>
    <n v="95006"/>
    <s v="MORTGAGE"/>
    <n v="0.38"/>
    <n v="0.61"/>
    <n v="28527.78"/>
    <n v="0"/>
    <n v="2710.7799999999988"/>
    <n v="0.27174073216428435"/>
    <n v="0.27174073216428435"/>
    <n v="475.46299999999997"/>
    <n v="7917.166666666667"/>
    <n v="6.0054691282655823E-2"/>
    <x v="3"/>
    <n v="41"/>
    <s v="PROFIT: 2710.78"/>
    <s v="PROFIT"/>
  </r>
  <r>
    <s v="L0968"/>
    <s v="31-01-2022"/>
    <s v="B0968"/>
    <x v="7"/>
    <n v="17052"/>
    <n v="24.6"/>
    <n v="36"/>
    <x v="1"/>
    <x v="4"/>
    <x v="0"/>
    <n v="124881"/>
    <s v="RENT"/>
    <n v="0.5"/>
    <n v="0.54"/>
    <n v="6524.2"/>
    <n v="0"/>
    <n v="-10527.8"/>
    <n v="0.13654599178417853"/>
    <n v="0.13654599178417853"/>
    <n v="181.22777777777776"/>
    <n v="10406.75"/>
    <n v="1.741444521851469E-2"/>
    <x v="9"/>
    <n v="43"/>
    <s v="LOSS: 10527.8"/>
    <s v="LOSS"/>
  </r>
  <r>
    <s v="L0969"/>
    <s v="18-09-2021"/>
    <s v="B0969"/>
    <x v="7"/>
    <n v="36153"/>
    <n v="15.5"/>
    <n v="36"/>
    <x v="1"/>
    <x v="0"/>
    <x v="3"/>
    <n v="141862"/>
    <s v="RENT"/>
    <n v="0.23"/>
    <n v="0.85"/>
    <n v="6981.3"/>
    <n v="0"/>
    <n v="-29171.7"/>
    <n v="0.25484625904047598"/>
    <n v="0.25484625904047598"/>
    <n v="193.92500000000001"/>
    <n v="11821.833333333334"/>
    <n v="1.6403970055405958E-2"/>
    <x v="13"/>
    <n v="48"/>
    <s v="LOSS: 29171.7"/>
    <s v="LOSS"/>
  </r>
  <r>
    <s v="L0970"/>
    <s v="16-03-2023"/>
    <s v="B0970"/>
    <x v="6"/>
    <n v="1671"/>
    <n v="23.1"/>
    <n v="36"/>
    <x v="1"/>
    <x v="0"/>
    <x v="0"/>
    <n v="69454"/>
    <s v="RENT"/>
    <n v="0.37"/>
    <n v="0.78"/>
    <n v="682.33"/>
    <n v="0"/>
    <n v="-988.67"/>
    <n v="2.4059089469289027E-2"/>
    <n v="2.4059089469289027E-2"/>
    <n v="18.953611111111112"/>
    <n v="5787.833333333333"/>
    <n v="3.2747333966846163E-3"/>
    <x v="8"/>
    <n v="30"/>
    <s v="LOSS: 988.67"/>
    <s v="LOSS"/>
  </r>
  <r>
    <s v="L0971"/>
    <s v="23-07-2023"/>
    <s v="B0971"/>
    <x v="3"/>
    <n v="1163"/>
    <n v="8.3000000000000007"/>
    <n v="36"/>
    <x v="0"/>
    <x v="6"/>
    <x v="4"/>
    <n v="31587"/>
    <s v="RENT"/>
    <n v="0.44"/>
    <n v="0.94"/>
    <n v="1259.53"/>
    <n v="0"/>
    <n v="96.529999999999973"/>
    <n v="3.6818944502485199E-2"/>
    <n v="3.6818944502485199E-2"/>
    <n v="34.986944444444447"/>
    <n v="2632.25"/>
    <n v="1.3291649518261733E-2"/>
    <x v="33"/>
    <n v="25"/>
    <s v="PROFIT: 96.53"/>
    <s v="PROFIT"/>
  </r>
  <r>
    <s v="L0972"/>
    <s v="24-06-2023"/>
    <s v="B0972"/>
    <x v="4"/>
    <n v="5795"/>
    <n v="17.899999999999999"/>
    <n v="36"/>
    <x v="0"/>
    <x v="0"/>
    <x v="4"/>
    <n v="138107"/>
    <s v="RENT"/>
    <n v="0.47"/>
    <n v="0.65"/>
    <n v="6832.3"/>
    <n v="0"/>
    <n v="1037.3000000000002"/>
    <n v="4.196021925029144E-2"/>
    <n v="4.196021925029144E-2"/>
    <n v="189.78611111111113"/>
    <n v="11508.916666666666"/>
    <n v="1.6490354097426878E-2"/>
    <x v="27"/>
    <n v="26"/>
    <s v="PROFIT: 1037.3"/>
    <s v="PROFIT"/>
  </r>
  <r>
    <s v="L0973"/>
    <s v="13-12-2023"/>
    <s v="B0973"/>
    <x v="5"/>
    <n v="11634"/>
    <n v="21.2"/>
    <n v="36"/>
    <x v="0"/>
    <x v="1"/>
    <x v="0"/>
    <n v="145584"/>
    <s v="OWN"/>
    <n v="0.39"/>
    <n v="0.53"/>
    <n v="14100.41"/>
    <n v="0"/>
    <n v="2466.41"/>
    <n v="7.9912627761292446E-2"/>
    <n v="7.9912627761292446E-2"/>
    <n v="391.67805555555555"/>
    <n v="12132"/>
    <n v="3.2284706194819941E-2"/>
    <x v="15"/>
    <n v="21"/>
    <s v="PROFIT: 2466.41"/>
    <s v="PROFIT"/>
  </r>
  <r>
    <s v="L0974"/>
    <s v="29-07-2023"/>
    <s v="B0974"/>
    <x v="2"/>
    <n v="5798"/>
    <n v="23.9"/>
    <n v="36"/>
    <x v="1"/>
    <x v="6"/>
    <x v="4"/>
    <n v="84710"/>
    <s v="RENT"/>
    <n v="0.21"/>
    <n v="0.83"/>
    <n v="1416.33"/>
    <n v="0"/>
    <n v="-4381.67"/>
    <n v="6.8445283909809945E-2"/>
    <n v="6.8445283909809945E-2"/>
    <n v="39.342500000000001"/>
    <n v="7059.166666666667"/>
    <n v="5.5732499114626369E-3"/>
    <x v="33"/>
    <n v="25"/>
    <s v="LOSS: 4381.67"/>
    <s v="LOSS"/>
  </r>
  <r>
    <s v="L0975"/>
    <s v="04-05-2023"/>
    <s v="B0975"/>
    <x v="2"/>
    <n v="23420"/>
    <n v="11.7"/>
    <n v="36"/>
    <x v="1"/>
    <x v="5"/>
    <x v="4"/>
    <n v="116567"/>
    <s v="MORTGAGE"/>
    <n v="0.23"/>
    <n v="0.73"/>
    <n v="5945.15"/>
    <n v="0"/>
    <n v="-17474.849999999999"/>
    <n v="0.20091449552617807"/>
    <n v="0.20091449552617807"/>
    <n v="165.14305555555555"/>
    <n v="9713.9166666666661"/>
    <n v="1.7000666283482176E-2"/>
    <x v="0"/>
    <n v="28"/>
    <s v="LOSS: 17474.85"/>
    <s v="LOSS"/>
  </r>
  <r>
    <s v="L0976"/>
    <s v="16-08-2022"/>
    <s v="B0976"/>
    <x v="7"/>
    <n v="30300"/>
    <n v="19.5"/>
    <n v="36"/>
    <x v="0"/>
    <x v="4"/>
    <x v="1"/>
    <n v="121748"/>
    <s v="RENT"/>
    <n v="0.11"/>
    <n v="0.6"/>
    <n v="36208.5"/>
    <n v="0"/>
    <n v="5908.5"/>
    <n v="0.24887472484147583"/>
    <n v="0.24887472484147583"/>
    <n v="1005.7916666666666"/>
    <n v="10145.666666666666"/>
    <n v="9.9135098728521207E-2"/>
    <x v="25"/>
    <n v="37"/>
    <s v="PROFIT: 5908.5"/>
    <s v="PROFIT"/>
  </r>
  <r>
    <s v="L0977"/>
    <s v="15-12-2022"/>
    <s v="B0977"/>
    <x v="2"/>
    <n v="25345"/>
    <n v="15.8"/>
    <n v="36"/>
    <x v="1"/>
    <x v="0"/>
    <x v="3"/>
    <n v="105886"/>
    <s v="OWN"/>
    <n v="0.4"/>
    <n v="0.85"/>
    <n v="6434.2"/>
    <n v="4640.18"/>
    <n v="-18910.8"/>
    <n v="0.23936119978089643"/>
    <n v="0.23936119978089643"/>
    <n v="178.72777777777776"/>
    <n v="8823.8333333333339"/>
    <n v="2.0255117138557818E-2"/>
    <x v="17"/>
    <n v="33"/>
    <s v="LOSS: 18910.8"/>
    <s v="LOSS"/>
  </r>
  <r>
    <s v="L0978"/>
    <s v="24-09-2022"/>
    <s v="B0978"/>
    <x v="7"/>
    <n v="11749"/>
    <n v="6.2"/>
    <n v="60"/>
    <x v="0"/>
    <x v="1"/>
    <x v="3"/>
    <n v="48816"/>
    <s v="MORTGAGE"/>
    <n v="0.12"/>
    <n v="0.59"/>
    <n v="12477.44"/>
    <n v="0"/>
    <n v="728.44000000000051"/>
    <n v="0.24067928548017042"/>
    <n v="0.24067928548017042"/>
    <n v="207.95733333333334"/>
    <n v="4068"/>
    <n v="5.1120288430022948E-2"/>
    <x v="34"/>
    <n v="35"/>
    <s v="PROFIT: 728.440000000001"/>
    <s v="PROFIT"/>
  </r>
  <r>
    <s v="L0979"/>
    <s v="28-02-2021"/>
    <s v="B0979"/>
    <x v="5"/>
    <n v="39595"/>
    <n v="18.8"/>
    <n v="60"/>
    <x v="1"/>
    <x v="5"/>
    <x v="3"/>
    <n v="115824"/>
    <s v="OWN"/>
    <n v="0.45"/>
    <n v="0.62"/>
    <n v="12429.24"/>
    <n v="11066.94"/>
    <n v="-27165.760000000002"/>
    <n v="0.34185488327117003"/>
    <n v="0.34185488327117003"/>
    <n v="207.154"/>
    <n v="9652"/>
    <n v="2.1462287608785744E-2"/>
    <x v="29"/>
    <n v="54"/>
    <s v="LOSS: 27165.76"/>
    <s v="LOSS"/>
  </r>
  <r>
    <s v="L0980"/>
    <s v="08-05-2021"/>
    <s v="B0980"/>
    <x v="7"/>
    <n v="26121"/>
    <n v="18.8"/>
    <n v="60"/>
    <x v="1"/>
    <x v="1"/>
    <x v="2"/>
    <n v="59432"/>
    <s v="MORTGAGE"/>
    <n v="0.15"/>
    <n v="0.54"/>
    <n v="0"/>
    <n v="0"/>
    <n v="-26121"/>
    <n v="0.43951070130569392"/>
    <n v="0.43951070130569392"/>
    <n v="0"/>
    <n v="4952.666666666667"/>
    <n v="0"/>
    <x v="2"/>
    <n v="52"/>
    <s v="LOSS: 26121"/>
    <s v="LOSS"/>
  </r>
  <r>
    <s v="L0981"/>
    <s v="06-01-2023"/>
    <s v="B0981"/>
    <x v="6"/>
    <n v="38487"/>
    <n v="23.6"/>
    <n v="60"/>
    <x v="1"/>
    <x v="0"/>
    <x v="1"/>
    <n v="139758"/>
    <s v="RENT"/>
    <n v="0.17"/>
    <n v="0.68"/>
    <n v="7006.59"/>
    <n v="17357.919999999998"/>
    <n v="-31480.41"/>
    <n v="0.27538316232344479"/>
    <n v="0.27538316232344479"/>
    <n v="116.7765"/>
    <n v="11646.5"/>
    <n v="1.0026746232773795E-2"/>
    <x v="14"/>
    <n v="32"/>
    <s v="LOSS: 31480.41"/>
    <s v="LOSS"/>
  </r>
  <r>
    <s v="L0982"/>
    <s v="22-12-2022"/>
    <s v="B0982"/>
    <x v="4"/>
    <n v="29411"/>
    <n v="14.9"/>
    <n v="36"/>
    <x v="1"/>
    <x v="2"/>
    <x v="3"/>
    <n v="78617"/>
    <s v="OWN"/>
    <n v="0.28999999999999998"/>
    <n v="0.69"/>
    <n v="3079.75"/>
    <n v="0"/>
    <n v="-26331.25"/>
    <n v="0.37410483737614003"/>
    <n v="0.37410483737614003"/>
    <n v="85.548611111111114"/>
    <n v="6551.416666666667"/>
    <n v="1.3058032401813009E-2"/>
    <x v="17"/>
    <n v="32"/>
    <s v="LOSS: 26331.25"/>
    <s v="LOSS"/>
  </r>
  <r>
    <s v="L0983"/>
    <s v="10-06-2022"/>
    <s v="B0983"/>
    <x v="0"/>
    <n v="34361"/>
    <n v="9.6"/>
    <n v="60"/>
    <x v="0"/>
    <x v="0"/>
    <x v="3"/>
    <n v="102373"/>
    <s v="MORTGAGE"/>
    <n v="0.4"/>
    <n v="0.73"/>
    <n v="37659.660000000003"/>
    <n v="0"/>
    <n v="3298.6600000000035"/>
    <n v="0.33564514080861163"/>
    <n v="0.33564514080861163"/>
    <n v="627.66100000000006"/>
    <n v="8531.0833333333339"/>
    <n v="7.3573422679808154E-2"/>
    <x v="32"/>
    <n v="39"/>
    <s v="PROFIT: 3298.66"/>
    <s v="PROFIT"/>
  </r>
  <r>
    <s v="L0984"/>
    <s v="05-06-2022"/>
    <s v="B0984"/>
    <x v="8"/>
    <n v="22223"/>
    <n v="5.9"/>
    <n v="60"/>
    <x v="0"/>
    <x v="4"/>
    <x v="1"/>
    <n v="64217"/>
    <s v="RENT"/>
    <n v="0.16"/>
    <n v="0.82"/>
    <n v="23534.16"/>
    <n v="0"/>
    <n v="1311.1599999999999"/>
    <n v="0.346061011881589"/>
    <n v="0.346061011881589"/>
    <n v="392.23599999999999"/>
    <n v="5351.416666666667"/>
    <n v="7.3295731659840851E-2"/>
    <x v="32"/>
    <n v="39"/>
    <s v="PROFIT: 1311.16"/>
    <s v="PROFIT"/>
  </r>
  <r>
    <s v="L0985"/>
    <s v="06-07-2022"/>
    <s v="B0985"/>
    <x v="4"/>
    <n v="8394"/>
    <n v="13.3"/>
    <n v="36"/>
    <x v="1"/>
    <x v="4"/>
    <x v="4"/>
    <n v="50884"/>
    <s v="MORTGAGE"/>
    <n v="0.28000000000000003"/>
    <n v="0.91"/>
    <n v="2520.1"/>
    <n v="0"/>
    <n v="-5873.9"/>
    <n v="0.16496344626994733"/>
    <n v="0.16496344626994733"/>
    <n v="70.00277777777778"/>
    <n v="4240.333333333333"/>
    <n v="1.6508791237586147E-2"/>
    <x v="21"/>
    <n v="38"/>
    <s v="LOSS: 5873.9"/>
    <s v="LOSS"/>
  </r>
  <r>
    <s v="L0986"/>
    <s v="25-08-2021"/>
    <s v="B0986"/>
    <x v="4"/>
    <n v="15056"/>
    <n v="11"/>
    <n v="60"/>
    <x v="0"/>
    <x v="0"/>
    <x v="3"/>
    <n v="35454"/>
    <s v="OWN"/>
    <n v="0.28999999999999998"/>
    <n v="0.56000000000000005"/>
    <n v="16712.16"/>
    <n v="0"/>
    <n v="1656.1599999999999"/>
    <n v="0.42466294353246459"/>
    <n v="0.42466294353246459"/>
    <n v="278.536"/>
    <n v="2954.5"/>
    <n v="9.4275173464207149E-2"/>
    <x v="26"/>
    <n v="48"/>
    <s v="PROFIT: 1656.16"/>
    <s v="PROFIT"/>
  </r>
  <r>
    <s v="L0987"/>
    <s v="09-05-2022"/>
    <s v="B0987"/>
    <x v="9"/>
    <n v="29380"/>
    <n v="20.2"/>
    <n v="60"/>
    <x v="0"/>
    <x v="5"/>
    <x v="4"/>
    <n v="104960"/>
    <s v="OWN"/>
    <n v="0.18"/>
    <n v="0.52"/>
    <n v="35314.76"/>
    <n v="0"/>
    <n v="5934.760000000002"/>
    <n v="0.27991615853658536"/>
    <n v="0.27991615853658536"/>
    <n v="588.57933333333335"/>
    <n v="8746.6666666666661"/>
    <n v="6.7291844512195123E-2"/>
    <x v="16"/>
    <n v="40"/>
    <s v="PROFIT: 5934.76"/>
    <s v="PROFIT"/>
  </r>
  <r>
    <s v="L0988"/>
    <s v="04-01-2021"/>
    <s v="B0988"/>
    <x v="3"/>
    <n v="27035"/>
    <n v="12.1"/>
    <n v="36"/>
    <x v="1"/>
    <x v="1"/>
    <x v="3"/>
    <n v="132421"/>
    <s v="OWN"/>
    <n v="0.15"/>
    <n v="0.51"/>
    <n v="5329.68"/>
    <n v="0"/>
    <n v="-21705.32"/>
    <n v="0.20415946111266339"/>
    <n v="0.20415946111266339"/>
    <n v="148.04666666666668"/>
    <n v="11035.083333333334"/>
    <n v="1.3415998972972566E-2"/>
    <x v="12"/>
    <n v="56"/>
    <s v="LOSS: 21705.32"/>
    <s v="LOSS"/>
  </r>
  <r>
    <s v="L0989"/>
    <s v="28-10-2022"/>
    <s v="B0989"/>
    <x v="3"/>
    <n v="31620"/>
    <n v="24"/>
    <n v="36"/>
    <x v="0"/>
    <x v="6"/>
    <x v="0"/>
    <n v="137173"/>
    <s v="OWN"/>
    <n v="0.43"/>
    <n v="0.56000000000000005"/>
    <n v="39208.800000000003"/>
    <n v="0"/>
    <n v="7588.8000000000029"/>
    <n v="0.23051183541950676"/>
    <n v="0.23051183541950676"/>
    <n v="1089.1333333333334"/>
    <n v="11431.083333333334"/>
    <n v="9.5278225306729469E-2"/>
    <x v="23"/>
    <n v="34"/>
    <s v="PROFIT: 7588.8"/>
    <s v="PROFIT"/>
  </r>
  <r>
    <s v="L0990"/>
    <s v="18-03-2022"/>
    <s v="B0990"/>
    <x v="1"/>
    <n v="20877"/>
    <n v="24.2"/>
    <n v="36"/>
    <x v="1"/>
    <x v="6"/>
    <x v="2"/>
    <n v="73618"/>
    <s v="RENT"/>
    <n v="0.3"/>
    <n v="0.8"/>
    <n v="4859.07"/>
    <n v="9308.75"/>
    <n v="-16017.93"/>
    <n v="0.28358553614605125"/>
    <n v="0.28358553614605125"/>
    <n v="134.97416666666666"/>
    <n v="6134.833333333333"/>
    <n v="2.2001276861637099E-2"/>
    <x v="35"/>
    <n v="42"/>
    <s v="LOSS: 16017.93"/>
    <s v="LOSS"/>
  </r>
  <r>
    <s v="L0991"/>
    <s v="29-01-2021"/>
    <s v="B0991"/>
    <x v="8"/>
    <n v="31911"/>
    <n v="17.399999999999999"/>
    <n v="60"/>
    <x v="1"/>
    <x v="5"/>
    <x v="3"/>
    <n v="113948"/>
    <s v="MORTGAGE"/>
    <n v="0.11"/>
    <n v="0.83"/>
    <n v="10885.67"/>
    <n v="0"/>
    <n v="-21025.33"/>
    <n v="0.28004879418682205"/>
    <n v="0.28004879418682205"/>
    <n v="181.42783333333333"/>
    <n v="9495.6666666666661"/>
    <n v="1.9106381858391547E-2"/>
    <x v="12"/>
    <n v="55"/>
    <s v="LOSS: 21025.33"/>
    <s v="LOSS"/>
  </r>
  <r>
    <s v="L0992"/>
    <s v="02-09-2022"/>
    <s v="B0992"/>
    <x v="5"/>
    <n v="33784"/>
    <n v="23.6"/>
    <n v="60"/>
    <x v="1"/>
    <x v="1"/>
    <x v="0"/>
    <n v="92671"/>
    <s v="RENT"/>
    <n v="0.42"/>
    <n v="0.85"/>
    <n v="9201.2900000000009"/>
    <n v="0"/>
    <n v="-24582.71"/>
    <n v="0.36455849186908523"/>
    <n v="0.36455849186908523"/>
    <n v="153.35483333333335"/>
    <n v="7722.583333333333"/>
    <n v="1.9857970670436279E-2"/>
    <x v="34"/>
    <n v="36"/>
    <s v="LOSS: 24582.71"/>
    <s v="LOSS"/>
  </r>
  <r>
    <s v="L0993"/>
    <s v="16-03-2023"/>
    <s v="B0993"/>
    <x v="0"/>
    <n v="4191"/>
    <n v="20.2"/>
    <n v="36"/>
    <x v="1"/>
    <x v="0"/>
    <x v="1"/>
    <n v="77111"/>
    <s v="OWN"/>
    <n v="0.49"/>
    <n v="0.61"/>
    <n v="1379.36"/>
    <n v="0"/>
    <n v="-2811.6400000000003"/>
    <n v="5.4350222406660528E-2"/>
    <n v="5.4350222406660528E-2"/>
    <n v="38.315555555555555"/>
    <n v="6425.916666666667"/>
    <n v="5.9626598885589169E-3"/>
    <x v="8"/>
    <n v="30"/>
    <s v="LOSS: 2811.64"/>
    <s v="LOSS"/>
  </r>
  <r>
    <s v="L0994"/>
    <s v="16-03-2021"/>
    <s v="B0994"/>
    <x v="0"/>
    <n v="34160"/>
    <n v="15.9"/>
    <n v="36"/>
    <x v="1"/>
    <x v="5"/>
    <x v="0"/>
    <n v="69613"/>
    <s v="MORTGAGE"/>
    <n v="0.34"/>
    <n v="0.64"/>
    <n v="8992.9599999999991"/>
    <n v="10741.33"/>
    <n v="-25167.040000000001"/>
    <n v="0.49071294154827405"/>
    <n v="0.49071294154827405"/>
    <n v="249.80444444444441"/>
    <n v="5801.083333333333"/>
    <n v="4.3061688669261966E-2"/>
    <x v="5"/>
    <n v="54"/>
    <s v="LOSS: 25167.04"/>
    <s v="LOSS"/>
  </r>
  <r>
    <s v="L0995"/>
    <s v="18-04-2023"/>
    <s v="B0995"/>
    <x v="3"/>
    <n v="26000"/>
    <n v="8.6"/>
    <n v="60"/>
    <x v="1"/>
    <x v="0"/>
    <x v="1"/>
    <n v="115678"/>
    <s v="OWN"/>
    <n v="0.3"/>
    <n v="0.72"/>
    <n v="9955.6200000000008"/>
    <n v="0"/>
    <n v="-16044.38"/>
    <n v="0.22476183889762963"/>
    <n v="0.22476183889762963"/>
    <n v="165.92700000000002"/>
    <n v="9639.8333333333339"/>
    <n v="1.7212641988969383E-2"/>
    <x v="22"/>
    <n v="29"/>
    <s v="LOSS: 16044.38"/>
    <s v="LOSS"/>
  </r>
  <r>
    <s v="L0996"/>
    <s v="08-05-2021"/>
    <s v="B0996"/>
    <x v="4"/>
    <n v="4631"/>
    <n v="14.2"/>
    <n v="36"/>
    <x v="1"/>
    <x v="4"/>
    <x v="3"/>
    <n v="132928"/>
    <s v="RENT"/>
    <n v="0.45"/>
    <n v="0.53"/>
    <n v="1702.69"/>
    <n v="0"/>
    <n v="-2928.31"/>
    <n v="3.4838408762638419E-2"/>
    <n v="3.4838408762638419E-2"/>
    <n v="47.296944444444449"/>
    <n v="11077.333333333334"/>
    <n v="4.2697049029048308E-3"/>
    <x v="2"/>
    <n v="52"/>
    <s v="LOSS: 2928.31"/>
    <s v="LOSS"/>
  </r>
  <r>
    <s v="L0997"/>
    <s v="11-02-2021"/>
    <s v="B0997"/>
    <x v="6"/>
    <n v="7172"/>
    <n v="16.2"/>
    <n v="60"/>
    <x v="0"/>
    <x v="4"/>
    <x v="1"/>
    <n v="89993"/>
    <s v="RENT"/>
    <n v="0.48"/>
    <n v="0.78"/>
    <n v="8333.86"/>
    <n v="0"/>
    <n v="1161.8600000000006"/>
    <n v="7.9695087395686329E-2"/>
    <n v="7.9695087395686329E-2"/>
    <n v="138.89766666666668"/>
    <n v="7499.416666666667"/>
    <n v="1.8521129421177205E-2"/>
    <x v="29"/>
    <n v="55"/>
    <s v="PROFIT: 1161.86"/>
    <s v="PROFIT"/>
  </r>
  <r>
    <s v="L0998"/>
    <s v="10-02-2021"/>
    <s v="B0998"/>
    <x v="1"/>
    <n v="24561"/>
    <n v="22.3"/>
    <n v="36"/>
    <x v="1"/>
    <x v="4"/>
    <x v="0"/>
    <n v="38848"/>
    <s v="RENT"/>
    <n v="0.4"/>
    <n v="0.94"/>
    <n v="6392.17"/>
    <n v="9431.07"/>
    <n v="-18168.830000000002"/>
    <n v="0.63223331960461282"/>
    <n v="0.63223331960461282"/>
    <n v="177.56027777777777"/>
    <n v="3237.3333333333335"/>
    <n v="5.4847697007138929E-2"/>
    <x v="29"/>
    <n v="55"/>
    <s v="LOSS: 18168.83"/>
    <s v="LOSS"/>
  </r>
  <r>
    <s v="L0999"/>
    <s v="23-07-2023"/>
    <s v="B0999"/>
    <x v="7"/>
    <n v="25817"/>
    <n v="14.6"/>
    <n v="36"/>
    <x v="1"/>
    <x v="5"/>
    <x v="2"/>
    <n v="144853"/>
    <s v="MORTGAGE"/>
    <n v="0.28000000000000003"/>
    <n v="0.66"/>
    <n v="9178.11"/>
    <n v="0"/>
    <n v="-16638.89"/>
    <n v="0.17822896315575101"/>
    <n v="0.17822896315575101"/>
    <n v="254.94750000000002"/>
    <n v="12071.083333333334"/>
    <n v="2.1120515281009025E-2"/>
    <x v="33"/>
    <n v="25"/>
    <s v="LOSS: 16638.89"/>
    <s v="LOSS"/>
  </r>
  <r>
    <s v="L1000"/>
    <s v="03-02-2021"/>
    <s v="B1000"/>
    <x v="1"/>
    <n v="21281"/>
    <n v="23"/>
    <n v="60"/>
    <x v="0"/>
    <x v="2"/>
    <x v="4"/>
    <n v="108672"/>
    <s v="MORTGAGE"/>
    <n v="0.34"/>
    <n v="0.84"/>
    <n v="26175.63"/>
    <n v="0"/>
    <n v="4894.630000000001"/>
    <n v="0.19582781213191991"/>
    <n v="0.19582781213191991"/>
    <n v="436.26050000000004"/>
    <n v="9056"/>
    <n v="4.8173641784452298E-2"/>
    <x v="29"/>
    <n v="55"/>
    <s v="PROFIT: 4894.63"/>
    <s v="PROFIT"/>
  </r>
  <r>
    <m/>
    <m/>
    <m/>
    <x v="10"/>
    <m/>
    <m/>
    <m/>
    <x v="3"/>
    <x v="7"/>
    <x v="5"/>
    <m/>
    <m/>
    <m/>
    <m/>
    <m/>
    <m/>
    <m/>
    <m/>
    <m/>
    <m/>
    <m/>
    <m/>
    <x v="36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9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LOAN STATUS">
  <location ref="A11:C20" firstHeaderRow="0" firstDataRow="1" firstDataCol="1"/>
  <pivotFields count="27">
    <pivotField dataField="1" showAll="0"/>
    <pivotField showAll="0"/>
    <pivotField showAll="0"/>
    <pivotField showAll="0"/>
    <pivotField dataField="1" showAll="0"/>
    <pivotField showAll="0"/>
    <pivotField showAll="0"/>
    <pivotField showAll="0">
      <items count="5">
        <item x="0"/>
        <item x="2"/>
        <item x="1"/>
        <item x="3"/>
        <item t="default"/>
      </items>
    </pivotField>
    <pivotField axis="axisRow" showAll="0">
      <items count="9">
        <item x="0"/>
        <item x="4"/>
        <item x="5"/>
        <item x="1"/>
        <item x="6"/>
        <item x="2"/>
        <item x="3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4">
        <item m="1" x="55"/>
        <item m="1" x="59"/>
        <item m="1" x="63"/>
        <item m="1" x="39"/>
        <item m="1" x="42"/>
        <item m="1" x="45"/>
        <item m="1" x="58"/>
        <item m="1" x="62"/>
        <item m="1" x="66"/>
        <item m="1" x="41"/>
        <item m="1" x="44"/>
        <item m="1" x="48"/>
        <item m="1" x="61"/>
        <item m="1" x="65"/>
        <item m="1" x="69"/>
        <item m="1" x="43"/>
        <item m="1" x="47"/>
        <item m="1" x="50"/>
        <item m="1" x="64"/>
        <item m="1" x="68"/>
        <item m="1" x="71"/>
        <item m="1" x="46"/>
        <item m="1" x="49"/>
        <item m="1" x="51"/>
        <item m="1" x="67"/>
        <item m="1" x="70"/>
        <item m="1" x="72"/>
        <item m="1" x="52"/>
        <item m="1" x="54"/>
        <item m="1" x="57"/>
        <item m="1" x="37"/>
        <item m="1" x="38"/>
        <item m="1" x="40"/>
        <item m="1" x="53"/>
        <item m="1" x="56"/>
        <item m="1" x="60"/>
        <item x="3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showAll="0"/>
    <pivotField showAll="0"/>
    <pivotField showAll="0"/>
    <pivotField showAll="0" defaultSubtotal="0">
      <items count="38">
        <item x="1"/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</items>
    </pivotField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FUNDED AMOUNT" fld="4" baseField="8" baseItem="0"/>
    <dataField name="TOTAL NUMBER OF LOANS" fld="0" subtotal="count" baseField="0" baseItem="0"/>
  </dataFields>
  <formats count="16">
    <format dxfId="47">
      <pivotArea type="all" dataOnly="0" outline="0" fieldPosition="0"/>
    </format>
    <format dxfId="46">
      <pivotArea outline="0" collapsedLevelsAreSubtotals="1" fieldPosition="0"/>
    </format>
    <format dxfId="45">
      <pivotArea field="7" type="button" dataOnly="0" labelOnly="1" outline="0"/>
    </format>
    <format dxfId="44">
      <pivotArea dataOnly="0" labelOnly="1" grandRow="1" outline="0" fieldPosition="0"/>
    </format>
    <format dxfId="43">
      <pivotArea type="all" dataOnly="0" outline="0" fieldPosition="0"/>
    </format>
    <format dxfId="42">
      <pivotArea outline="0" collapsedLevelsAreSubtotals="1" fieldPosition="0"/>
    </format>
    <format dxfId="41">
      <pivotArea field="7" type="button" dataOnly="0" labelOnly="1" outline="0"/>
    </format>
    <format dxfId="40">
      <pivotArea dataOnly="0" labelOnly="1" grandRow="1" outline="0" fieldPosition="0"/>
    </format>
    <format dxfId="39">
      <pivotArea type="all" dataOnly="0" outline="0" fieldPosition="0"/>
    </format>
    <format dxfId="38">
      <pivotArea outline="0" collapsedLevelsAreSubtotals="1" fieldPosition="0"/>
    </format>
    <format dxfId="37">
      <pivotArea field="7" type="button" dataOnly="0" labelOnly="1" outline="0"/>
    </format>
    <format dxfId="36">
      <pivotArea dataOnly="0" labelOnly="1" grandRow="1" outline="0" fieldPosition="0"/>
    </format>
    <format dxfId="35">
      <pivotArea type="all" dataOnly="0" outline="0" fieldPosition="0"/>
    </format>
    <format dxfId="34">
      <pivotArea outline="0" collapsedLevelsAreSubtotals="1" fieldPosition="0"/>
    </format>
    <format dxfId="33">
      <pivotArea field="7" type="button" dataOnly="0" labelOnly="1" outline="0"/>
    </format>
    <format dxfId="32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0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LOAN STATUS">
  <location ref="A23:C30" firstHeaderRow="0" firstDataRow="1" firstDataCol="1"/>
  <pivotFields count="27">
    <pivotField dataField="1" showAll="0"/>
    <pivotField showAll="0"/>
    <pivotField showAll="0"/>
    <pivotField showAll="0"/>
    <pivotField dataField="1" showAll="0"/>
    <pivotField showAll="0"/>
    <pivotField showAll="0"/>
    <pivotField showAll="0">
      <items count="5">
        <item x="0"/>
        <item x="2"/>
        <item x="1"/>
        <item x="3"/>
        <item t="default"/>
      </items>
    </pivotField>
    <pivotField showAll="0"/>
    <pivotField axis="axisRow" showAll="0">
      <items count="7">
        <item x="1"/>
        <item x="4"/>
        <item x="2"/>
        <item x="3"/>
        <item x="0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4">
        <item m="1" x="55"/>
        <item m="1" x="59"/>
        <item m="1" x="63"/>
        <item m="1" x="39"/>
        <item m="1" x="42"/>
        <item m="1" x="45"/>
        <item m="1" x="58"/>
        <item m="1" x="62"/>
        <item m="1" x="66"/>
        <item m="1" x="41"/>
        <item m="1" x="44"/>
        <item m="1" x="48"/>
        <item m="1" x="61"/>
        <item m="1" x="65"/>
        <item m="1" x="69"/>
        <item m="1" x="43"/>
        <item m="1" x="47"/>
        <item m="1" x="50"/>
        <item m="1" x="64"/>
        <item m="1" x="68"/>
        <item m="1" x="71"/>
        <item m="1" x="46"/>
        <item m="1" x="49"/>
        <item m="1" x="51"/>
        <item m="1" x="67"/>
        <item m="1" x="70"/>
        <item m="1" x="72"/>
        <item m="1" x="52"/>
        <item m="1" x="54"/>
        <item m="1" x="57"/>
        <item m="1" x="37"/>
        <item m="1" x="38"/>
        <item m="1" x="40"/>
        <item m="1" x="53"/>
        <item m="1" x="56"/>
        <item m="1" x="60"/>
        <item x="3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showAll="0"/>
    <pivotField showAll="0"/>
    <pivotField showAll="0"/>
    <pivotField showAll="0" defaultSubtotal="0">
      <items count="38">
        <item x="1"/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</items>
    </pivotField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FUNDED AMOUNT" fld="4" baseField="8" baseItem="0"/>
    <dataField name="TOTAL NUMBER OF LOANS" fld="0" subtotal="count" baseField="0" baseItem="0"/>
  </dataFields>
  <formats count="16">
    <format dxfId="63">
      <pivotArea type="all" dataOnly="0" outline="0" fieldPosition="0"/>
    </format>
    <format dxfId="62">
      <pivotArea outline="0" collapsedLevelsAreSubtotals="1" fieldPosition="0"/>
    </format>
    <format dxfId="61">
      <pivotArea field="7" type="button" dataOnly="0" labelOnly="1" outline="0"/>
    </format>
    <format dxfId="60">
      <pivotArea dataOnly="0" labelOnly="1" grandRow="1" outline="0" fieldPosition="0"/>
    </format>
    <format dxfId="59">
      <pivotArea type="all" dataOnly="0" outline="0" fieldPosition="0"/>
    </format>
    <format dxfId="58">
      <pivotArea outline="0" collapsedLevelsAreSubtotals="1" fieldPosition="0"/>
    </format>
    <format dxfId="57">
      <pivotArea field="7" type="button" dataOnly="0" labelOnly="1" outline="0"/>
    </format>
    <format dxfId="56">
      <pivotArea dataOnly="0" labelOnly="1" grandRow="1" outline="0" fieldPosition="0"/>
    </format>
    <format dxfId="55">
      <pivotArea type="all" dataOnly="0" outline="0" fieldPosition="0"/>
    </format>
    <format dxfId="54">
      <pivotArea outline="0" collapsedLevelsAreSubtotals="1" fieldPosition="0"/>
    </format>
    <format dxfId="53">
      <pivotArea field="7" type="button" dataOnly="0" labelOnly="1" outline="0"/>
    </format>
    <format dxfId="52">
      <pivotArea dataOnly="0" labelOnly="1" grandRow="1" outline="0" fieldPosition="0"/>
    </format>
    <format dxfId="51">
      <pivotArea type="all" dataOnly="0" outline="0" fieldPosition="0"/>
    </format>
    <format dxfId="50">
      <pivotArea outline="0" collapsedLevelsAreSubtotals="1" fieldPosition="0"/>
    </format>
    <format dxfId="49">
      <pivotArea field="7" type="button" dataOnly="0" labelOnly="1" outline="0"/>
    </format>
    <format dxfId="48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8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LOAN STATUS">
  <location ref="A3:C8" firstHeaderRow="0" firstDataRow="1" firstDataCol="1"/>
  <pivotFields count="27">
    <pivotField dataField="1" showAll="0"/>
    <pivotField showAll="0"/>
    <pivotField showAll="0"/>
    <pivotField showAll="0"/>
    <pivotField dataField="1" showAll="0"/>
    <pivotField showAll="0"/>
    <pivotField showAll="0"/>
    <pivotField axis="axisRow" showAll="0">
      <items count="5">
        <item x="0"/>
        <item n="Defaulters"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4">
        <item m="1" x="55"/>
        <item m="1" x="59"/>
        <item m="1" x="63"/>
        <item m="1" x="39"/>
        <item m="1" x="42"/>
        <item m="1" x="45"/>
        <item m="1" x="58"/>
        <item m="1" x="62"/>
        <item m="1" x="66"/>
        <item m="1" x="41"/>
        <item m="1" x="44"/>
        <item m="1" x="48"/>
        <item m="1" x="61"/>
        <item m="1" x="65"/>
        <item m="1" x="69"/>
        <item m="1" x="43"/>
        <item m="1" x="47"/>
        <item m="1" x="50"/>
        <item m="1" x="64"/>
        <item m="1" x="68"/>
        <item m="1" x="71"/>
        <item m="1" x="46"/>
        <item m="1" x="49"/>
        <item m="1" x="51"/>
        <item m="1" x="67"/>
        <item m="1" x="70"/>
        <item m="1" x="72"/>
        <item m="1" x="52"/>
        <item m="1" x="54"/>
        <item m="1" x="57"/>
        <item m="1" x="37"/>
        <item m="1" x="38"/>
        <item m="1" x="40"/>
        <item m="1" x="53"/>
        <item m="1" x="56"/>
        <item m="1" x="60"/>
        <item x="3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showAll="0"/>
    <pivotField showAll="0"/>
    <pivotField showAll="0"/>
    <pivotField showAll="0" defaultSubtotal="0">
      <items count="38">
        <item x="1"/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FUNDED AMOUNT" fld="4" baseField="7" baseItem="0"/>
    <dataField name="TOTAL NUMBER OF LOANS" fld="0" subtotal="count" baseField="0" baseItem="0"/>
  </dataFields>
  <formats count="24">
    <format dxfId="87">
      <pivotArea type="all" dataOnly="0" outline="0" fieldPosition="0"/>
    </format>
    <format dxfId="86">
      <pivotArea outline="0" collapsedLevelsAreSubtotals="1" fieldPosition="0"/>
    </format>
    <format dxfId="85">
      <pivotArea field="7" type="button" dataOnly="0" labelOnly="1" outline="0" axis="axisRow" fieldPosition="0"/>
    </format>
    <format dxfId="84">
      <pivotArea dataOnly="0" labelOnly="1" fieldPosition="0">
        <references count="1">
          <reference field="7" count="0"/>
        </references>
      </pivotArea>
    </format>
    <format dxfId="83">
      <pivotArea dataOnly="0" labelOnly="1" grandRow="1" outline="0" fieldPosition="0"/>
    </format>
    <format dxfId="8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81">
      <pivotArea type="all" dataOnly="0" outline="0" fieldPosition="0"/>
    </format>
    <format dxfId="80">
      <pivotArea outline="0" collapsedLevelsAreSubtotals="1" fieldPosition="0"/>
    </format>
    <format dxfId="79">
      <pivotArea field="7" type="button" dataOnly="0" labelOnly="1" outline="0" axis="axisRow" fieldPosition="0"/>
    </format>
    <format dxfId="78">
      <pivotArea dataOnly="0" labelOnly="1" fieldPosition="0">
        <references count="1">
          <reference field="7" count="0"/>
        </references>
      </pivotArea>
    </format>
    <format dxfId="77">
      <pivotArea dataOnly="0" labelOnly="1" grandRow="1" outline="0" fieldPosition="0"/>
    </format>
    <format dxfId="7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75">
      <pivotArea type="all" dataOnly="0" outline="0" fieldPosition="0"/>
    </format>
    <format dxfId="74">
      <pivotArea outline="0" collapsedLevelsAreSubtotals="1" fieldPosition="0"/>
    </format>
    <format dxfId="73">
      <pivotArea field="7" type="button" dataOnly="0" labelOnly="1" outline="0" axis="axisRow" fieldPosition="0"/>
    </format>
    <format dxfId="72">
      <pivotArea dataOnly="0" labelOnly="1" fieldPosition="0">
        <references count="1">
          <reference field="7" count="0"/>
        </references>
      </pivotArea>
    </format>
    <format dxfId="71">
      <pivotArea dataOnly="0" labelOnly="1" grandRow="1" outline="0" fieldPosition="0"/>
    </format>
    <format dxfId="7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9">
      <pivotArea type="all" dataOnly="0" outline="0" fieldPosition="0"/>
    </format>
    <format dxfId="68">
      <pivotArea outline="0" collapsedLevelsAreSubtotals="1" fieldPosition="0"/>
    </format>
    <format dxfId="67">
      <pivotArea field="7" type="button" dataOnly="0" labelOnly="1" outline="0" axis="axisRow" fieldPosition="0"/>
    </format>
    <format dxfId="66">
      <pivotArea dataOnly="0" labelOnly="1" fieldPosition="0">
        <references count="1">
          <reference field="7" count="0"/>
        </references>
      </pivotArea>
    </format>
    <format dxfId="65">
      <pivotArea dataOnly="0" labelOnly="1" grandRow="1" outline="0" fieldPosition="0"/>
    </format>
    <format dxfId="64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TATE">
  <location ref="A3:D15" firstHeaderRow="1" firstDataRow="2" firstDataCol="1"/>
  <pivotFields count="27">
    <pivotField showAll="0"/>
    <pivotField showAll="0"/>
    <pivotField showAll="0"/>
    <pivotField axis="axisRow" showAll="0">
      <items count="11">
        <item x="7"/>
        <item x="8"/>
        <item x="5"/>
        <item x="6"/>
        <item x="3"/>
        <item x="4"/>
        <item x="2"/>
        <item x="0"/>
        <item x="1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numFmtId="9" showAll="0"/>
    <pivotField showAll="0"/>
    <pivotField showAll="0"/>
    <pivotField numFmtId="9" showAll="0"/>
    <pivotField showAll="0"/>
    <pivotField showAll="0" defaultSubtotal="0"/>
    <pivotField showAll="0"/>
    <pivotField showAll="0">
      <items count="1001">
        <item x="831"/>
        <item x="422"/>
        <item x="91"/>
        <item x="853"/>
        <item x="352"/>
        <item x="680"/>
        <item x="111"/>
        <item x="539"/>
        <item x="551"/>
        <item x="810"/>
        <item x="967"/>
        <item x="482"/>
        <item x="755"/>
        <item x="645"/>
        <item x="938"/>
        <item x="562"/>
        <item x="665"/>
        <item x="2"/>
        <item x="375"/>
        <item x="264"/>
        <item x="334"/>
        <item x="543"/>
        <item x="849"/>
        <item x="903"/>
        <item x="495"/>
        <item x="216"/>
        <item x="805"/>
        <item x="462"/>
        <item x="190"/>
        <item x="767"/>
        <item x="670"/>
        <item x="769"/>
        <item x="295"/>
        <item x="689"/>
        <item x="56"/>
        <item x="629"/>
        <item x="194"/>
        <item x="298"/>
        <item x="316"/>
        <item x="191"/>
        <item x="331"/>
        <item x="226"/>
        <item x="351"/>
        <item x="944"/>
        <item x="273"/>
        <item x="679"/>
        <item x="908"/>
        <item x="873"/>
        <item x="248"/>
        <item x="128"/>
        <item x="485"/>
        <item x="637"/>
        <item x="394"/>
        <item x="441"/>
        <item x="716"/>
        <item x="123"/>
        <item x="710"/>
        <item x="899"/>
        <item x="586"/>
        <item x="847"/>
        <item x="808"/>
        <item x="309"/>
        <item x="852"/>
        <item x="685"/>
        <item x="108"/>
        <item x="735"/>
        <item x="750"/>
        <item x="508"/>
        <item x="475"/>
        <item x="933"/>
        <item x="715"/>
        <item x="159"/>
        <item x="40"/>
        <item x="854"/>
        <item x="151"/>
        <item x="413"/>
        <item x="686"/>
        <item x="874"/>
        <item x="335"/>
        <item x="460"/>
        <item x="702"/>
        <item x="471"/>
        <item x="198"/>
        <item x="287"/>
        <item x="44"/>
        <item x="182"/>
        <item x="934"/>
        <item x="306"/>
        <item x="989"/>
        <item x="61"/>
        <item x="994"/>
        <item x="674"/>
        <item x="530"/>
        <item x="223"/>
        <item x="778"/>
        <item x="561"/>
        <item x="134"/>
        <item x="75"/>
        <item x="227"/>
        <item x="130"/>
        <item x="28"/>
        <item x="389"/>
        <item x="626"/>
        <item x="412"/>
        <item x="558"/>
        <item x="747"/>
        <item x="536"/>
        <item x="998"/>
        <item x="398"/>
        <item x="477"/>
        <item x="406"/>
        <item x="909"/>
        <item x="238"/>
        <item x="911"/>
        <item x="727"/>
        <item x="239"/>
        <item x="585"/>
        <item x="828"/>
        <item x="556"/>
        <item x="820"/>
        <item x="341"/>
        <item x="832"/>
        <item x="663"/>
        <item x="638"/>
        <item x="974"/>
        <item x="540"/>
        <item x="812"/>
        <item x="834"/>
        <item x="893"/>
        <item x="752"/>
        <item x="619"/>
        <item x="593"/>
        <item x="76"/>
        <item x="311"/>
        <item x="997"/>
        <item x="283"/>
        <item x="531"/>
        <item x="615"/>
        <item x="876"/>
        <item x="219"/>
        <item x="416"/>
        <item x="504"/>
        <item x="923"/>
        <item x="63"/>
        <item x="947"/>
        <item x="463"/>
        <item x="242"/>
        <item x="18"/>
        <item x="174"/>
        <item x="976"/>
        <item x="519"/>
        <item x="324"/>
        <item x="553"/>
        <item x="73"/>
        <item x="293"/>
        <item x="286"/>
        <item x="308"/>
        <item x="340"/>
        <item x="566"/>
        <item x="509"/>
        <item x="47"/>
        <item x="579"/>
        <item x="815"/>
        <item x="829"/>
        <item x="768"/>
        <item x="22"/>
        <item x="269"/>
        <item x="371"/>
        <item x="289"/>
        <item x="830"/>
        <item x="545"/>
        <item x="846"/>
        <item x="532"/>
        <item x="917"/>
        <item x="358"/>
        <item x="114"/>
        <item x="644"/>
        <item x="483"/>
        <item x="990"/>
        <item x="357"/>
        <item x="869"/>
        <item x="105"/>
        <item x="271"/>
        <item x="167"/>
        <item x="66"/>
        <item x="987"/>
        <item x="203"/>
        <item x="676"/>
        <item x="131"/>
        <item x="314"/>
        <item x="906"/>
        <item x="597"/>
        <item x="16"/>
        <item x="671"/>
        <item x="179"/>
        <item x="965"/>
        <item x="315"/>
        <item x="126"/>
        <item x="498"/>
        <item x="186"/>
        <item x="359"/>
        <item x="436"/>
        <item x="871"/>
        <item x="171"/>
        <item x="383"/>
        <item x="580"/>
        <item x="515"/>
        <item x="850"/>
        <item x="765"/>
        <item x="14"/>
        <item x="775"/>
        <item x="526"/>
        <item x="60"/>
        <item x="664"/>
        <item x="851"/>
        <item x="606"/>
        <item x="399"/>
        <item x="577"/>
        <item x="138"/>
        <item x="843"/>
        <item x="913"/>
        <item x="1"/>
        <item x="819"/>
        <item x="682"/>
        <item x="492"/>
        <item x="506"/>
        <item x="244"/>
        <item x="575"/>
        <item x="930"/>
        <item x="733"/>
        <item x="67"/>
        <item x="991"/>
        <item x="59"/>
        <item x="449"/>
        <item x="711"/>
        <item x="432"/>
        <item x="617"/>
        <item x="214"/>
        <item x="521"/>
        <item x="609"/>
        <item x="52"/>
        <item x="392"/>
        <item x="993"/>
        <item x="956"/>
        <item x="595"/>
        <item x="173"/>
        <item x="120"/>
        <item x="720"/>
        <item x="772"/>
        <item x="365"/>
        <item x="781"/>
        <item x="81"/>
        <item x="164"/>
        <item x="926"/>
        <item x="779"/>
        <item x="979"/>
        <item x="49"/>
        <item x="322"/>
        <item x="981"/>
        <item x="426"/>
        <item x="353"/>
        <item x="464"/>
        <item x="204"/>
        <item x="822"/>
        <item x="7"/>
        <item x="278"/>
        <item x="722"/>
        <item x="589"/>
        <item x="386"/>
        <item x="305"/>
        <item x="528"/>
        <item x="160"/>
        <item x="861"/>
        <item x="524"/>
        <item x="978"/>
        <item x="613"/>
        <item x="673"/>
        <item x="146"/>
        <item x="443"/>
        <item x="107"/>
        <item x="860"/>
        <item x="153"/>
        <item x="458"/>
        <item x="257"/>
        <item x="790"/>
        <item x="668"/>
        <item x="32"/>
        <item x="992"/>
        <item x="859"/>
        <item x="712"/>
        <item x="431"/>
        <item x="945"/>
        <item x="140"/>
        <item x="968"/>
        <item x="701"/>
        <item x="995"/>
        <item x="433"/>
        <item x="333"/>
        <item x="110"/>
        <item x="907"/>
        <item x="964"/>
        <item x="429"/>
        <item x="9"/>
        <item x="143"/>
        <item x="826"/>
        <item x="34"/>
        <item x="207"/>
        <item x="929"/>
        <item x="743"/>
        <item x="19"/>
        <item x="235"/>
        <item x="801"/>
        <item x="980"/>
        <item x="958"/>
        <item x="168"/>
        <item x="941"/>
        <item x="326"/>
        <item x="420"/>
        <item x="887"/>
        <item x="650"/>
        <item x="642"/>
        <item x="290"/>
        <item x="739"/>
        <item x="494"/>
        <item x="741"/>
        <item x="209"/>
        <item x="898"/>
        <item x="347"/>
        <item x="517"/>
        <item x="954"/>
        <item x="734"/>
        <item x="149"/>
        <item x="936"/>
        <item x="516"/>
        <item x="488"/>
        <item x="643"/>
        <item x="952"/>
        <item x="523"/>
        <item x="90"/>
        <item x="373"/>
        <item x="845"/>
        <item x="45"/>
        <item x="121"/>
        <item x="647"/>
        <item x="487"/>
        <item x="894"/>
        <item x="625"/>
        <item x="624"/>
        <item x="550"/>
        <item x="348"/>
        <item x="836"/>
        <item x="525"/>
        <item x="599"/>
        <item x="228"/>
        <item x="630"/>
        <item x="8"/>
        <item x="973"/>
        <item x="225"/>
        <item x="700"/>
        <item x="424"/>
        <item x="83"/>
        <item x="199"/>
        <item x="875"/>
        <item x="692"/>
        <item x="639"/>
        <item x="770"/>
        <item x="106"/>
        <item x="957"/>
        <item x="587"/>
        <item x="784"/>
        <item x="800"/>
        <item x="547"/>
        <item x="129"/>
        <item x="924"/>
        <item x="193"/>
        <item x="622"/>
        <item x="889"/>
        <item x="744"/>
        <item x="279"/>
        <item x="927"/>
        <item x="962"/>
        <item x="984"/>
        <item x="628"/>
        <item x="205"/>
        <item x="736"/>
        <item x="102"/>
        <item x="904"/>
        <item x="208"/>
        <item x="672"/>
        <item x="511"/>
        <item x="825"/>
        <item x="127"/>
        <item x="724"/>
        <item x="402"/>
        <item x="877"/>
        <item x="872"/>
        <item x="206"/>
        <item x="409"/>
        <item x="842"/>
        <item x="172"/>
        <item x="421"/>
        <item x="884"/>
        <item x="133"/>
        <item x="135"/>
        <item x="367"/>
        <item x="27"/>
        <item x="243"/>
        <item x="147"/>
        <item x="697"/>
        <item x="54"/>
        <item x="302"/>
        <item x="655"/>
        <item x="275"/>
        <item x="299"/>
        <item x="883"/>
        <item x="288"/>
        <item x="247"/>
        <item x="408"/>
        <item x="349"/>
        <item x="301"/>
        <item x="881"/>
        <item x="600"/>
        <item x="661"/>
        <item x="454"/>
        <item x="780"/>
        <item x="578"/>
        <item x="867"/>
        <item x="378"/>
        <item x="500"/>
        <item x="596"/>
        <item x="404"/>
        <item x="764"/>
        <item x="681"/>
        <item x="57"/>
        <item x="721"/>
        <item x="891"/>
        <item x="337"/>
        <item x="418"/>
        <item x="157"/>
        <item x="231"/>
        <item x="380"/>
        <item x="611"/>
        <item x="838"/>
        <item x="732"/>
        <item x="814"/>
        <item x="705"/>
        <item x="684"/>
        <item x="192"/>
        <item x="187"/>
        <item x="707"/>
        <item x="555"/>
        <item x="25"/>
        <item x="384"/>
        <item x="10"/>
        <item x="910"/>
        <item x="251"/>
        <item x="376"/>
        <item x="969"/>
        <item x="786"/>
        <item x="756"/>
        <item x="445"/>
        <item x="451"/>
        <item x="548"/>
        <item x="557"/>
        <item x="719"/>
        <item x="971"/>
        <item x="350"/>
        <item x="465"/>
        <item x="80"/>
        <item x="588"/>
        <item x="714"/>
        <item x="753"/>
        <item x="132"/>
        <item x="627"/>
        <item x="740"/>
        <item x="329"/>
        <item x="996"/>
        <item x="50"/>
        <item x="571"/>
        <item x="823"/>
        <item x="704"/>
        <item x="788"/>
        <item x="821"/>
        <item x="677"/>
        <item x="489"/>
        <item x="142"/>
        <item x="124"/>
        <item x="344"/>
        <item x="374"/>
        <item x="442"/>
        <item x="699"/>
        <item x="880"/>
        <item x="297"/>
        <item x="983"/>
        <item x="538"/>
        <item x="793"/>
        <item x="804"/>
        <item x="372"/>
        <item x="35"/>
        <item x="284"/>
        <item x="868"/>
        <item x="718"/>
        <item x="62"/>
        <item x="713"/>
        <item x="78"/>
        <item x="229"/>
        <item x="785"/>
        <item x="212"/>
        <item x="136"/>
        <item x="218"/>
        <item x="584"/>
        <item x="361"/>
        <item x="537"/>
        <item x="188"/>
        <item x="313"/>
        <item x="364"/>
        <item x="491"/>
        <item x="866"/>
        <item x="304"/>
        <item x="33"/>
        <item x="864"/>
        <item x="607"/>
        <item x="985"/>
        <item x="411"/>
        <item x="572"/>
        <item x="774"/>
        <item x="97"/>
        <item x="6"/>
        <item x="42"/>
        <item x="141"/>
        <item x="598"/>
        <item x="285"/>
        <item x="84"/>
        <item x="839"/>
        <item x="12"/>
        <item x="395"/>
        <item x="501"/>
        <item x="230"/>
        <item x="98"/>
        <item x="211"/>
        <item x="728"/>
        <item x="310"/>
        <item x="959"/>
        <item x="118"/>
        <item x="39"/>
        <item x="573"/>
        <item x="620"/>
        <item x="618"/>
        <item x="453"/>
        <item x="591"/>
        <item x="92"/>
        <item x="476"/>
        <item x="355"/>
        <item x="794"/>
        <item x="255"/>
        <item x="48"/>
        <item x="806"/>
        <item x="510"/>
        <item x="569"/>
        <item x="382"/>
        <item x="763"/>
        <item x="390"/>
        <item x="690"/>
        <item x="291"/>
        <item x="652"/>
        <item x="837"/>
        <item x="240"/>
        <item x="69"/>
        <item x="312"/>
        <item x="632"/>
        <item x="150"/>
        <item x="950"/>
        <item x="170"/>
        <item x="292"/>
        <item x="951"/>
        <item x="85"/>
        <item x="798"/>
        <item x="323"/>
        <item x="328"/>
        <item x="31"/>
        <item x="415"/>
        <item x="87"/>
        <item x="574"/>
        <item x="89"/>
        <item x="368"/>
        <item x="636"/>
        <item x="782"/>
        <item x="448"/>
        <item x="802"/>
        <item x="608"/>
        <item x="796"/>
        <item x="79"/>
        <item x="109"/>
        <item x="895"/>
        <item x="210"/>
        <item x="261"/>
        <item x="388"/>
        <item x="960"/>
        <item x="13"/>
        <item x="115"/>
        <item x="469"/>
        <item x="570"/>
        <item x="813"/>
        <item x="447"/>
        <item x="4"/>
        <item x="667"/>
        <item x="145"/>
        <item x="64"/>
        <item x="263"/>
        <item x="356"/>
        <item x="484"/>
        <item x="419"/>
        <item x="303"/>
        <item x="5"/>
        <item x="0"/>
        <item x="666"/>
        <item x="862"/>
        <item x="920"/>
        <item x="467"/>
        <item x="37"/>
        <item x="698"/>
        <item x="669"/>
        <item x="729"/>
        <item x="901"/>
        <item x="480"/>
        <item x="93"/>
        <item x="325"/>
        <item x="731"/>
        <item x="473"/>
        <item x="972"/>
        <item x="213"/>
        <item x="104"/>
        <item x="440"/>
        <item x="234"/>
        <item x="319"/>
        <item x="71"/>
        <item x="233"/>
        <item x="256"/>
        <item x="113"/>
        <item x="300"/>
        <item x="783"/>
        <item x="512"/>
        <item x="435"/>
        <item x="919"/>
        <item x="103"/>
        <item x="21"/>
        <item x="623"/>
        <item x="30"/>
        <item x="594"/>
        <item x="583"/>
        <item x="683"/>
        <item x="101"/>
        <item x="470"/>
        <item x="708"/>
        <item x="603"/>
        <item x="68"/>
        <item x="397"/>
        <item x="966"/>
        <item x="148"/>
        <item x="125"/>
        <item x="751"/>
        <item x="281"/>
        <item x="119"/>
        <item x="499"/>
        <item x="241"/>
        <item x="466"/>
        <item x="817"/>
        <item x="748"/>
        <item x="444"/>
        <item x="564"/>
        <item x="250"/>
        <item x="635"/>
        <item x="654"/>
        <item x="662"/>
        <item x="592"/>
        <item x="280"/>
        <item x="200"/>
        <item x="274"/>
        <item x="497"/>
        <item x="180"/>
        <item x="902"/>
        <item x="505"/>
        <item x="112"/>
        <item x="953"/>
        <item x="660"/>
        <item x="602"/>
        <item x="137"/>
        <item x="197"/>
        <item x="824"/>
        <item x="916"/>
        <item x="455"/>
        <item x="809"/>
        <item x="401"/>
        <item x="507"/>
        <item x="565"/>
        <item x="678"/>
        <item x="163"/>
        <item x="414"/>
        <item x="23"/>
        <item x="468"/>
        <item x="789"/>
        <item x="582"/>
        <item x="220"/>
        <item x="931"/>
        <item x="943"/>
        <item x="816"/>
        <item x="258"/>
        <item x="221"/>
        <item x="177"/>
        <item x="502"/>
        <item x="496"/>
        <item x="694"/>
        <item x="656"/>
        <item x="439"/>
        <item x="246"/>
        <item x="370"/>
        <item x="795"/>
        <item x="457"/>
        <item x="176"/>
        <item x="166"/>
        <item x="723"/>
        <item x="77"/>
        <item x="237"/>
        <item x="982"/>
        <item x="41"/>
        <item x="529"/>
        <item x="183"/>
        <item x="896"/>
        <item x="518"/>
        <item x="493"/>
        <item x="46"/>
        <item x="185"/>
        <item x="74"/>
        <item x="268"/>
        <item x="648"/>
        <item x="222"/>
        <item x="296"/>
        <item x="693"/>
        <item x="546"/>
        <item x="423"/>
        <item x="749"/>
        <item x="327"/>
        <item x="940"/>
        <item x="387"/>
        <item x="754"/>
        <item x="95"/>
        <item x="201"/>
        <item x="456"/>
        <item x="633"/>
        <item x="759"/>
        <item x="175"/>
        <item x="452"/>
        <item x="925"/>
        <item x="427"/>
        <item x="513"/>
        <item x="649"/>
        <item x="687"/>
        <item x="252"/>
        <item x="897"/>
        <item x="438"/>
        <item x="918"/>
        <item x="82"/>
        <item x="3"/>
        <item x="651"/>
        <item x="730"/>
        <item x="282"/>
        <item x="94"/>
        <item x="478"/>
        <item x="601"/>
        <item x="144"/>
        <item x="346"/>
        <item x="841"/>
        <item x="29"/>
        <item x="400"/>
        <item x="217"/>
        <item x="791"/>
        <item x="369"/>
        <item x="99"/>
        <item x="885"/>
        <item x="634"/>
        <item x="787"/>
        <item x="410"/>
        <item x="196"/>
        <item x="417"/>
        <item x="224"/>
        <item x="58"/>
        <item x="434"/>
        <item x="616"/>
        <item x="154"/>
        <item x="559"/>
        <item x="914"/>
        <item x="267"/>
        <item x="560"/>
        <item x="568"/>
        <item x="178"/>
        <item x="773"/>
        <item x="360"/>
        <item x="396"/>
        <item x="321"/>
        <item x="840"/>
        <item x="844"/>
        <item x="762"/>
        <item x="811"/>
        <item x="803"/>
        <item x="276"/>
        <item x="544"/>
        <item x="858"/>
        <item x="215"/>
        <item x="640"/>
        <item x="646"/>
        <item x="479"/>
        <item x="961"/>
        <item x="797"/>
        <item x="520"/>
        <item x="857"/>
        <item x="948"/>
        <item x="999"/>
        <item x="878"/>
        <item x="366"/>
        <item x="294"/>
        <item x="15"/>
        <item x="430"/>
        <item x="277"/>
        <item x="86"/>
        <item x="503"/>
        <item x="343"/>
        <item x="379"/>
        <item x="807"/>
        <item x="827"/>
        <item x="949"/>
        <item x="336"/>
        <item x="391"/>
        <item x="26"/>
        <item x="771"/>
        <item x="534"/>
        <item x="403"/>
        <item x="165"/>
        <item x="892"/>
        <item x="51"/>
        <item x="709"/>
        <item x="169"/>
        <item x="865"/>
        <item x="332"/>
        <item x="688"/>
        <item x="53"/>
        <item x="189"/>
        <item x="307"/>
        <item x="393"/>
        <item x="139"/>
        <item x="490"/>
        <item x="24"/>
        <item x="38"/>
        <item x="363"/>
        <item x="486"/>
        <item x="581"/>
        <item x="330"/>
        <item x="610"/>
        <item x="695"/>
        <item x="659"/>
        <item x="921"/>
        <item x="65"/>
        <item x="856"/>
        <item x="345"/>
        <item x="691"/>
        <item x="746"/>
        <item x="870"/>
        <item x="612"/>
        <item x="621"/>
        <item x="318"/>
        <item x="717"/>
        <item x="381"/>
        <item x="835"/>
        <item x="354"/>
        <item x="975"/>
        <item x="527"/>
        <item x="986"/>
        <item x="270"/>
        <item x="760"/>
        <item x="265"/>
        <item x="158"/>
        <item x="117"/>
        <item x="20"/>
        <item x="963"/>
        <item x="738"/>
        <item x="576"/>
        <item x="939"/>
        <item x="946"/>
        <item x="249"/>
        <item x="567"/>
        <item x="245"/>
        <item x="385"/>
        <item x="726"/>
        <item x="36"/>
        <item x="552"/>
        <item x="181"/>
        <item x="900"/>
        <item x="742"/>
        <item x="932"/>
        <item x="116"/>
        <item x="886"/>
        <item x="590"/>
        <item x="848"/>
        <item x="162"/>
        <item x="437"/>
        <item x="922"/>
        <item x="474"/>
        <item x="320"/>
        <item x="706"/>
        <item x="935"/>
        <item x="450"/>
        <item x="757"/>
        <item x="882"/>
        <item x="745"/>
        <item x="232"/>
        <item x="863"/>
        <item x="202"/>
        <item x="653"/>
        <item x="428"/>
        <item x="254"/>
        <item x="905"/>
        <item x="879"/>
        <item x="70"/>
        <item x="776"/>
        <item x="259"/>
        <item x="554"/>
        <item x="631"/>
        <item x="161"/>
        <item x="236"/>
        <item x="11"/>
        <item x="152"/>
        <item x="405"/>
        <item x="260"/>
        <item x="122"/>
        <item x="563"/>
        <item x="362"/>
        <item x="549"/>
        <item x="459"/>
        <item x="799"/>
        <item x="522"/>
        <item x="942"/>
        <item x="88"/>
        <item x="977"/>
        <item x="542"/>
        <item x="777"/>
        <item x="541"/>
        <item x="446"/>
        <item x="657"/>
        <item x="156"/>
        <item x="155"/>
        <item x="195"/>
        <item x="696"/>
        <item x="514"/>
        <item x="988"/>
        <item x="912"/>
        <item x="96"/>
        <item x="888"/>
        <item x="407"/>
        <item x="614"/>
        <item x="937"/>
        <item x="17"/>
        <item x="266"/>
        <item x="461"/>
        <item x="792"/>
        <item x="761"/>
        <item x="253"/>
        <item x="658"/>
        <item x="533"/>
        <item x="675"/>
        <item x="535"/>
        <item x="55"/>
        <item x="342"/>
        <item x="377"/>
        <item x="100"/>
        <item x="43"/>
        <item x="72"/>
        <item x="955"/>
        <item x="928"/>
        <item x="472"/>
        <item x="605"/>
        <item x="272"/>
        <item x="604"/>
        <item x="766"/>
        <item x="703"/>
        <item x="338"/>
        <item x="725"/>
        <item x="758"/>
        <item x="262"/>
        <item x="818"/>
        <item x="737"/>
        <item x="184"/>
        <item x="339"/>
        <item x="890"/>
        <item x="481"/>
        <item x="970"/>
        <item x="833"/>
        <item x="915"/>
        <item x="425"/>
        <item x="317"/>
        <item x="641"/>
        <item x="855"/>
        <item t="default"/>
      </items>
    </pivotField>
    <pivotField axis="axisCol" dataField="1" showAll="0" defaultSubtotal="0">
      <items count="2">
        <item x="1"/>
        <item x="0"/>
      </items>
    </pivotField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3">
    <i>
      <x/>
    </i>
    <i>
      <x v="1"/>
    </i>
    <i t="grand">
      <x/>
    </i>
  </colItems>
  <dataFields count="1">
    <dataField name="Count of PROFIT/LOSS" fld="26" subtotal="count" baseField="0" baseItem="0"/>
  </dataFields>
  <formats count="24">
    <format dxfId="111">
      <pivotArea field="3" type="button" dataOnly="0" labelOnly="1" outline="0" axis="axisRow" fieldPosition="0"/>
    </format>
    <format dxfId="110">
      <pivotArea dataOnly="0" labelOnly="1" outline="0" axis="axisValues" fieldPosition="0"/>
    </format>
    <format dxfId="109">
      <pivotArea dataOnly="0" labelOnly="1" outline="0" axis="axisValues" fieldPosition="0"/>
    </format>
    <format dxfId="108">
      <pivotArea type="all" dataOnly="0" outline="0" fieldPosition="0"/>
    </format>
    <format dxfId="107">
      <pivotArea outline="0" collapsedLevelsAreSubtotals="1" fieldPosition="0"/>
    </format>
    <format dxfId="106">
      <pivotArea field="3" type="button" dataOnly="0" labelOnly="1" outline="0" axis="axisRow" fieldPosition="0"/>
    </format>
    <format dxfId="105">
      <pivotArea dataOnly="0" labelOnly="1" outline="0" axis="axisValues" fieldPosition="0"/>
    </format>
    <format dxfId="104">
      <pivotArea dataOnly="0" labelOnly="1" fieldPosition="0">
        <references count="1">
          <reference field="3" count="0"/>
        </references>
      </pivotArea>
    </format>
    <format dxfId="103">
      <pivotArea dataOnly="0" labelOnly="1" grandRow="1" outline="0" fieldPosition="0"/>
    </format>
    <format dxfId="102">
      <pivotArea dataOnly="0" labelOnly="1" outline="0" axis="axisValues" fieldPosition="0"/>
    </format>
    <format dxfId="101">
      <pivotArea type="all" dataOnly="0" outline="0" fieldPosition="0"/>
    </format>
    <format dxfId="100">
      <pivotArea outline="0" collapsedLevelsAreSubtotals="1" fieldPosition="0"/>
    </format>
    <format dxfId="99">
      <pivotArea field="3" type="button" dataOnly="0" labelOnly="1" outline="0" axis="axisRow" fieldPosition="0"/>
    </format>
    <format dxfId="98">
      <pivotArea dataOnly="0" labelOnly="1" outline="0" axis="axisValues" fieldPosition="0"/>
    </format>
    <format dxfId="97">
      <pivotArea dataOnly="0" labelOnly="1" fieldPosition="0">
        <references count="1">
          <reference field="3" count="0"/>
        </references>
      </pivotArea>
    </format>
    <format dxfId="96">
      <pivotArea dataOnly="0" labelOnly="1" grandRow="1" outline="0" fieldPosition="0"/>
    </format>
    <format dxfId="95">
      <pivotArea dataOnly="0" labelOnly="1" outline="0" axis="axisValues" fieldPosition="0"/>
    </format>
    <format dxfId="94">
      <pivotArea type="all" dataOnly="0" outline="0" fieldPosition="0"/>
    </format>
    <format dxfId="93">
      <pivotArea outline="0" collapsedLevelsAreSubtotals="1" fieldPosition="0"/>
    </format>
    <format dxfId="92">
      <pivotArea field="3" type="button" dataOnly="0" labelOnly="1" outline="0" axis="axisRow" fieldPosition="0"/>
    </format>
    <format dxfId="91">
      <pivotArea dataOnly="0" labelOnly="1" outline="0" axis="axisValues" fieldPosition="0"/>
    </format>
    <format dxfId="90">
      <pivotArea dataOnly="0" labelOnly="1" fieldPosition="0">
        <references count="1">
          <reference field="3" count="0"/>
        </references>
      </pivotArea>
    </format>
    <format dxfId="89">
      <pivotArea dataOnly="0" labelOnly="1" grandRow="1" outline="0" fieldPosition="0"/>
    </format>
    <format dxfId="8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LOAN GRADE">
  <location ref="A60:G69" firstHeaderRow="1" firstDataRow="2" firstDataCol="1"/>
  <pivotFields count="27">
    <pivotField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/>
    <pivotField showAll="0"/>
    <pivotField showAll="0">
      <items count="11">
        <item x="7"/>
        <item x="8"/>
        <item x="5"/>
        <item x="6"/>
        <item x="3"/>
        <item x="4"/>
        <item x="2"/>
        <item x="0"/>
        <item x="1"/>
        <item x="9"/>
        <item t="default"/>
      </items>
    </pivotField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axis="axisRow" showAll="0">
      <items count="8">
        <item x="0"/>
        <item x="4"/>
        <item x="5"/>
        <item x="1"/>
        <item x="6"/>
        <item x="2"/>
        <item x="3"/>
        <item t="default"/>
      </items>
    </pivotField>
    <pivotField axis="axisCol" dataField="1" showAll="0">
      <items count="6">
        <item x="1"/>
        <item x="4"/>
        <item x="2"/>
        <item x="3"/>
        <item x="0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numFmtId="9" showAll="0"/>
    <pivotField numFmtId="9" showAll="0"/>
    <pivotField showAll="0"/>
    <pivotField showAll="0"/>
    <pivotField numFmtId="9" showAll="0"/>
    <pivotField showAll="0"/>
    <pivotField showAll="0" defaultSubtotal="0"/>
    <pivotField showAll="0"/>
    <pivotField showAll="0">
      <items count="1001">
        <item x="831"/>
        <item x="422"/>
        <item x="91"/>
        <item x="853"/>
        <item x="352"/>
        <item x="680"/>
        <item x="111"/>
        <item x="539"/>
        <item x="551"/>
        <item x="810"/>
        <item x="967"/>
        <item x="482"/>
        <item x="755"/>
        <item x="645"/>
        <item x="938"/>
        <item x="562"/>
        <item x="665"/>
        <item x="2"/>
        <item x="375"/>
        <item x="264"/>
        <item x="334"/>
        <item x="543"/>
        <item x="849"/>
        <item x="903"/>
        <item x="495"/>
        <item x="216"/>
        <item x="805"/>
        <item x="462"/>
        <item x="190"/>
        <item x="767"/>
        <item x="670"/>
        <item x="769"/>
        <item x="295"/>
        <item x="689"/>
        <item x="56"/>
        <item x="629"/>
        <item x="194"/>
        <item x="298"/>
        <item x="316"/>
        <item x="191"/>
        <item x="331"/>
        <item x="226"/>
        <item x="351"/>
        <item x="944"/>
        <item x="273"/>
        <item x="679"/>
        <item x="908"/>
        <item x="873"/>
        <item x="248"/>
        <item x="128"/>
        <item x="485"/>
        <item x="637"/>
        <item x="394"/>
        <item x="441"/>
        <item x="716"/>
        <item x="123"/>
        <item x="710"/>
        <item x="899"/>
        <item x="586"/>
        <item x="847"/>
        <item x="808"/>
        <item x="309"/>
        <item x="852"/>
        <item x="685"/>
        <item x="108"/>
        <item x="735"/>
        <item x="750"/>
        <item x="508"/>
        <item x="475"/>
        <item x="933"/>
        <item x="715"/>
        <item x="159"/>
        <item x="40"/>
        <item x="854"/>
        <item x="151"/>
        <item x="413"/>
        <item x="686"/>
        <item x="874"/>
        <item x="335"/>
        <item x="460"/>
        <item x="702"/>
        <item x="471"/>
        <item x="198"/>
        <item x="287"/>
        <item x="44"/>
        <item x="182"/>
        <item x="934"/>
        <item x="306"/>
        <item x="989"/>
        <item x="61"/>
        <item x="994"/>
        <item x="674"/>
        <item x="530"/>
        <item x="223"/>
        <item x="778"/>
        <item x="561"/>
        <item x="134"/>
        <item x="75"/>
        <item x="227"/>
        <item x="130"/>
        <item x="28"/>
        <item x="389"/>
        <item x="626"/>
        <item x="412"/>
        <item x="558"/>
        <item x="747"/>
        <item x="536"/>
        <item x="998"/>
        <item x="398"/>
        <item x="477"/>
        <item x="406"/>
        <item x="909"/>
        <item x="238"/>
        <item x="911"/>
        <item x="727"/>
        <item x="239"/>
        <item x="585"/>
        <item x="828"/>
        <item x="556"/>
        <item x="820"/>
        <item x="341"/>
        <item x="832"/>
        <item x="663"/>
        <item x="638"/>
        <item x="974"/>
        <item x="540"/>
        <item x="812"/>
        <item x="834"/>
        <item x="893"/>
        <item x="752"/>
        <item x="619"/>
        <item x="593"/>
        <item x="76"/>
        <item x="311"/>
        <item x="997"/>
        <item x="283"/>
        <item x="531"/>
        <item x="615"/>
        <item x="876"/>
        <item x="219"/>
        <item x="416"/>
        <item x="504"/>
        <item x="923"/>
        <item x="63"/>
        <item x="947"/>
        <item x="463"/>
        <item x="242"/>
        <item x="18"/>
        <item x="174"/>
        <item x="976"/>
        <item x="519"/>
        <item x="324"/>
        <item x="553"/>
        <item x="73"/>
        <item x="293"/>
        <item x="286"/>
        <item x="308"/>
        <item x="340"/>
        <item x="566"/>
        <item x="509"/>
        <item x="47"/>
        <item x="579"/>
        <item x="815"/>
        <item x="829"/>
        <item x="768"/>
        <item x="22"/>
        <item x="269"/>
        <item x="371"/>
        <item x="289"/>
        <item x="830"/>
        <item x="545"/>
        <item x="846"/>
        <item x="532"/>
        <item x="917"/>
        <item x="358"/>
        <item x="114"/>
        <item x="644"/>
        <item x="483"/>
        <item x="990"/>
        <item x="357"/>
        <item x="869"/>
        <item x="105"/>
        <item x="271"/>
        <item x="167"/>
        <item x="66"/>
        <item x="987"/>
        <item x="203"/>
        <item x="676"/>
        <item x="131"/>
        <item x="314"/>
        <item x="906"/>
        <item x="597"/>
        <item x="16"/>
        <item x="671"/>
        <item x="179"/>
        <item x="965"/>
        <item x="315"/>
        <item x="126"/>
        <item x="498"/>
        <item x="186"/>
        <item x="359"/>
        <item x="436"/>
        <item x="871"/>
        <item x="171"/>
        <item x="383"/>
        <item x="580"/>
        <item x="515"/>
        <item x="850"/>
        <item x="765"/>
        <item x="14"/>
        <item x="775"/>
        <item x="526"/>
        <item x="60"/>
        <item x="664"/>
        <item x="851"/>
        <item x="606"/>
        <item x="399"/>
        <item x="577"/>
        <item x="138"/>
        <item x="843"/>
        <item x="913"/>
        <item x="1"/>
        <item x="819"/>
        <item x="682"/>
        <item x="492"/>
        <item x="506"/>
        <item x="244"/>
        <item x="575"/>
        <item x="930"/>
        <item x="733"/>
        <item x="67"/>
        <item x="991"/>
        <item x="59"/>
        <item x="449"/>
        <item x="711"/>
        <item x="432"/>
        <item x="617"/>
        <item x="214"/>
        <item x="521"/>
        <item x="609"/>
        <item x="52"/>
        <item x="392"/>
        <item x="993"/>
        <item x="956"/>
        <item x="595"/>
        <item x="173"/>
        <item x="120"/>
        <item x="720"/>
        <item x="772"/>
        <item x="365"/>
        <item x="781"/>
        <item x="81"/>
        <item x="164"/>
        <item x="926"/>
        <item x="779"/>
        <item x="979"/>
        <item x="49"/>
        <item x="322"/>
        <item x="981"/>
        <item x="426"/>
        <item x="353"/>
        <item x="464"/>
        <item x="204"/>
        <item x="822"/>
        <item x="7"/>
        <item x="278"/>
        <item x="722"/>
        <item x="589"/>
        <item x="386"/>
        <item x="305"/>
        <item x="528"/>
        <item x="160"/>
        <item x="861"/>
        <item x="524"/>
        <item x="978"/>
        <item x="613"/>
        <item x="673"/>
        <item x="146"/>
        <item x="443"/>
        <item x="107"/>
        <item x="860"/>
        <item x="153"/>
        <item x="458"/>
        <item x="257"/>
        <item x="790"/>
        <item x="668"/>
        <item x="32"/>
        <item x="992"/>
        <item x="859"/>
        <item x="712"/>
        <item x="431"/>
        <item x="945"/>
        <item x="140"/>
        <item x="968"/>
        <item x="701"/>
        <item x="995"/>
        <item x="433"/>
        <item x="333"/>
        <item x="110"/>
        <item x="907"/>
        <item x="964"/>
        <item x="429"/>
        <item x="9"/>
        <item x="143"/>
        <item x="826"/>
        <item x="34"/>
        <item x="207"/>
        <item x="929"/>
        <item x="743"/>
        <item x="19"/>
        <item x="235"/>
        <item x="801"/>
        <item x="980"/>
        <item x="958"/>
        <item x="168"/>
        <item x="941"/>
        <item x="326"/>
        <item x="420"/>
        <item x="887"/>
        <item x="650"/>
        <item x="642"/>
        <item x="290"/>
        <item x="739"/>
        <item x="494"/>
        <item x="741"/>
        <item x="209"/>
        <item x="898"/>
        <item x="347"/>
        <item x="517"/>
        <item x="954"/>
        <item x="734"/>
        <item x="149"/>
        <item x="936"/>
        <item x="516"/>
        <item x="488"/>
        <item x="643"/>
        <item x="952"/>
        <item x="523"/>
        <item x="90"/>
        <item x="373"/>
        <item x="845"/>
        <item x="45"/>
        <item x="121"/>
        <item x="647"/>
        <item x="487"/>
        <item x="894"/>
        <item x="625"/>
        <item x="624"/>
        <item x="550"/>
        <item x="348"/>
        <item x="836"/>
        <item x="525"/>
        <item x="599"/>
        <item x="228"/>
        <item x="630"/>
        <item x="8"/>
        <item x="973"/>
        <item x="225"/>
        <item x="700"/>
        <item x="424"/>
        <item x="83"/>
        <item x="199"/>
        <item x="875"/>
        <item x="692"/>
        <item x="639"/>
        <item x="770"/>
        <item x="106"/>
        <item x="957"/>
        <item x="587"/>
        <item x="784"/>
        <item x="800"/>
        <item x="547"/>
        <item x="129"/>
        <item x="924"/>
        <item x="193"/>
        <item x="622"/>
        <item x="889"/>
        <item x="744"/>
        <item x="279"/>
        <item x="927"/>
        <item x="962"/>
        <item x="984"/>
        <item x="628"/>
        <item x="205"/>
        <item x="736"/>
        <item x="102"/>
        <item x="904"/>
        <item x="208"/>
        <item x="672"/>
        <item x="511"/>
        <item x="825"/>
        <item x="127"/>
        <item x="724"/>
        <item x="402"/>
        <item x="877"/>
        <item x="872"/>
        <item x="206"/>
        <item x="409"/>
        <item x="842"/>
        <item x="172"/>
        <item x="421"/>
        <item x="884"/>
        <item x="133"/>
        <item x="135"/>
        <item x="367"/>
        <item x="27"/>
        <item x="243"/>
        <item x="147"/>
        <item x="697"/>
        <item x="54"/>
        <item x="302"/>
        <item x="655"/>
        <item x="275"/>
        <item x="299"/>
        <item x="883"/>
        <item x="288"/>
        <item x="247"/>
        <item x="408"/>
        <item x="349"/>
        <item x="301"/>
        <item x="881"/>
        <item x="600"/>
        <item x="661"/>
        <item x="454"/>
        <item x="780"/>
        <item x="578"/>
        <item x="867"/>
        <item x="378"/>
        <item x="500"/>
        <item x="596"/>
        <item x="404"/>
        <item x="764"/>
        <item x="681"/>
        <item x="57"/>
        <item x="721"/>
        <item x="891"/>
        <item x="337"/>
        <item x="418"/>
        <item x="157"/>
        <item x="231"/>
        <item x="380"/>
        <item x="611"/>
        <item x="838"/>
        <item x="732"/>
        <item x="814"/>
        <item x="705"/>
        <item x="684"/>
        <item x="192"/>
        <item x="187"/>
        <item x="707"/>
        <item x="555"/>
        <item x="25"/>
        <item x="384"/>
        <item x="10"/>
        <item x="910"/>
        <item x="251"/>
        <item x="376"/>
        <item x="969"/>
        <item x="786"/>
        <item x="756"/>
        <item x="445"/>
        <item x="451"/>
        <item x="548"/>
        <item x="557"/>
        <item x="719"/>
        <item x="971"/>
        <item x="350"/>
        <item x="465"/>
        <item x="80"/>
        <item x="588"/>
        <item x="714"/>
        <item x="753"/>
        <item x="132"/>
        <item x="627"/>
        <item x="740"/>
        <item x="329"/>
        <item x="996"/>
        <item x="50"/>
        <item x="571"/>
        <item x="823"/>
        <item x="704"/>
        <item x="788"/>
        <item x="821"/>
        <item x="677"/>
        <item x="489"/>
        <item x="142"/>
        <item x="124"/>
        <item x="344"/>
        <item x="374"/>
        <item x="442"/>
        <item x="699"/>
        <item x="880"/>
        <item x="297"/>
        <item x="983"/>
        <item x="538"/>
        <item x="793"/>
        <item x="804"/>
        <item x="372"/>
        <item x="35"/>
        <item x="284"/>
        <item x="868"/>
        <item x="718"/>
        <item x="62"/>
        <item x="713"/>
        <item x="78"/>
        <item x="229"/>
        <item x="785"/>
        <item x="212"/>
        <item x="136"/>
        <item x="218"/>
        <item x="584"/>
        <item x="361"/>
        <item x="537"/>
        <item x="188"/>
        <item x="313"/>
        <item x="364"/>
        <item x="491"/>
        <item x="866"/>
        <item x="304"/>
        <item x="33"/>
        <item x="864"/>
        <item x="607"/>
        <item x="985"/>
        <item x="411"/>
        <item x="572"/>
        <item x="774"/>
        <item x="97"/>
        <item x="6"/>
        <item x="42"/>
        <item x="141"/>
        <item x="598"/>
        <item x="285"/>
        <item x="84"/>
        <item x="839"/>
        <item x="12"/>
        <item x="395"/>
        <item x="501"/>
        <item x="230"/>
        <item x="98"/>
        <item x="211"/>
        <item x="728"/>
        <item x="310"/>
        <item x="959"/>
        <item x="118"/>
        <item x="39"/>
        <item x="573"/>
        <item x="620"/>
        <item x="618"/>
        <item x="453"/>
        <item x="591"/>
        <item x="92"/>
        <item x="476"/>
        <item x="355"/>
        <item x="794"/>
        <item x="255"/>
        <item x="48"/>
        <item x="806"/>
        <item x="510"/>
        <item x="569"/>
        <item x="382"/>
        <item x="763"/>
        <item x="390"/>
        <item x="690"/>
        <item x="291"/>
        <item x="652"/>
        <item x="837"/>
        <item x="240"/>
        <item x="69"/>
        <item x="312"/>
        <item x="632"/>
        <item x="150"/>
        <item x="950"/>
        <item x="170"/>
        <item x="292"/>
        <item x="951"/>
        <item x="85"/>
        <item x="798"/>
        <item x="323"/>
        <item x="328"/>
        <item x="31"/>
        <item x="415"/>
        <item x="87"/>
        <item x="574"/>
        <item x="89"/>
        <item x="368"/>
        <item x="636"/>
        <item x="782"/>
        <item x="448"/>
        <item x="802"/>
        <item x="608"/>
        <item x="796"/>
        <item x="79"/>
        <item x="109"/>
        <item x="895"/>
        <item x="210"/>
        <item x="261"/>
        <item x="388"/>
        <item x="960"/>
        <item x="13"/>
        <item x="115"/>
        <item x="469"/>
        <item x="570"/>
        <item x="813"/>
        <item x="447"/>
        <item x="4"/>
        <item x="667"/>
        <item x="145"/>
        <item x="64"/>
        <item x="263"/>
        <item x="356"/>
        <item x="484"/>
        <item x="419"/>
        <item x="303"/>
        <item x="5"/>
        <item x="0"/>
        <item x="666"/>
        <item x="862"/>
        <item x="920"/>
        <item x="467"/>
        <item x="37"/>
        <item x="698"/>
        <item x="669"/>
        <item x="729"/>
        <item x="901"/>
        <item x="480"/>
        <item x="93"/>
        <item x="325"/>
        <item x="731"/>
        <item x="473"/>
        <item x="972"/>
        <item x="213"/>
        <item x="104"/>
        <item x="440"/>
        <item x="234"/>
        <item x="319"/>
        <item x="71"/>
        <item x="233"/>
        <item x="256"/>
        <item x="113"/>
        <item x="300"/>
        <item x="783"/>
        <item x="512"/>
        <item x="435"/>
        <item x="919"/>
        <item x="103"/>
        <item x="21"/>
        <item x="623"/>
        <item x="30"/>
        <item x="594"/>
        <item x="583"/>
        <item x="683"/>
        <item x="101"/>
        <item x="470"/>
        <item x="708"/>
        <item x="603"/>
        <item x="68"/>
        <item x="397"/>
        <item x="966"/>
        <item x="148"/>
        <item x="125"/>
        <item x="751"/>
        <item x="281"/>
        <item x="119"/>
        <item x="499"/>
        <item x="241"/>
        <item x="466"/>
        <item x="817"/>
        <item x="748"/>
        <item x="444"/>
        <item x="564"/>
        <item x="250"/>
        <item x="635"/>
        <item x="654"/>
        <item x="662"/>
        <item x="592"/>
        <item x="280"/>
        <item x="200"/>
        <item x="274"/>
        <item x="497"/>
        <item x="180"/>
        <item x="902"/>
        <item x="505"/>
        <item x="112"/>
        <item x="953"/>
        <item x="660"/>
        <item x="602"/>
        <item x="137"/>
        <item x="197"/>
        <item x="824"/>
        <item x="916"/>
        <item x="455"/>
        <item x="809"/>
        <item x="401"/>
        <item x="507"/>
        <item x="565"/>
        <item x="678"/>
        <item x="163"/>
        <item x="414"/>
        <item x="23"/>
        <item x="468"/>
        <item x="789"/>
        <item x="582"/>
        <item x="220"/>
        <item x="931"/>
        <item x="943"/>
        <item x="816"/>
        <item x="258"/>
        <item x="221"/>
        <item x="177"/>
        <item x="502"/>
        <item x="496"/>
        <item x="694"/>
        <item x="656"/>
        <item x="439"/>
        <item x="246"/>
        <item x="370"/>
        <item x="795"/>
        <item x="457"/>
        <item x="176"/>
        <item x="166"/>
        <item x="723"/>
        <item x="77"/>
        <item x="237"/>
        <item x="982"/>
        <item x="41"/>
        <item x="529"/>
        <item x="183"/>
        <item x="896"/>
        <item x="518"/>
        <item x="493"/>
        <item x="46"/>
        <item x="185"/>
        <item x="74"/>
        <item x="268"/>
        <item x="648"/>
        <item x="222"/>
        <item x="296"/>
        <item x="693"/>
        <item x="546"/>
        <item x="423"/>
        <item x="749"/>
        <item x="327"/>
        <item x="940"/>
        <item x="387"/>
        <item x="754"/>
        <item x="95"/>
        <item x="201"/>
        <item x="456"/>
        <item x="633"/>
        <item x="759"/>
        <item x="175"/>
        <item x="452"/>
        <item x="925"/>
        <item x="427"/>
        <item x="513"/>
        <item x="649"/>
        <item x="687"/>
        <item x="252"/>
        <item x="897"/>
        <item x="438"/>
        <item x="918"/>
        <item x="82"/>
        <item x="3"/>
        <item x="651"/>
        <item x="730"/>
        <item x="282"/>
        <item x="94"/>
        <item x="478"/>
        <item x="601"/>
        <item x="144"/>
        <item x="346"/>
        <item x="841"/>
        <item x="29"/>
        <item x="400"/>
        <item x="217"/>
        <item x="791"/>
        <item x="369"/>
        <item x="99"/>
        <item x="885"/>
        <item x="634"/>
        <item x="787"/>
        <item x="410"/>
        <item x="196"/>
        <item x="417"/>
        <item x="224"/>
        <item x="58"/>
        <item x="434"/>
        <item x="616"/>
        <item x="154"/>
        <item x="559"/>
        <item x="914"/>
        <item x="267"/>
        <item x="560"/>
        <item x="568"/>
        <item x="178"/>
        <item x="773"/>
        <item x="360"/>
        <item x="396"/>
        <item x="321"/>
        <item x="840"/>
        <item x="844"/>
        <item x="762"/>
        <item x="811"/>
        <item x="803"/>
        <item x="276"/>
        <item x="544"/>
        <item x="858"/>
        <item x="215"/>
        <item x="640"/>
        <item x="646"/>
        <item x="479"/>
        <item x="961"/>
        <item x="797"/>
        <item x="520"/>
        <item x="857"/>
        <item x="948"/>
        <item x="999"/>
        <item x="878"/>
        <item x="366"/>
        <item x="294"/>
        <item x="15"/>
        <item x="430"/>
        <item x="277"/>
        <item x="86"/>
        <item x="503"/>
        <item x="343"/>
        <item x="379"/>
        <item x="807"/>
        <item x="827"/>
        <item x="949"/>
        <item x="336"/>
        <item x="391"/>
        <item x="26"/>
        <item x="771"/>
        <item x="534"/>
        <item x="403"/>
        <item x="165"/>
        <item x="892"/>
        <item x="51"/>
        <item x="709"/>
        <item x="169"/>
        <item x="865"/>
        <item x="332"/>
        <item x="688"/>
        <item x="53"/>
        <item x="189"/>
        <item x="307"/>
        <item x="393"/>
        <item x="139"/>
        <item x="490"/>
        <item x="24"/>
        <item x="38"/>
        <item x="363"/>
        <item x="486"/>
        <item x="581"/>
        <item x="330"/>
        <item x="610"/>
        <item x="695"/>
        <item x="659"/>
        <item x="921"/>
        <item x="65"/>
        <item x="856"/>
        <item x="345"/>
        <item x="691"/>
        <item x="746"/>
        <item x="870"/>
        <item x="612"/>
        <item x="621"/>
        <item x="318"/>
        <item x="717"/>
        <item x="381"/>
        <item x="835"/>
        <item x="354"/>
        <item x="975"/>
        <item x="527"/>
        <item x="986"/>
        <item x="270"/>
        <item x="760"/>
        <item x="265"/>
        <item x="158"/>
        <item x="117"/>
        <item x="20"/>
        <item x="963"/>
        <item x="738"/>
        <item x="576"/>
        <item x="939"/>
        <item x="946"/>
        <item x="249"/>
        <item x="567"/>
        <item x="245"/>
        <item x="385"/>
        <item x="726"/>
        <item x="36"/>
        <item x="552"/>
        <item x="181"/>
        <item x="900"/>
        <item x="742"/>
        <item x="932"/>
        <item x="116"/>
        <item x="886"/>
        <item x="590"/>
        <item x="848"/>
        <item x="162"/>
        <item x="437"/>
        <item x="922"/>
        <item x="474"/>
        <item x="320"/>
        <item x="706"/>
        <item x="935"/>
        <item x="450"/>
        <item x="757"/>
        <item x="882"/>
        <item x="745"/>
        <item x="232"/>
        <item x="863"/>
        <item x="202"/>
        <item x="653"/>
        <item x="428"/>
        <item x="254"/>
        <item x="905"/>
        <item x="879"/>
        <item x="70"/>
        <item x="776"/>
        <item x="259"/>
        <item x="554"/>
        <item x="631"/>
        <item x="161"/>
        <item x="236"/>
        <item x="11"/>
        <item x="152"/>
        <item x="405"/>
        <item x="260"/>
        <item x="122"/>
        <item x="563"/>
        <item x="362"/>
        <item x="549"/>
        <item x="459"/>
        <item x="799"/>
        <item x="522"/>
        <item x="942"/>
        <item x="88"/>
        <item x="977"/>
        <item x="542"/>
        <item x="777"/>
        <item x="541"/>
        <item x="446"/>
        <item x="657"/>
        <item x="156"/>
        <item x="155"/>
        <item x="195"/>
        <item x="696"/>
        <item x="514"/>
        <item x="988"/>
        <item x="912"/>
        <item x="96"/>
        <item x="888"/>
        <item x="407"/>
        <item x="614"/>
        <item x="937"/>
        <item x="17"/>
        <item x="266"/>
        <item x="461"/>
        <item x="792"/>
        <item x="761"/>
        <item x="253"/>
        <item x="658"/>
        <item x="533"/>
        <item x="675"/>
        <item x="535"/>
        <item x="55"/>
        <item x="342"/>
        <item x="377"/>
        <item x="100"/>
        <item x="43"/>
        <item x="72"/>
        <item x="955"/>
        <item x="928"/>
        <item x="472"/>
        <item x="605"/>
        <item x="272"/>
        <item x="604"/>
        <item x="766"/>
        <item x="703"/>
        <item x="338"/>
        <item x="725"/>
        <item x="758"/>
        <item x="262"/>
        <item x="818"/>
        <item x="737"/>
        <item x="184"/>
        <item x="339"/>
        <item x="890"/>
        <item x="481"/>
        <item x="970"/>
        <item x="833"/>
        <item x="915"/>
        <item x="425"/>
        <item x="317"/>
        <item x="641"/>
        <item x="855"/>
        <item t="default"/>
      </items>
    </pivotField>
    <pivotField showAll="0" defaultSubtotal="0">
      <items count="2">
        <item x="1"/>
        <item x="0"/>
      </items>
    </pivotField>
  </pivotFields>
  <rowFields count="1">
    <field x="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Loan Intent" fld="9" subtotal="count" baseField="0" baseItem="0"/>
  </dataFields>
  <formats count="21">
    <format dxfId="132">
      <pivotArea field="3" type="button" dataOnly="0" labelOnly="1" outline="0"/>
    </format>
    <format dxfId="131">
      <pivotArea dataOnly="0" labelOnly="1" outline="0" axis="axisValues" fieldPosition="0"/>
    </format>
    <format dxfId="130">
      <pivotArea dataOnly="0" labelOnly="1" outline="0" axis="axisValues" fieldPosition="0"/>
    </format>
    <format dxfId="129">
      <pivotArea type="all" dataOnly="0" outline="0" fieldPosition="0"/>
    </format>
    <format dxfId="128">
      <pivotArea outline="0" collapsedLevelsAreSubtotals="1" fieldPosition="0"/>
    </format>
    <format dxfId="127">
      <pivotArea field="3" type="button" dataOnly="0" labelOnly="1" outline="0"/>
    </format>
    <format dxfId="126">
      <pivotArea dataOnly="0" labelOnly="1" outline="0" axis="axisValues" fieldPosition="0"/>
    </format>
    <format dxfId="125">
      <pivotArea dataOnly="0" labelOnly="1" grandRow="1" outline="0" fieldPosition="0"/>
    </format>
    <format dxfId="124">
      <pivotArea dataOnly="0" labelOnly="1" outline="0" axis="axisValues" fieldPosition="0"/>
    </format>
    <format dxfId="123">
      <pivotArea type="all" dataOnly="0" outline="0" fieldPosition="0"/>
    </format>
    <format dxfId="122">
      <pivotArea outline="0" collapsedLevelsAreSubtotals="1" fieldPosition="0"/>
    </format>
    <format dxfId="121">
      <pivotArea field="3" type="button" dataOnly="0" labelOnly="1" outline="0"/>
    </format>
    <format dxfId="120">
      <pivotArea dataOnly="0" labelOnly="1" outline="0" axis="axisValues" fieldPosition="0"/>
    </format>
    <format dxfId="119">
      <pivotArea dataOnly="0" labelOnly="1" grandRow="1" outline="0" fieldPosition="0"/>
    </format>
    <format dxfId="118">
      <pivotArea dataOnly="0" labelOnly="1" outline="0" axis="axisValues" fieldPosition="0"/>
    </format>
    <format dxfId="117">
      <pivotArea type="all" dataOnly="0" outline="0" fieldPosition="0"/>
    </format>
    <format dxfId="116">
      <pivotArea outline="0" collapsedLevelsAreSubtotals="1" fieldPosition="0"/>
    </format>
    <format dxfId="115">
      <pivotArea field="3" type="button" dataOnly="0" labelOnly="1" outline="0"/>
    </format>
    <format dxfId="114">
      <pivotArea dataOnly="0" labelOnly="1" outline="0" axis="axisValues" fieldPosition="0"/>
    </format>
    <format dxfId="113">
      <pivotArea dataOnly="0" labelOnly="1" grandRow="1" outline="0" fieldPosition="0"/>
    </format>
    <format dxfId="11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LOAN GRADE">
  <location ref="A48:E57" firstHeaderRow="1" firstDataRow="2" firstDataCol="1"/>
  <pivotFields count="27">
    <pivotField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/>
    <pivotField showAll="0"/>
    <pivotField showAll="0">
      <items count="11">
        <item x="7"/>
        <item x="8"/>
        <item x="5"/>
        <item x="6"/>
        <item x="3"/>
        <item x="4"/>
        <item x="2"/>
        <item x="0"/>
        <item x="1"/>
        <item x="9"/>
        <item t="default"/>
      </items>
    </pivotField>
    <pivotField showAll="0"/>
    <pivotField showAll="0"/>
    <pivotField showAll="0"/>
    <pivotField axis="axisCol" dataField="1" showAll="0">
      <items count="4">
        <item x="0"/>
        <item x="2"/>
        <item x="1"/>
        <item t="default"/>
      </items>
    </pivotField>
    <pivotField axis="axisRow" showAll="0">
      <items count="8">
        <item x="0"/>
        <item x="4"/>
        <item x="5"/>
        <item x="1"/>
        <item x="6"/>
        <item x="2"/>
        <item x="3"/>
        <item t="default"/>
      </items>
    </pivotField>
    <pivotField showAll="0">
      <items count="6">
        <item x="1"/>
        <item x="4"/>
        <item x="2"/>
        <item x="3"/>
        <item x="0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numFmtId="9" showAll="0"/>
    <pivotField numFmtId="9" showAll="0"/>
    <pivotField showAll="0"/>
    <pivotField showAll="0"/>
    <pivotField numFmtId="9" showAll="0"/>
    <pivotField showAll="0"/>
    <pivotField showAll="0" defaultSubtotal="0"/>
    <pivotField showAll="0"/>
    <pivotField showAll="0">
      <items count="1001">
        <item x="831"/>
        <item x="422"/>
        <item x="91"/>
        <item x="853"/>
        <item x="352"/>
        <item x="680"/>
        <item x="111"/>
        <item x="539"/>
        <item x="551"/>
        <item x="810"/>
        <item x="967"/>
        <item x="482"/>
        <item x="755"/>
        <item x="645"/>
        <item x="938"/>
        <item x="562"/>
        <item x="665"/>
        <item x="2"/>
        <item x="375"/>
        <item x="264"/>
        <item x="334"/>
        <item x="543"/>
        <item x="849"/>
        <item x="903"/>
        <item x="495"/>
        <item x="216"/>
        <item x="805"/>
        <item x="462"/>
        <item x="190"/>
        <item x="767"/>
        <item x="670"/>
        <item x="769"/>
        <item x="295"/>
        <item x="689"/>
        <item x="56"/>
        <item x="629"/>
        <item x="194"/>
        <item x="298"/>
        <item x="316"/>
        <item x="191"/>
        <item x="331"/>
        <item x="226"/>
        <item x="351"/>
        <item x="944"/>
        <item x="273"/>
        <item x="679"/>
        <item x="908"/>
        <item x="873"/>
        <item x="248"/>
        <item x="128"/>
        <item x="485"/>
        <item x="637"/>
        <item x="394"/>
        <item x="441"/>
        <item x="716"/>
        <item x="123"/>
        <item x="710"/>
        <item x="899"/>
        <item x="586"/>
        <item x="847"/>
        <item x="808"/>
        <item x="309"/>
        <item x="852"/>
        <item x="685"/>
        <item x="108"/>
        <item x="735"/>
        <item x="750"/>
        <item x="508"/>
        <item x="475"/>
        <item x="933"/>
        <item x="715"/>
        <item x="159"/>
        <item x="40"/>
        <item x="854"/>
        <item x="151"/>
        <item x="413"/>
        <item x="686"/>
        <item x="874"/>
        <item x="335"/>
        <item x="460"/>
        <item x="702"/>
        <item x="471"/>
        <item x="198"/>
        <item x="287"/>
        <item x="44"/>
        <item x="182"/>
        <item x="934"/>
        <item x="306"/>
        <item x="989"/>
        <item x="61"/>
        <item x="994"/>
        <item x="674"/>
        <item x="530"/>
        <item x="223"/>
        <item x="778"/>
        <item x="561"/>
        <item x="134"/>
        <item x="75"/>
        <item x="227"/>
        <item x="130"/>
        <item x="28"/>
        <item x="389"/>
        <item x="626"/>
        <item x="412"/>
        <item x="558"/>
        <item x="747"/>
        <item x="536"/>
        <item x="998"/>
        <item x="398"/>
        <item x="477"/>
        <item x="406"/>
        <item x="909"/>
        <item x="238"/>
        <item x="911"/>
        <item x="727"/>
        <item x="239"/>
        <item x="585"/>
        <item x="828"/>
        <item x="556"/>
        <item x="820"/>
        <item x="341"/>
        <item x="832"/>
        <item x="663"/>
        <item x="638"/>
        <item x="974"/>
        <item x="540"/>
        <item x="812"/>
        <item x="834"/>
        <item x="893"/>
        <item x="752"/>
        <item x="619"/>
        <item x="593"/>
        <item x="76"/>
        <item x="311"/>
        <item x="997"/>
        <item x="283"/>
        <item x="531"/>
        <item x="615"/>
        <item x="876"/>
        <item x="219"/>
        <item x="416"/>
        <item x="504"/>
        <item x="923"/>
        <item x="63"/>
        <item x="947"/>
        <item x="463"/>
        <item x="242"/>
        <item x="18"/>
        <item x="174"/>
        <item x="976"/>
        <item x="519"/>
        <item x="324"/>
        <item x="553"/>
        <item x="73"/>
        <item x="293"/>
        <item x="286"/>
        <item x="308"/>
        <item x="340"/>
        <item x="566"/>
        <item x="509"/>
        <item x="47"/>
        <item x="579"/>
        <item x="815"/>
        <item x="829"/>
        <item x="768"/>
        <item x="22"/>
        <item x="269"/>
        <item x="371"/>
        <item x="289"/>
        <item x="830"/>
        <item x="545"/>
        <item x="846"/>
        <item x="532"/>
        <item x="917"/>
        <item x="358"/>
        <item x="114"/>
        <item x="644"/>
        <item x="483"/>
        <item x="990"/>
        <item x="357"/>
        <item x="869"/>
        <item x="105"/>
        <item x="271"/>
        <item x="167"/>
        <item x="66"/>
        <item x="987"/>
        <item x="203"/>
        <item x="676"/>
        <item x="131"/>
        <item x="314"/>
        <item x="906"/>
        <item x="597"/>
        <item x="16"/>
        <item x="671"/>
        <item x="179"/>
        <item x="965"/>
        <item x="315"/>
        <item x="126"/>
        <item x="498"/>
        <item x="186"/>
        <item x="359"/>
        <item x="436"/>
        <item x="871"/>
        <item x="171"/>
        <item x="383"/>
        <item x="580"/>
        <item x="515"/>
        <item x="850"/>
        <item x="765"/>
        <item x="14"/>
        <item x="775"/>
        <item x="526"/>
        <item x="60"/>
        <item x="664"/>
        <item x="851"/>
        <item x="606"/>
        <item x="399"/>
        <item x="577"/>
        <item x="138"/>
        <item x="843"/>
        <item x="913"/>
        <item x="1"/>
        <item x="819"/>
        <item x="682"/>
        <item x="492"/>
        <item x="506"/>
        <item x="244"/>
        <item x="575"/>
        <item x="930"/>
        <item x="733"/>
        <item x="67"/>
        <item x="991"/>
        <item x="59"/>
        <item x="449"/>
        <item x="711"/>
        <item x="432"/>
        <item x="617"/>
        <item x="214"/>
        <item x="521"/>
        <item x="609"/>
        <item x="52"/>
        <item x="392"/>
        <item x="993"/>
        <item x="956"/>
        <item x="595"/>
        <item x="173"/>
        <item x="120"/>
        <item x="720"/>
        <item x="772"/>
        <item x="365"/>
        <item x="781"/>
        <item x="81"/>
        <item x="164"/>
        <item x="926"/>
        <item x="779"/>
        <item x="979"/>
        <item x="49"/>
        <item x="322"/>
        <item x="981"/>
        <item x="426"/>
        <item x="353"/>
        <item x="464"/>
        <item x="204"/>
        <item x="822"/>
        <item x="7"/>
        <item x="278"/>
        <item x="722"/>
        <item x="589"/>
        <item x="386"/>
        <item x="305"/>
        <item x="528"/>
        <item x="160"/>
        <item x="861"/>
        <item x="524"/>
        <item x="978"/>
        <item x="613"/>
        <item x="673"/>
        <item x="146"/>
        <item x="443"/>
        <item x="107"/>
        <item x="860"/>
        <item x="153"/>
        <item x="458"/>
        <item x="257"/>
        <item x="790"/>
        <item x="668"/>
        <item x="32"/>
        <item x="992"/>
        <item x="859"/>
        <item x="712"/>
        <item x="431"/>
        <item x="945"/>
        <item x="140"/>
        <item x="968"/>
        <item x="701"/>
        <item x="995"/>
        <item x="433"/>
        <item x="333"/>
        <item x="110"/>
        <item x="907"/>
        <item x="964"/>
        <item x="429"/>
        <item x="9"/>
        <item x="143"/>
        <item x="826"/>
        <item x="34"/>
        <item x="207"/>
        <item x="929"/>
        <item x="743"/>
        <item x="19"/>
        <item x="235"/>
        <item x="801"/>
        <item x="980"/>
        <item x="958"/>
        <item x="168"/>
        <item x="941"/>
        <item x="326"/>
        <item x="420"/>
        <item x="887"/>
        <item x="650"/>
        <item x="642"/>
        <item x="290"/>
        <item x="739"/>
        <item x="494"/>
        <item x="741"/>
        <item x="209"/>
        <item x="898"/>
        <item x="347"/>
        <item x="517"/>
        <item x="954"/>
        <item x="734"/>
        <item x="149"/>
        <item x="936"/>
        <item x="516"/>
        <item x="488"/>
        <item x="643"/>
        <item x="952"/>
        <item x="523"/>
        <item x="90"/>
        <item x="373"/>
        <item x="845"/>
        <item x="45"/>
        <item x="121"/>
        <item x="647"/>
        <item x="487"/>
        <item x="894"/>
        <item x="625"/>
        <item x="624"/>
        <item x="550"/>
        <item x="348"/>
        <item x="836"/>
        <item x="525"/>
        <item x="599"/>
        <item x="228"/>
        <item x="630"/>
        <item x="8"/>
        <item x="973"/>
        <item x="225"/>
        <item x="700"/>
        <item x="424"/>
        <item x="83"/>
        <item x="199"/>
        <item x="875"/>
        <item x="692"/>
        <item x="639"/>
        <item x="770"/>
        <item x="106"/>
        <item x="957"/>
        <item x="587"/>
        <item x="784"/>
        <item x="800"/>
        <item x="547"/>
        <item x="129"/>
        <item x="924"/>
        <item x="193"/>
        <item x="622"/>
        <item x="889"/>
        <item x="744"/>
        <item x="279"/>
        <item x="927"/>
        <item x="962"/>
        <item x="984"/>
        <item x="628"/>
        <item x="205"/>
        <item x="736"/>
        <item x="102"/>
        <item x="904"/>
        <item x="208"/>
        <item x="672"/>
        <item x="511"/>
        <item x="825"/>
        <item x="127"/>
        <item x="724"/>
        <item x="402"/>
        <item x="877"/>
        <item x="872"/>
        <item x="206"/>
        <item x="409"/>
        <item x="842"/>
        <item x="172"/>
        <item x="421"/>
        <item x="884"/>
        <item x="133"/>
        <item x="135"/>
        <item x="367"/>
        <item x="27"/>
        <item x="243"/>
        <item x="147"/>
        <item x="697"/>
        <item x="54"/>
        <item x="302"/>
        <item x="655"/>
        <item x="275"/>
        <item x="299"/>
        <item x="883"/>
        <item x="288"/>
        <item x="247"/>
        <item x="408"/>
        <item x="349"/>
        <item x="301"/>
        <item x="881"/>
        <item x="600"/>
        <item x="661"/>
        <item x="454"/>
        <item x="780"/>
        <item x="578"/>
        <item x="867"/>
        <item x="378"/>
        <item x="500"/>
        <item x="596"/>
        <item x="404"/>
        <item x="764"/>
        <item x="681"/>
        <item x="57"/>
        <item x="721"/>
        <item x="891"/>
        <item x="337"/>
        <item x="418"/>
        <item x="157"/>
        <item x="231"/>
        <item x="380"/>
        <item x="611"/>
        <item x="838"/>
        <item x="732"/>
        <item x="814"/>
        <item x="705"/>
        <item x="684"/>
        <item x="192"/>
        <item x="187"/>
        <item x="707"/>
        <item x="555"/>
        <item x="25"/>
        <item x="384"/>
        <item x="10"/>
        <item x="910"/>
        <item x="251"/>
        <item x="376"/>
        <item x="969"/>
        <item x="786"/>
        <item x="756"/>
        <item x="445"/>
        <item x="451"/>
        <item x="548"/>
        <item x="557"/>
        <item x="719"/>
        <item x="971"/>
        <item x="350"/>
        <item x="465"/>
        <item x="80"/>
        <item x="588"/>
        <item x="714"/>
        <item x="753"/>
        <item x="132"/>
        <item x="627"/>
        <item x="740"/>
        <item x="329"/>
        <item x="996"/>
        <item x="50"/>
        <item x="571"/>
        <item x="823"/>
        <item x="704"/>
        <item x="788"/>
        <item x="821"/>
        <item x="677"/>
        <item x="489"/>
        <item x="142"/>
        <item x="124"/>
        <item x="344"/>
        <item x="374"/>
        <item x="442"/>
        <item x="699"/>
        <item x="880"/>
        <item x="297"/>
        <item x="983"/>
        <item x="538"/>
        <item x="793"/>
        <item x="804"/>
        <item x="372"/>
        <item x="35"/>
        <item x="284"/>
        <item x="868"/>
        <item x="718"/>
        <item x="62"/>
        <item x="713"/>
        <item x="78"/>
        <item x="229"/>
        <item x="785"/>
        <item x="212"/>
        <item x="136"/>
        <item x="218"/>
        <item x="584"/>
        <item x="361"/>
        <item x="537"/>
        <item x="188"/>
        <item x="313"/>
        <item x="364"/>
        <item x="491"/>
        <item x="866"/>
        <item x="304"/>
        <item x="33"/>
        <item x="864"/>
        <item x="607"/>
        <item x="985"/>
        <item x="411"/>
        <item x="572"/>
        <item x="774"/>
        <item x="97"/>
        <item x="6"/>
        <item x="42"/>
        <item x="141"/>
        <item x="598"/>
        <item x="285"/>
        <item x="84"/>
        <item x="839"/>
        <item x="12"/>
        <item x="395"/>
        <item x="501"/>
        <item x="230"/>
        <item x="98"/>
        <item x="211"/>
        <item x="728"/>
        <item x="310"/>
        <item x="959"/>
        <item x="118"/>
        <item x="39"/>
        <item x="573"/>
        <item x="620"/>
        <item x="618"/>
        <item x="453"/>
        <item x="591"/>
        <item x="92"/>
        <item x="476"/>
        <item x="355"/>
        <item x="794"/>
        <item x="255"/>
        <item x="48"/>
        <item x="806"/>
        <item x="510"/>
        <item x="569"/>
        <item x="382"/>
        <item x="763"/>
        <item x="390"/>
        <item x="690"/>
        <item x="291"/>
        <item x="652"/>
        <item x="837"/>
        <item x="240"/>
        <item x="69"/>
        <item x="312"/>
        <item x="632"/>
        <item x="150"/>
        <item x="950"/>
        <item x="170"/>
        <item x="292"/>
        <item x="951"/>
        <item x="85"/>
        <item x="798"/>
        <item x="323"/>
        <item x="328"/>
        <item x="31"/>
        <item x="415"/>
        <item x="87"/>
        <item x="574"/>
        <item x="89"/>
        <item x="368"/>
        <item x="636"/>
        <item x="782"/>
        <item x="448"/>
        <item x="802"/>
        <item x="608"/>
        <item x="796"/>
        <item x="79"/>
        <item x="109"/>
        <item x="895"/>
        <item x="210"/>
        <item x="261"/>
        <item x="388"/>
        <item x="960"/>
        <item x="13"/>
        <item x="115"/>
        <item x="469"/>
        <item x="570"/>
        <item x="813"/>
        <item x="447"/>
        <item x="4"/>
        <item x="667"/>
        <item x="145"/>
        <item x="64"/>
        <item x="263"/>
        <item x="356"/>
        <item x="484"/>
        <item x="419"/>
        <item x="303"/>
        <item x="5"/>
        <item x="0"/>
        <item x="666"/>
        <item x="862"/>
        <item x="920"/>
        <item x="467"/>
        <item x="37"/>
        <item x="698"/>
        <item x="669"/>
        <item x="729"/>
        <item x="901"/>
        <item x="480"/>
        <item x="93"/>
        <item x="325"/>
        <item x="731"/>
        <item x="473"/>
        <item x="972"/>
        <item x="213"/>
        <item x="104"/>
        <item x="440"/>
        <item x="234"/>
        <item x="319"/>
        <item x="71"/>
        <item x="233"/>
        <item x="256"/>
        <item x="113"/>
        <item x="300"/>
        <item x="783"/>
        <item x="512"/>
        <item x="435"/>
        <item x="919"/>
        <item x="103"/>
        <item x="21"/>
        <item x="623"/>
        <item x="30"/>
        <item x="594"/>
        <item x="583"/>
        <item x="683"/>
        <item x="101"/>
        <item x="470"/>
        <item x="708"/>
        <item x="603"/>
        <item x="68"/>
        <item x="397"/>
        <item x="966"/>
        <item x="148"/>
        <item x="125"/>
        <item x="751"/>
        <item x="281"/>
        <item x="119"/>
        <item x="499"/>
        <item x="241"/>
        <item x="466"/>
        <item x="817"/>
        <item x="748"/>
        <item x="444"/>
        <item x="564"/>
        <item x="250"/>
        <item x="635"/>
        <item x="654"/>
        <item x="662"/>
        <item x="592"/>
        <item x="280"/>
        <item x="200"/>
        <item x="274"/>
        <item x="497"/>
        <item x="180"/>
        <item x="902"/>
        <item x="505"/>
        <item x="112"/>
        <item x="953"/>
        <item x="660"/>
        <item x="602"/>
        <item x="137"/>
        <item x="197"/>
        <item x="824"/>
        <item x="916"/>
        <item x="455"/>
        <item x="809"/>
        <item x="401"/>
        <item x="507"/>
        <item x="565"/>
        <item x="678"/>
        <item x="163"/>
        <item x="414"/>
        <item x="23"/>
        <item x="468"/>
        <item x="789"/>
        <item x="582"/>
        <item x="220"/>
        <item x="931"/>
        <item x="943"/>
        <item x="816"/>
        <item x="258"/>
        <item x="221"/>
        <item x="177"/>
        <item x="502"/>
        <item x="496"/>
        <item x="694"/>
        <item x="656"/>
        <item x="439"/>
        <item x="246"/>
        <item x="370"/>
        <item x="795"/>
        <item x="457"/>
        <item x="176"/>
        <item x="166"/>
        <item x="723"/>
        <item x="77"/>
        <item x="237"/>
        <item x="982"/>
        <item x="41"/>
        <item x="529"/>
        <item x="183"/>
        <item x="896"/>
        <item x="518"/>
        <item x="493"/>
        <item x="46"/>
        <item x="185"/>
        <item x="74"/>
        <item x="268"/>
        <item x="648"/>
        <item x="222"/>
        <item x="296"/>
        <item x="693"/>
        <item x="546"/>
        <item x="423"/>
        <item x="749"/>
        <item x="327"/>
        <item x="940"/>
        <item x="387"/>
        <item x="754"/>
        <item x="95"/>
        <item x="201"/>
        <item x="456"/>
        <item x="633"/>
        <item x="759"/>
        <item x="175"/>
        <item x="452"/>
        <item x="925"/>
        <item x="427"/>
        <item x="513"/>
        <item x="649"/>
        <item x="687"/>
        <item x="252"/>
        <item x="897"/>
        <item x="438"/>
        <item x="918"/>
        <item x="82"/>
        <item x="3"/>
        <item x="651"/>
        <item x="730"/>
        <item x="282"/>
        <item x="94"/>
        <item x="478"/>
        <item x="601"/>
        <item x="144"/>
        <item x="346"/>
        <item x="841"/>
        <item x="29"/>
        <item x="400"/>
        <item x="217"/>
        <item x="791"/>
        <item x="369"/>
        <item x="99"/>
        <item x="885"/>
        <item x="634"/>
        <item x="787"/>
        <item x="410"/>
        <item x="196"/>
        <item x="417"/>
        <item x="224"/>
        <item x="58"/>
        <item x="434"/>
        <item x="616"/>
        <item x="154"/>
        <item x="559"/>
        <item x="914"/>
        <item x="267"/>
        <item x="560"/>
        <item x="568"/>
        <item x="178"/>
        <item x="773"/>
        <item x="360"/>
        <item x="396"/>
        <item x="321"/>
        <item x="840"/>
        <item x="844"/>
        <item x="762"/>
        <item x="811"/>
        <item x="803"/>
        <item x="276"/>
        <item x="544"/>
        <item x="858"/>
        <item x="215"/>
        <item x="640"/>
        <item x="646"/>
        <item x="479"/>
        <item x="961"/>
        <item x="797"/>
        <item x="520"/>
        <item x="857"/>
        <item x="948"/>
        <item x="999"/>
        <item x="878"/>
        <item x="366"/>
        <item x="294"/>
        <item x="15"/>
        <item x="430"/>
        <item x="277"/>
        <item x="86"/>
        <item x="503"/>
        <item x="343"/>
        <item x="379"/>
        <item x="807"/>
        <item x="827"/>
        <item x="949"/>
        <item x="336"/>
        <item x="391"/>
        <item x="26"/>
        <item x="771"/>
        <item x="534"/>
        <item x="403"/>
        <item x="165"/>
        <item x="892"/>
        <item x="51"/>
        <item x="709"/>
        <item x="169"/>
        <item x="865"/>
        <item x="332"/>
        <item x="688"/>
        <item x="53"/>
        <item x="189"/>
        <item x="307"/>
        <item x="393"/>
        <item x="139"/>
        <item x="490"/>
        <item x="24"/>
        <item x="38"/>
        <item x="363"/>
        <item x="486"/>
        <item x="581"/>
        <item x="330"/>
        <item x="610"/>
        <item x="695"/>
        <item x="659"/>
        <item x="921"/>
        <item x="65"/>
        <item x="856"/>
        <item x="345"/>
        <item x="691"/>
        <item x="746"/>
        <item x="870"/>
        <item x="612"/>
        <item x="621"/>
        <item x="318"/>
        <item x="717"/>
        <item x="381"/>
        <item x="835"/>
        <item x="354"/>
        <item x="975"/>
        <item x="527"/>
        <item x="986"/>
        <item x="270"/>
        <item x="760"/>
        <item x="265"/>
        <item x="158"/>
        <item x="117"/>
        <item x="20"/>
        <item x="963"/>
        <item x="738"/>
        <item x="576"/>
        <item x="939"/>
        <item x="946"/>
        <item x="249"/>
        <item x="567"/>
        <item x="245"/>
        <item x="385"/>
        <item x="726"/>
        <item x="36"/>
        <item x="552"/>
        <item x="181"/>
        <item x="900"/>
        <item x="742"/>
        <item x="932"/>
        <item x="116"/>
        <item x="886"/>
        <item x="590"/>
        <item x="848"/>
        <item x="162"/>
        <item x="437"/>
        <item x="922"/>
        <item x="474"/>
        <item x="320"/>
        <item x="706"/>
        <item x="935"/>
        <item x="450"/>
        <item x="757"/>
        <item x="882"/>
        <item x="745"/>
        <item x="232"/>
        <item x="863"/>
        <item x="202"/>
        <item x="653"/>
        <item x="428"/>
        <item x="254"/>
        <item x="905"/>
        <item x="879"/>
        <item x="70"/>
        <item x="776"/>
        <item x="259"/>
        <item x="554"/>
        <item x="631"/>
        <item x="161"/>
        <item x="236"/>
        <item x="11"/>
        <item x="152"/>
        <item x="405"/>
        <item x="260"/>
        <item x="122"/>
        <item x="563"/>
        <item x="362"/>
        <item x="549"/>
        <item x="459"/>
        <item x="799"/>
        <item x="522"/>
        <item x="942"/>
        <item x="88"/>
        <item x="977"/>
        <item x="542"/>
        <item x="777"/>
        <item x="541"/>
        <item x="446"/>
        <item x="657"/>
        <item x="156"/>
        <item x="155"/>
        <item x="195"/>
        <item x="696"/>
        <item x="514"/>
        <item x="988"/>
        <item x="912"/>
        <item x="96"/>
        <item x="888"/>
        <item x="407"/>
        <item x="614"/>
        <item x="937"/>
        <item x="17"/>
        <item x="266"/>
        <item x="461"/>
        <item x="792"/>
        <item x="761"/>
        <item x="253"/>
        <item x="658"/>
        <item x="533"/>
        <item x="675"/>
        <item x="535"/>
        <item x="55"/>
        <item x="342"/>
        <item x="377"/>
        <item x="100"/>
        <item x="43"/>
        <item x="72"/>
        <item x="955"/>
        <item x="928"/>
        <item x="472"/>
        <item x="605"/>
        <item x="272"/>
        <item x="604"/>
        <item x="766"/>
        <item x="703"/>
        <item x="338"/>
        <item x="725"/>
        <item x="758"/>
        <item x="262"/>
        <item x="818"/>
        <item x="737"/>
        <item x="184"/>
        <item x="339"/>
        <item x="890"/>
        <item x="481"/>
        <item x="970"/>
        <item x="833"/>
        <item x="915"/>
        <item x="425"/>
        <item x="317"/>
        <item x="641"/>
        <item x="855"/>
        <item t="default"/>
      </items>
    </pivotField>
    <pivotField showAll="0" defaultSubtotal="0">
      <items count="2">
        <item x="1"/>
        <item x="0"/>
      </items>
    </pivotField>
  </pivotFields>
  <rowFields count="1">
    <field x="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Count of Loan Status" fld="7" subtotal="count" baseField="0" baseItem="0"/>
  </dataFields>
  <formats count="21">
    <format dxfId="153">
      <pivotArea field="3" type="button" dataOnly="0" labelOnly="1" outline="0"/>
    </format>
    <format dxfId="152">
      <pivotArea dataOnly="0" labelOnly="1" outline="0" axis="axisValues" fieldPosition="0"/>
    </format>
    <format dxfId="151">
      <pivotArea dataOnly="0" labelOnly="1" outline="0" axis="axisValues" fieldPosition="0"/>
    </format>
    <format dxfId="150">
      <pivotArea type="all" dataOnly="0" outline="0" fieldPosition="0"/>
    </format>
    <format dxfId="149">
      <pivotArea outline="0" collapsedLevelsAreSubtotals="1" fieldPosition="0"/>
    </format>
    <format dxfId="148">
      <pivotArea field="3" type="button" dataOnly="0" labelOnly="1" outline="0"/>
    </format>
    <format dxfId="147">
      <pivotArea dataOnly="0" labelOnly="1" outline="0" axis="axisValues" fieldPosition="0"/>
    </format>
    <format dxfId="146">
      <pivotArea dataOnly="0" labelOnly="1" grandRow="1" outline="0" fieldPosition="0"/>
    </format>
    <format dxfId="145">
      <pivotArea dataOnly="0" labelOnly="1" outline="0" axis="axisValues" fieldPosition="0"/>
    </format>
    <format dxfId="144">
      <pivotArea type="all" dataOnly="0" outline="0" fieldPosition="0"/>
    </format>
    <format dxfId="143">
      <pivotArea outline="0" collapsedLevelsAreSubtotals="1" fieldPosition="0"/>
    </format>
    <format dxfId="142">
      <pivotArea field="3" type="button" dataOnly="0" labelOnly="1" outline="0"/>
    </format>
    <format dxfId="141">
      <pivotArea dataOnly="0" labelOnly="1" outline="0" axis="axisValues" fieldPosition="0"/>
    </format>
    <format dxfId="140">
      <pivotArea dataOnly="0" labelOnly="1" grandRow="1" outline="0" fieldPosition="0"/>
    </format>
    <format dxfId="139">
      <pivotArea dataOnly="0" labelOnly="1" outline="0" axis="axisValues" fieldPosition="0"/>
    </format>
    <format dxfId="138">
      <pivotArea type="all" dataOnly="0" outline="0" fieldPosition="0"/>
    </format>
    <format dxfId="137">
      <pivotArea outline="0" collapsedLevelsAreSubtotals="1" fieldPosition="0"/>
    </format>
    <format dxfId="136">
      <pivotArea field="3" type="button" dataOnly="0" labelOnly="1" outline="0"/>
    </format>
    <format dxfId="135">
      <pivotArea dataOnly="0" labelOnly="1" outline="0" axis="axisValues" fieldPosition="0"/>
    </format>
    <format dxfId="134">
      <pivotArea dataOnly="0" labelOnly="1" grandRow="1" outline="0" fieldPosition="0"/>
    </format>
    <format dxfId="133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TATE">
  <location ref="A33:E45" firstHeaderRow="1" firstDataRow="2" firstDataCol="1"/>
  <pivotFields count="27">
    <pivotField showAll="0"/>
    <pivotField showAll="0"/>
    <pivotField showAll="0"/>
    <pivotField axis="axisRow" showAll="0">
      <items count="11">
        <item x="7"/>
        <item x="8"/>
        <item x="5"/>
        <item x="6"/>
        <item x="3"/>
        <item x="4"/>
        <item x="2"/>
        <item x="0"/>
        <item x="1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numFmtId="9" showAll="0"/>
    <pivotField numFmtId="9" showAll="0"/>
    <pivotField showAll="0"/>
    <pivotField showAll="0"/>
    <pivotField numFmtId="9" showAll="0"/>
    <pivotField showAll="0"/>
    <pivotField showAll="0" defaultSubtotal="0"/>
    <pivotField showAll="0"/>
    <pivotField showAll="0">
      <items count="1001">
        <item x="831"/>
        <item x="422"/>
        <item x="91"/>
        <item x="853"/>
        <item x="352"/>
        <item x="680"/>
        <item x="111"/>
        <item x="539"/>
        <item x="551"/>
        <item x="810"/>
        <item x="967"/>
        <item x="482"/>
        <item x="755"/>
        <item x="645"/>
        <item x="938"/>
        <item x="562"/>
        <item x="665"/>
        <item x="2"/>
        <item x="375"/>
        <item x="264"/>
        <item x="334"/>
        <item x="543"/>
        <item x="849"/>
        <item x="903"/>
        <item x="495"/>
        <item x="216"/>
        <item x="805"/>
        <item x="462"/>
        <item x="190"/>
        <item x="767"/>
        <item x="670"/>
        <item x="769"/>
        <item x="295"/>
        <item x="689"/>
        <item x="56"/>
        <item x="629"/>
        <item x="194"/>
        <item x="298"/>
        <item x="316"/>
        <item x="191"/>
        <item x="331"/>
        <item x="226"/>
        <item x="351"/>
        <item x="944"/>
        <item x="273"/>
        <item x="679"/>
        <item x="908"/>
        <item x="873"/>
        <item x="248"/>
        <item x="128"/>
        <item x="485"/>
        <item x="637"/>
        <item x="394"/>
        <item x="441"/>
        <item x="716"/>
        <item x="123"/>
        <item x="710"/>
        <item x="899"/>
        <item x="586"/>
        <item x="847"/>
        <item x="808"/>
        <item x="309"/>
        <item x="852"/>
        <item x="685"/>
        <item x="108"/>
        <item x="735"/>
        <item x="750"/>
        <item x="508"/>
        <item x="475"/>
        <item x="933"/>
        <item x="715"/>
        <item x="159"/>
        <item x="40"/>
        <item x="854"/>
        <item x="151"/>
        <item x="413"/>
        <item x="686"/>
        <item x="874"/>
        <item x="335"/>
        <item x="460"/>
        <item x="702"/>
        <item x="471"/>
        <item x="198"/>
        <item x="287"/>
        <item x="44"/>
        <item x="182"/>
        <item x="934"/>
        <item x="306"/>
        <item x="989"/>
        <item x="61"/>
        <item x="994"/>
        <item x="674"/>
        <item x="530"/>
        <item x="223"/>
        <item x="778"/>
        <item x="561"/>
        <item x="134"/>
        <item x="75"/>
        <item x="227"/>
        <item x="130"/>
        <item x="28"/>
        <item x="389"/>
        <item x="626"/>
        <item x="412"/>
        <item x="558"/>
        <item x="747"/>
        <item x="536"/>
        <item x="998"/>
        <item x="398"/>
        <item x="477"/>
        <item x="406"/>
        <item x="909"/>
        <item x="238"/>
        <item x="911"/>
        <item x="727"/>
        <item x="239"/>
        <item x="585"/>
        <item x="828"/>
        <item x="556"/>
        <item x="820"/>
        <item x="341"/>
        <item x="832"/>
        <item x="663"/>
        <item x="638"/>
        <item x="974"/>
        <item x="540"/>
        <item x="812"/>
        <item x="834"/>
        <item x="893"/>
        <item x="752"/>
        <item x="619"/>
        <item x="593"/>
        <item x="76"/>
        <item x="311"/>
        <item x="997"/>
        <item x="283"/>
        <item x="531"/>
        <item x="615"/>
        <item x="876"/>
        <item x="219"/>
        <item x="416"/>
        <item x="504"/>
        <item x="923"/>
        <item x="63"/>
        <item x="947"/>
        <item x="463"/>
        <item x="242"/>
        <item x="18"/>
        <item x="174"/>
        <item x="976"/>
        <item x="519"/>
        <item x="324"/>
        <item x="553"/>
        <item x="73"/>
        <item x="293"/>
        <item x="286"/>
        <item x="308"/>
        <item x="340"/>
        <item x="566"/>
        <item x="509"/>
        <item x="47"/>
        <item x="579"/>
        <item x="815"/>
        <item x="829"/>
        <item x="768"/>
        <item x="22"/>
        <item x="269"/>
        <item x="371"/>
        <item x="289"/>
        <item x="830"/>
        <item x="545"/>
        <item x="846"/>
        <item x="532"/>
        <item x="917"/>
        <item x="358"/>
        <item x="114"/>
        <item x="644"/>
        <item x="483"/>
        <item x="990"/>
        <item x="357"/>
        <item x="869"/>
        <item x="105"/>
        <item x="271"/>
        <item x="167"/>
        <item x="66"/>
        <item x="987"/>
        <item x="203"/>
        <item x="676"/>
        <item x="131"/>
        <item x="314"/>
        <item x="906"/>
        <item x="597"/>
        <item x="16"/>
        <item x="671"/>
        <item x="179"/>
        <item x="965"/>
        <item x="315"/>
        <item x="126"/>
        <item x="498"/>
        <item x="186"/>
        <item x="359"/>
        <item x="436"/>
        <item x="871"/>
        <item x="171"/>
        <item x="383"/>
        <item x="580"/>
        <item x="515"/>
        <item x="850"/>
        <item x="765"/>
        <item x="14"/>
        <item x="775"/>
        <item x="526"/>
        <item x="60"/>
        <item x="664"/>
        <item x="851"/>
        <item x="606"/>
        <item x="399"/>
        <item x="577"/>
        <item x="138"/>
        <item x="843"/>
        <item x="913"/>
        <item x="1"/>
        <item x="819"/>
        <item x="682"/>
        <item x="492"/>
        <item x="506"/>
        <item x="244"/>
        <item x="575"/>
        <item x="930"/>
        <item x="733"/>
        <item x="67"/>
        <item x="991"/>
        <item x="59"/>
        <item x="449"/>
        <item x="711"/>
        <item x="432"/>
        <item x="617"/>
        <item x="214"/>
        <item x="521"/>
        <item x="609"/>
        <item x="52"/>
        <item x="392"/>
        <item x="993"/>
        <item x="956"/>
        <item x="595"/>
        <item x="173"/>
        <item x="120"/>
        <item x="720"/>
        <item x="772"/>
        <item x="365"/>
        <item x="781"/>
        <item x="81"/>
        <item x="164"/>
        <item x="926"/>
        <item x="779"/>
        <item x="979"/>
        <item x="49"/>
        <item x="322"/>
        <item x="981"/>
        <item x="426"/>
        <item x="353"/>
        <item x="464"/>
        <item x="204"/>
        <item x="822"/>
        <item x="7"/>
        <item x="278"/>
        <item x="722"/>
        <item x="589"/>
        <item x="386"/>
        <item x="305"/>
        <item x="528"/>
        <item x="160"/>
        <item x="861"/>
        <item x="524"/>
        <item x="978"/>
        <item x="613"/>
        <item x="673"/>
        <item x="146"/>
        <item x="443"/>
        <item x="107"/>
        <item x="860"/>
        <item x="153"/>
        <item x="458"/>
        <item x="257"/>
        <item x="790"/>
        <item x="668"/>
        <item x="32"/>
        <item x="992"/>
        <item x="859"/>
        <item x="712"/>
        <item x="431"/>
        <item x="945"/>
        <item x="140"/>
        <item x="968"/>
        <item x="701"/>
        <item x="995"/>
        <item x="433"/>
        <item x="333"/>
        <item x="110"/>
        <item x="907"/>
        <item x="964"/>
        <item x="429"/>
        <item x="9"/>
        <item x="143"/>
        <item x="826"/>
        <item x="34"/>
        <item x="207"/>
        <item x="929"/>
        <item x="743"/>
        <item x="19"/>
        <item x="235"/>
        <item x="801"/>
        <item x="980"/>
        <item x="958"/>
        <item x="168"/>
        <item x="941"/>
        <item x="326"/>
        <item x="420"/>
        <item x="887"/>
        <item x="650"/>
        <item x="642"/>
        <item x="290"/>
        <item x="739"/>
        <item x="494"/>
        <item x="741"/>
        <item x="209"/>
        <item x="898"/>
        <item x="347"/>
        <item x="517"/>
        <item x="954"/>
        <item x="734"/>
        <item x="149"/>
        <item x="936"/>
        <item x="516"/>
        <item x="488"/>
        <item x="643"/>
        <item x="952"/>
        <item x="523"/>
        <item x="90"/>
        <item x="373"/>
        <item x="845"/>
        <item x="45"/>
        <item x="121"/>
        <item x="647"/>
        <item x="487"/>
        <item x="894"/>
        <item x="625"/>
        <item x="624"/>
        <item x="550"/>
        <item x="348"/>
        <item x="836"/>
        <item x="525"/>
        <item x="599"/>
        <item x="228"/>
        <item x="630"/>
        <item x="8"/>
        <item x="973"/>
        <item x="225"/>
        <item x="700"/>
        <item x="424"/>
        <item x="83"/>
        <item x="199"/>
        <item x="875"/>
        <item x="692"/>
        <item x="639"/>
        <item x="770"/>
        <item x="106"/>
        <item x="957"/>
        <item x="587"/>
        <item x="784"/>
        <item x="800"/>
        <item x="547"/>
        <item x="129"/>
        <item x="924"/>
        <item x="193"/>
        <item x="622"/>
        <item x="889"/>
        <item x="744"/>
        <item x="279"/>
        <item x="927"/>
        <item x="962"/>
        <item x="984"/>
        <item x="628"/>
        <item x="205"/>
        <item x="736"/>
        <item x="102"/>
        <item x="904"/>
        <item x="208"/>
        <item x="672"/>
        <item x="511"/>
        <item x="825"/>
        <item x="127"/>
        <item x="724"/>
        <item x="402"/>
        <item x="877"/>
        <item x="872"/>
        <item x="206"/>
        <item x="409"/>
        <item x="842"/>
        <item x="172"/>
        <item x="421"/>
        <item x="884"/>
        <item x="133"/>
        <item x="135"/>
        <item x="367"/>
        <item x="27"/>
        <item x="243"/>
        <item x="147"/>
        <item x="697"/>
        <item x="54"/>
        <item x="302"/>
        <item x="655"/>
        <item x="275"/>
        <item x="299"/>
        <item x="883"/>
        <item x="288"/>
        <item x="247"/>
        <item x="408"/>
        <item x="349"/>
        <item x="301"/>
        <item x="881"/>
        <item x="600"/>
        <item x="661"/>
        <item x="454"/>
        <item x="780"/>
        <item x="578"/>
        <item x="867"/>
        <item x="378"/>
        <item x="500"/>
        <item x="596"/>
        <item x="404"/>
        <item x="764"/>
        <item x="681"/>
        <item x="57"/>
        <item x="721"/>
        <item x="891"/>
        <item x="337"/>
        <item x="418"/>
        <item x="157"/>
        <item x="231"/>
        <item x="380"/>
        <item x="611"/>
        <item x="838"/>
        <item x="732"/>
        <item x="814"/>
        <item x="705"/>
        <item x="684"/>
        <item x="192"/>
        <item x="187"/>
        <item x="707"/>
        <item x="555"/>
        <item x="25"/>
        <item x="384"/>
        <item x="10"/>
        <item x="910"/>
        <item x="251"/>
        <item x="376"/>
        <item x="969"/>
        <item x="786"/>
        <item x="756"/>
        <item x="445"/>
        <item x="451"/>
        <item x="548"/>
        <item x="557"/>
        <item x="719"/>
        <item x="971"/>
        <item x="350"/>
        <item x="465"/>
        <item x="80"/>
        <item x="588"/>
        <item x="714"/>
        <item x="753"/>
        <item x="132"/>
        <item x="627"/>
        <item x="740"/>
        <item x="329"/>
        <item x="996"/>
        <item x="50"/>
        <item x="571"/>
        <item x="823"/>
        <item x="704"/>
        <item x="788"/>
        <item x="821"/>
        <item x="677"/>
        <item x="489"/>
        <item x="142"/>
        <item x="124"/>
        <item x="344"/>
        <item x="374"/>
        <item x="442"/>
        <item x="699"/>
        <item x="880"/>
        <item x="297"/>
        <item x="983"/>
        <item x="538"/>
        <item x="793"/>
        <item x="804"/>
        <item x="372"/>
        <item x="35"/>
        <item x="284"/>
        <item x="868"/>
        <item x="718"/>
        <item x="62"/>
        <item x="713"/>
        <item x="78"/>
        <item x="229"/>
        <item x="785"/>
        <item x="212"/>
        <item x="136"/>
        <item x="218"/>
        <item x="584"/>
        <item x="361"/>
        <item x="537"/>
        <item x="188"/>
        <item x="313"/>
        <item x="364"/>
        <item x="491"/>
        <item x="866"/>
        <item x="304"/>
        <item x="33"/>
        <item x="864"/>
        <item x="607"/>
        <item x="985"/>
        <item x="411"/>
        <item x="572"/>
        <item x="774"/>
        <item x="97"/>
        <item x="6"/>
        <item x="42"/>
        <item x="141"/>
        <item x="598"/>
        <item x="285"/>
        <item x="84"/>
        <item x="839"/>
        <item x="12"/>
        <item x="395"/>
        <item x="501"/>
        <item x="230"/>
        <item x="98"/>
        <item x="211"/>
        <item x="728"/>
        <item x="310"/>
        <item x="959"/>
        <item x="118"/>
        <item x="39"/>
        <item x="573"/>
        <item x="620"/>
        <item x="618"/>
        <item x="453"/>
        <item x="591"/>
        <item x="92"/>
        <item x="476"/>
        <item x="355"/>
        <item x="794"/>
        <item x="255"/>
        <item x="48"/>
        <item x="806"/>
        <item x="510"/>
        <item x="569"/>
        <item x="382"/>
        <item x="763"/>
        <item x="390"/>
        <item x="690"/>
        <item x="291"/>
        <item x="652"/>
        <item x="837"/>
        <item x="240"/>
        <item x="69"/>
        <item x="312"/>
        <item x="632"/>
        <item x="150"/>
        <item x="950"/>
        <item x="170"/>
        <item x="292"/>
        <item x="951"/>
        <item x="85"/>
        <item x="798"/>
        <item x="323"/>
        <item x="328"/>
        <item x="31"/>
        <item x="415"/>
        <item x="87"/>
        <item x="574"/>
        <item x="89"/>
        <item x="368"/>
        <item x="636"/>
        <item x="782"/>
        <item x="448"/>
        <item x="802"/>
        <item x="608"/>
        <item x="796"/>
        <item x="79"/>
        <item x="109"/>
        <item x="895"/>
        <item x="210"/>
        <item x="261"/>
        <item x="388"/>
        <item x="960"/>
        <item x="13"/>
        <item x="115"/>
        <item x="469"/>
        <item x="570"/>
        <item x="813"/>
        <item x="447"/>
        <item x="4"/>
        <item x="667"/>
        <item x="145"/>
        <item x="64"/>
        <item x="263"/>
        <item x="356"/>
        <item x="484"/>
        <item x="419"/>
        <item x="303"/>
        <item x="5"/>
        <item x="0"/>
        <item x="666"/>
        <item x="862"/>
        <item x="920"/>
        <item x="467"/>
        <item x="37"/>
        <item x="698"/>
        <item x="669"/>
        <item x="729"/>
        <item x="901"/>
        <item x="480"/>
        <item x="93"/>
        <item x="325"/>
        <item x="731"/>
        <item x="473"/>
        <item x="972"/>
        <item x="213"/>
        <item x="104"/>
        <item x="440"/>
        <item x="234"/>
        <item x="319"/>
        <item x="71"/>
        <item x="233"/>
        <item x="256"/>
        <item x="113"/>
        <item x="300"/>
        <item x="783"/>
        <item x="512"/>
        <item x="435"/>
        <item x="919"/>
        <item x="103"/>
        <item x="21"/>
        <item x="623"/>
        <item x="30"/>
        <item x="594"/>
        <item x="583"/>
        <item x="683"/>
        <item x="101"/>
        <item x="470"/>
        <item x="708"/>
        <item x="603"/>
        <item x="68"/>
        <item x="397"/>
        <item x="966"/>
        <item x="148"/>
        <item x="125"/>
        <item x="751"/>
        <item x="281"/>
        <item x="119"/>
        <item x="499"/>
        <item x="241"/>
        <item x="466"/>
        <item x="817"/>
        <item x="748"/>
        <item x="444"/>
        <item x="564"/>
        <item x="250"/>
        <item x="635"/>
        <item x="654"/>
        <item x="662"/>
        <item x="592"/>
        <item x="280"/>
        <item x="200"/>
        <item x="274"/>
        <item x="497"/>
        <item x="180"/>
        <item x="902"/>
        <item x="505"/>
        <item x="112"/>
        <item x="953"/>
        <item x="660"/>
        <item x="602"/>
        <item x="137"/>
        <item x="197"/>
        <item x="824"/>
        <item x="916"/>
        <item x="455"/>
        <item x="809"/>
        <item x="401"/>
        <item x="507"/>
        <item x="565"/>
        <item x="678"/>
        <item x="163"/>
        <item x="414"/>
        <item x="23"/>
        <item x="468"/>
        <item x="789"/>
        <item x="582"/>
        <item x="220"/>
        <item x="931"/>
        <item x="943"/>
        <item x="816"/>
        <item x="258"/>
        <item x="221"/>
        <item x="177"/>
        <item x="502"/>
        <item x="496"/>
        <item x="694"/>
        <item x="656"/>
        <item x="439"/>
        <item x="246"/>
        <item x="370"/>
        <item x="795"/>
        <item x="457"/>
        <item x="176"/>
        <item x="166"/>
        <item x="723"/>
        <item x="77"/>
        <item x="237"/>
        <item x="982"/>
        <item x="41"/>
        <item x="529"/>
        <item x="183"/>
        <item x="896"/>
        <item x="518"/>
        <item x="493"/>
        <item x="46"/>
        <item x="185"/>
        <item x="74"/>
        <item x="268"/>
        <item x="648"/>
        <item x="222"/>
        <item x="296"/>
        <item x="693"/>
        <item x="546"/>
        <item x="423"/>
        <item x="749"/>
        <item x="327"/>
        <item x="940"/>
        <item x="387"/>
        <item x="754"/>
        <item x="95"/>
        <item x="201"/>
        <item x="456"/>
        <item x="633"/>
        <item x="759"/>
        <item x="175"/>
        <item x="452"/>
        <item x="925"/>
        <item x="427"/>
        <item x="513"/>
        <item x="649"/>
        <item x="687"/>
        <item x="252"/>
        <item x="897"/>
        <item x="438"/>
        <item x="918"/>
        <item x="82"/>
        <item x="3"/>
        <item x="651"/>
        <item x="730"/>
        <item x="282"/>
        <item x="94"/>
        <item x="478"/>
        <item x="601"/>
        <item x="144"/>
        <item x="346"/>
        <item x="841"/>
        <item x="29"/>
        <item x="400"/>
        <item x="217"/>
        <item x="791"/>
        <item x="369"/>
        <item x="99"/>
        <item x="885"/>
        <item x="634"/>
        <item x="787"/>
        <item x="410"/>
        <item x="196"/>
        <item x="417"/>
        <item x="224"/>
        <item x="58"/>
        <item x="434"/>
        <item x="616"/>
        <item x="154"/>
        <item x="559"/>
        <item x="914"/>
        <item x="267"/>
        <item x="560"/>
        <item x="568"/>
        <item x="178"/>
        <item x="773"/>
        <item x="360"/>
        <item x="396"/>
        <item x="321"/>
        <item x="840"/>
        <item x="844"/>
        <item x="762"/>
        <item x="811"/>
        <item x="803"/>
        <item x="276"/>
        <item x="544"/>
        <item x="858"/>
        <item x="215"/>
        <item x="640"/>
        <item x="646"/>
        <item x="479"/>
        <item x="961"/>
        <item x="797"/>
        <item x="520"/>
        <item x="857"/>
        <item x="948"/>
        <item x="999"/>
        <item x="878"/>
        <item x="366"/>
        <item x="294"/>
        <item x="15"/>
        <item x="430"/>
        <item x="277"/>
        <item x="86"/>
        <item x="503"/>
        <item x="343"/>
        <item x="379"/>
        <item x="807"/>
        <item x="827"/>
        <item x="949"/>
        <item x="336"/>
        <item x="391"/>
        <item x="26"/>
        <item x="771"/>
        <item x="534"/>
        <item x="403"/>
        <item x="165"/>
        <item x="892"/>
        <item x="51"/>
        <item x="709"/>
        <item x="169"/>
        <item x="865"/>
        <item x="332"/>
        <item x="688"/>
        <item x="53"/>
        <item x="189"/>
        <item x="307"/>
        <item x="393"/>
        <item x="139"/>
        <item x="490"/>
        <item x="24"/>
        <item x="38"/>
        <item x="363"/>
        <item x="486"/>
        <item x="581"/>
        <item x="330"/>
        <item x="610"/>
        <item x="695"/>
        <item x="659"/>
        <item x="921"/>
        <item x="65"/>
        <item x="856"/>
        <item x="345"/>
        <item x="691"/>
        <item x="746"/>
        <item x="870"/>
        <item x="612"/>
        <item x="621"/>
        <item x="318"/>
        <item x="717"/>
        <item x="381"/>
        <item x="835"/>
        <item x="354"/>
        <item x="975"/>
        <item x="527"/>
        <item x="986"/>
        <item x="270"/>
        <item x="760"/>
        <item x="265"/>
        <item x="158"/>
        <item x="117"/>
        <item x="20"/>
        <item x="963"/>
        <item x="738"/>
        <item x="576"/>
        <item x="939"/>
        <item x="946"/>
        <item x="249"/>
        <item x="567"/>
        <item x="245"/>
        <item x="385"/>
        <item x="726"/>
        <item x="36"/>
        <item x="552"/>
        <item x="181"/>
        <item x="900"/>
        <item x="742"/>
        <item x="932"/>
        <item x="116"/>
        <item x="886"/>
        <item x="590"/>
        <item x="848"/>
        <item x="162"/>
        <item x="437"/>
        <item x="922"/>
        <item x="474"/>
        <item x="320"/>
        <item x="706"/>
        <item x="935"/>
        <item x="450"/>
        <item x="757"/>
        <item x="882"/>
        <item x="745"/>
        <item x="232"/>
        <item x="863"/>
        <item x="202"/>
        <item x="653"/>
        <item x="428"/>
        <item x="254"/>
        <item x="905"/>
        <item x="879"/>
        <item x="70"/>
        <item x="776"/>
        <item x="259"/>
        <item x="554"/>
        <item x="631"/>
        <item x="161"/>
        <item x="236"/>
        <item x="11"/>
        <item x="152"/>
        <item x="405"/>
        <item x="260"/>
        <item x="122"/>
        <item x="563"/>
        <item x="362"/>
        <item x="549"/>
        <item x="459"/>
        <item x="799"/>
        <item x="522"/>
        <item x="942"/>
        <item x="88"/>
        <item x="977"/>
        <item x="542"/>
        <item x="777"/>
        <item x="541"/>
        <item x="446"/>
        <item x="657"/>
        <item x="156"/>
        <item x="155"/>
        <item x="195"/>
        <item x="696"/>
        <item x="514"/>
        <item x="988"/>
        <item x="912"/>
        <item x="96"/>
        <item x="888"/>
        <item x="407"/>
        <item x="614"/>
        <item x="937"/>
        <item x="17"/>
        <item x="266"/>
        <item x="461"/>
        <item x="792"/>
        <item x="761"/>
        <item x="253"/>
        <item x="658"/>
        <item x="533"/>
        <item x="675"/>
        <item x="535"/>
        <item x="55"/>
        <item x="342"/>
        <item x="377"/>
        <item x="100"/>
        <item x="43"/>
        <item x="72"/>
        <item x="955"/>
        <item x="928"/>
        <item x="472"/>
        <item x="605"/>
        <item x="272"/>
        <item x="604"/>
        <item x="766"/>
        <item x="703"/>
        <item x="338"/>
        <item x="725"/>
        <item x="758"/>
        <item x="262"/>
        <item x="818"/>
        <item x="737"/>
        <item x="184"/>
        <item x="339"/>
        <item x="890"/>
        <item x="481"/>
        <item x="970"/>
        <item x="833"/>
        <item x="915"/>
        <item x="425"/>
        <item x="317"/>
        <item x="641"/>
        <item x="855"/>
        <item t="default"/>
      </items>
    </pivotField>
    <pivotField showAll="0" defaultSubtotal="0">
      <items count="2">
        <item x="1"/>
        <item x="0"/>
      </items>
    </pivotField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11"/>
  </colFields>
  <colItems count="4">
    <i>
      <x/>
    </i>
    <i>
      <x v="1"/>
    </i>
    <i>
      <x v="2"/>
    </i>
    <i t="grand">
      <x/>
    </i>
  </colItems>
  <dataFields count="1">
    <dataField name="Count of Home Ownership" fld="11" subtotal="count" baseField="0" baseItem="0"/>
  </dataFields>
  <formats count="21">
    <format dxfId="174">
      <pivotArea field="3" type="button" dataOnly="0" labelOnly="1" outline="0" axis="axisRow" fieldPosition="0"/>
    </format>
    <format dxfId="173">
      <pivotArea dataOnly="0" labelOnly="1" outline="0" axis="axisValues" fieldPosition="0"/>
    </format>
    <format dxfId="172">
      <pivotArea dataOnly="0" labelOnly="1" outline="0" axis="axisValues" fieldPosition="0"/>
    </format>
    <format dxfId="171">
      <pivotArea type="all" dataOnly="0" outline="0" fieldPosition="0"/>
    </format>
    <format dxfId="170">
      <pivotArea outline="0" collapsedLevelsAreSubtotals="1" fieldPosition="0"/>
    </format>
    <format dxfId="169">
      <pivotArea field="3" type="button" dataOnly="0" labelOnly="1" outline="0" axis="axisRow" fieldPosition="0"/>
    </format>
    <format dxfId="168">
      <pivotArea dataOnly="0" labelOnly="1" outline="0" axis="axisValues" fieldPosition="0"/>
    </format>
    <format dxfId="167">
      <pivotArea dataOnly="0" labelOnly="1" grandRow="1" outline="0" fieldPosition="0"/>
    </format>
    <format dxfId="166">
      <pivotArea dataOnly="0" labelOnly="1" outline="0" axis="axisValues" fieldPosition="0"/>
    </format>
    <format dxfId="165">
      <pivotArea type="all" dataOnly="0" outline="0" fieldPosition="0"/>
    </format>
    <format dxfId="164">
      <pivotArea outline="0" collapsedLevelsAreSubtotals="1" fieldPosition="0"/>
    </format>
    <format dxfId="163">
      <pivotArea field="3" type="button" dataOnly="0" labelOnly="1" outline="0" axis="axisRow" fieldPosition="0"/>
    </format>
    <format dxfId="162">
      <pivotArea dataOnly="0" labelOnly="1" outline="0" axis="axisValues" fieldPosition="0"/>
    </format>
    <format dxfId="161">
      <pivotArea dataOnly="0" labelOnly="1" grandRow="1" outline="0" fieldPosition="0"/>
    </format>
    <format dxfId="160">
      <pivotArea dataOnly="0" labelOnly="1" outline="0" axis="axisValues" fieldPosition="0"/>
    </format>
    <format dxfId="159">
      <pivotArea type="all" dataOnly="0" outline="0" fieldPosition="0"/>
    </format>
    <format dxfId="158">
      <pivotArea outline="0" collapsedLevelsAreSubtotals="1" fieldPosition="0"/>
    </format>
    <format dxfId="157">
      <pivotArea field="3" type="button" dataOnly="0" labelOnly="1" outline="0" axis="axisRow" fieldPosition="0"/>
    </format>
    <format dxfId="156">
      <pivotArea dataOnly="0" labelOnly="1" outline="0" axis="axisValues" fieldPosition="0"/>
    </format>
    <format dxfId="155">
      <pivotArea dataOnly="0" labelOnly="1" grandRow="1" outline="0" fieldPosition="0"/>
    </format>
    <format dxfId="15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STATE">
  <location ref="A18:B29" firstHeaderRow="1" firstDataRow="1" firstDataCol="1"/>
  <pivotFields count="27">
    <pivotField showAll="0"/>
    <pivotField showAll="0"/>
    <pivotField showAll="0"/>
    <pivotField axis="axisRow" showAll="0">
      <items count="11">
        <item x="7"/>
        <item x="8"/>
        <item x="5"/>
        <item x="6"/>
        <item x="3"/>
        <item x="4"/>
        <item x="2"/>
        <item x="0"/>
        <item x="1"/>
        <item x="9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numFmtId="9" showAll="0"/>
    <pivotField showAll="0"/>
    <pivotField showAll="0"/>
    <pivotField numFmtId="9" showAll="0"/>
    <pivotField showAll="0"/>
    <pivotField showAll="0" defaultSubtotal="0"/>
    <pivotField showAll="0"/>
    <pivotField showAll="0">
      <items count="1001">
        <item x="831"/>
        <item x="422"/>
        <item x="91"/>
        <item x="853"/>
        <item x="352"/>
        <item x="680"/>
        <item x="111"/>
        <item x="539"/>
        <item x="551"/>
        <item x="810"/>
        <item x="967"/>
        <item x="482"/>
        <item x="755"/>
        <item x="645"/>
        <item x="938"/>
        <item x="562"/>
        <item x="665"/>
        <item x="2"/>
        <item x="375"/>
        <item x="264"/>
        <item x="334"/>
        <item x="543"/>
        <item x="849"/>
        <item x="903"/>
        <item x="495"/>
        <item x="216"/>
        <item x="805"/>
        <item x="462"/>
        <item x="190"/>
        <item x="767"/>
        <item x="670"/>
        <item x="769"/>
        <item x="295"/>
        <item x="689"/>
        <item x="56"/>
        <item x="629"/>
        <item x="194"/>
        <item x="298"/>
        <item x="316"/>
        <item x="191"/>
        <item x="331"/>
        <item x="226"/>
        <item x="351"/>
        <item x="944"/>
        <item x="273"/>
        <item x="679"/>
        <item x="908"/>
        <item x="873"/>
        <item x="248"/>
        <item x="128"/>
        <item x="485"/>
        <item x="637"/>
        <item x="394"/>
        <item x="441"/>
        <item x="716"/>
        <item x="123"/>
        <item x="710"/>
        <item x="899"/>
        <item x="586"/>
        <item x="847"/>
        <item x="808"/>
        <item x="309"/>
        <item x="852"/>
        <item x="685"/>
        <item x="108"/>
        <item x="735"/>
        <item x="750"/>
        <item x="508"/>
        <item x="475"/>
        <item x="933"/>
        <item x="715"/>
        <item x="159"/>
        <item x="40"/>
        <item x="854"/>
        <item x="151"/>
        <item x="413"/>
        <item x="686"/>
        <item x="874"/>
        <item x="335"/>
        <item x="460"/>
        <item x="702"/>
        <item x="471"/>
        <item x="198"/>
        <item x="287"/>
        <item x="44"/>
        <item x="182"/>
        <item x="934"/>
        <item x="306"/>
        <item x="989"/>
        <item x="61"/>
        <item x="994"/>
        <item x="674"/>
        <item x="530"/>
        <item x="223"/>
        <item x="778"/>
        <item x="561"/>
        <item x="134"/>
        <item x="75"/>
        <item x="227"/>
        <item x="130"/>
        <item x="28"/>
        <item x="389"/>
        <item x="626"/>
        <item x="412"/>
        <item x="558"/>
        <item x="747"/>
        <item x="536"/>
        <item x="998"/>
        <item x="398"/>
        <item x="477"/>
        <item x="406"/>
        <item x="909"/>
        <item x="238"/>
        <item x="911"/>
        <item x="727"/>
        <item x="239"/>
        <item x="585"/>
        <item x="828"/>
        <item x="556"/>
        <item x="820"/>
        <item x="341"/>
        <item x="832"/>
        <item x="663"/>
        <item x="638"/>
        <item x="974"/>
        <item x="540"/>
        <item x="812"/>
        <item x="834"/>
        <item x="893"/>
        <item x="752"/>
        <item x="619"/>
        <item x="593"/>
        <item x="76"/>
        <item x="311"/>
        <item x="997"/>
        <item x="283"/>
        <item x="531"/>
        <item x="615"/>
        <item x="876"/>
        <item x="219"/>
        <item x="416"/>
        <item x="504"/>
        <item x="923"/>
        <item x="63"/>
        <item x="947"/>
        <item x="463"/>
        <item x="242"/>
        <item x="18"/>
        <item x="174"/>
        <item x="976"/>
        <item x="519"/>
        <item x="324"/>
        <item x="553"/>
        <item x="73"/>
        <item x="293"/>
        <item x="286"/>
        <item x="308"/>
        <item x="340"/>
        <item x="566"/>
        <item x="509"/>
        <item x="47"/>
        <item x="579"/>
        <item x="815"/>
        <item x="829"/>
        <item x="768"/>
        <item x="22"/>
        <item x="269"/>
        <item x="371"/>
        <item x="289"/>
        <item x="830"/>
        <item x="545"/>
        <item x="846"/>
        <item x="532"/>
        <item x="917"/>
        <item x="358"/>
        <item x="114"/>
        <item x="644"/>
        <item x="483"/>
        <item x="990"/>
        <item x="357"/>
        <item x="869"/>
        <item x="105"/>
        <item x="271"/>
        <item x="167"/>
        <item x="66"/>
        <item x="987"/>
        <item x="203"/>
        <item x="676"/>
        <item x="131"/>
        <item x="314"/>
        <item x="906"/>
        <item x="597"/>
        <item x="16"/>
        <item x="671"/>
        <item x="179"/>
        <item x="965"/>
        <item x="315"/>
        <item x="126"/>
        <item x="498"/>
        <item x="186"/>
        <item x="359"/>
        <item x="436"/>
        <item x="871"/>
        <item x="171"/>
        <item x="383"/>
        <item x="580"/>
        <item x="515"/>
        <item x="850"/>
        <item x="765"/>
        <item x="14"/>
        <item x="775"/>
        <item x="526"/>
        <item x="60"/>
        <item x="664"/>
        <item x="851"/>
        <item x="606"/>
        <item x="399"/>
        <item x="577"/>
        <item x="138"/>
        <item x="843"/>
        <item x="913"/>
        <item x="1"/>
        <item x="819"/>
        <item x="682"/>
        <item x="492"/>
        <item x="506"/>
        <item x="244"/>
        <item x="575"/>
        <item x="930"/>
        <item x="733"/>
        <item x="67"/>
        <item x="991"/>
        <item x="59"/>
        <item x="449"/>
        <item x="711"/>
        <item x="432"/>
        <item x="617"/>
        <item x="214"/>
        <item x="521"/>
        <item x="609"/>
        <item x="52"/>
        <item x="392"/>
        <item x="993"/>
        <item x="956"/>
        <item x="595"/>
        <item x="173"/>
        <item x="120"/>
        <item x="720"/>
        <item x="772"/>
        <item x="365"/>
        <item x="781"/>
        <item x="81"/>
        <item x="164"/>
        <item x="926"/>
        <item x="779"/>
        <item x="979"/>
        <item x="49"/>
        <item x="322"/>
        <item x="981"/>
        <item x="426"/>
        <item x="353"/>
        <item x="464"/>
        <item x="204"/>
        <item x="822"/>
        <item x="7"/>
        <item x="278"/>
        <item x="722"/>
        <item x="589"/>
        <item x="386"/>
        <item x="305"/>
        <item x="528"/>
        <item x="160"/>
        <item x="861"/>
        <item x="524"/>
        <item x="978"/>
        <item x="613"/>
        <item x="673"/>
        <item x="146"/>
        <item x="443"/>
        <item x="107"/>
        <item x="860"/>
        <item x="153"/>
        <item x="458"/>
        <item x="257"/>
        <item x="790"/>
        <item x="668"/>
        <item x="32"/>
        <item x="992"/>
        <item x="859"/>
        <item x="712"/>
        <item x="431"/>
        <item x="945"/>
        <item x="140"/>
        <item x="968"/>
        <item x="701"/>
        <item x="995"/>
        <item x="433"/>
        <item x="333"/>
        <item x="110"/>
        <item x="907"/>
        <item x="964"/>
        <item x="429"/>
        <item x="9"/>
        <item x="143"/>
        <item x="826"/>
        <item x="34"/>
        <item x="207"/>
        <item x="929"/>
        <item x="743"/>
        <item x="19"/>
        <item x="235"/>
        <item x="801"/>
        <item x="980"/>
        <item x="958"/>
        <item x="168"/>
        <item x="941"/>
        <item x="326"/>
        <item x="420"/>
        <item x="887"/>
        <item x="650"/>
        <item x="642"/>
        <item x="290"/>
        <item x="739"/>
        <item x="494"/>
        <item x="741"/>
        <item x="209"/>
        <item x="898"/>
        <item x="347"/>
        <item x="517"/>
        <item x="954"/>
        <item x="734"/>
        <item x="149"/>
        <item x="936"/>
        <item x="516"/>
        <item x="488"/>
        <item x="643"/>
        <item x="952"/>
        <item x="523"/>
        <item x="90"/>
        <item x="373"/>
        <item x="845"/>
        <item x="45"/>
        <item x="121"/>
        <item x="647"/>
        <item x="487"/>
        <item x="894"/>
        <item x="625"/>
        <item x="624"/>
        <item x="550"/>
        <item x="348"/>
        <item x="836"/>
        <item x="525"/>
        <item x="599"/>
        <item x="228"/>
        <item x="630"/>
        <item x="8"/>
        <item x="973"/>
        <item x="225"/>
        <item x="700"/>
        <item x="424"/>
        <item x="83"/>
        <item x="199"/>
        <item x="875"/>
        <item x="692"/>
        <item x="639"/>
        <item x="770"/>
        <item x="106"/>
        <item x="957"/>
        <item x="587"/>
        <item x="784"/>
        <item x="800"/>
        <item x="547"/>
        <item x="129"/>
        <item x="924"/>
        <item x="193"/>
        <item x="622"/>
        <item x="889"/>
        <item x="744"/>
        <item x="279"/>
        <item x="927"/>
        <item x="962"/>
        <item x="984"/>
        <item x="628"/>
        <item x="205"/>
        <item x="736"/>
        <item x="102"/>
        <item x="904"/>
        <item x="208"/>
        <item x="672"/>
        <item x="511"/>
        <item x="825"/>
        <item x="127"/>
        <item x="724"/>
        <item x="402"/>
        <item x="877"/>
        <item x="872"/>
        <item x="206"/>
        <item x="409"/>
        <item x="842"/>
        <item x="172"/>
        <item x="421"/>
        <item x="884"/>
        <item x="133"/>
        <item x="135"/>
        <item x="367"/>
        <item x="27"/>
        <item x="243"/>
        <item x="147"/>
        <item x="697"/>
        <item x="54"/>
        <item x="302"/>
        <item x="655"/>
        <item x="275"/>
        <item x="299"/>
        <item x="883"/>
        <item x="288"/>
        <item x="247"/>
        <item x="408"/>
        <item x="349"/>
        <item x="301"/>
        <item x="881"/>
        <item x="600"/>
        <item x="661"/>
        <item x="454"/>
        <item x="780"/>
        <item x="578"/>
        <item x="867"/>
        <item x="378"/>
        <item x="500"/>
        <item x="596"/>
        <item x="404"/>
        <item x="764"/>
        <item x="681"/>
        <item x="57"/>
        <item x="721"/>
        <item x="891"/>
        <item x="337"/>
        <item x="418"/>
        <item x="157"/>
        <item x="231"/>
        <item x="380"/>
        <item x="611"/>
        <item x="838"/>
        <item x="732"/>
        <item x="814"/>
        <item x="705"/>
        <item x="684"/>
        <item x="192"/>
        <item x="187"/>
        <item x="707"/>
        <item x="555"/>
        <item x="25"/>
        <item x="384"/>
        <item x="10"/>
        <item x="910"/>
        <item x="251"/>
        <item x="376"/>
        <item x="969"/>
        <item x="786"/>
        <item x="756"/>
        <item x="445"/>
        <item x="451"/>
        <item x="548"/>
        <item x="557"/>
        <item x="719"/>
        <item x="971"/>
        <item x="350"/>
        <item x="465"/>
        <item x="80"/>
        <item x="588"/>
        <item x="714"/>
        <item x="753"/>
        <item x="132"/>
        <item x="627"/>
        <item x="740"/>
        <item x="329"/>
        <item x="996"/>
        <item x="50"/>
        <item x="571"/>
        <item x="823"/>
        <item x="704"/>
        <item x="788"/>
        <item x="821"/>
        <item x="677"/>
        <item x="489"/>
        <item x="142"/>
        <item x="124"/>
        <item x="344"/>
        <item x="374"/>
        <item x="442"/>
        <item x="699"/>
        <item x="880"/>
        <item x="297"/>
        <item x="983"/>
        <item x="538"/>
        <item x="793"/>
        <item x="804"/>
        <item x="372"/>
        <item x="35"/>
        <item x="284"/>
        <item x="868"/>
        <item x="718"/>
        <item x="62"/>
        <item x="713"/>
        <item x="78"/>
        <item x="229"/>
        <item x="785"/>
        <item x="212"/>
        <item x="136"/>
        <item x="218"/>
        <item x="584"/>
        <item x="361"/>
        <item x="537"/>
        <item x="188"/>
        <item x="313"/>
        <item x="364"/>
        <item x="491"/>
        <item x="866"/>
        <item x="304"/>
        <item x="33"/>
        <item x="864"/>
        <item x="607"/>
        <item x="985"/>
        <item x="411"/>
        <item x="572"/>
        <item x="774"/>
        <item x="97"/>
        <item x="6"/>
        <item x="42"/>
        <item x="141"/>
        <item x="598"/>
        <item x="285"/>
        <item x="84"/>
        <item x="839"/>
        <item x="12"/>
        <item x="395"/>
        <item x="501"/>
        <item x="230"/>
        <item x="98"/>
        <item x="211"/>
        <item x="728"/>
        <item x="310"/>
        <item x="959"/>
        <item x="118"/>
        <item x="39"/>
        <item x="573"/>
        <item x="620"/>
        <item x="618"/>
        <item x="453"/>
        <item x="591"/>
        <item x="92"/>
        <item x="476"/>
        <item x="355"/>
        <item x="794"/>
        <item x="255"/>
        <item x="48"/>
        <item x="806"/>
        <item x="510"/>
        <item x="569"/>
        <item x="382"/>
        <item x="763"/>
        <item x="390"/>
        <item x="690"/>
        <item x="291"/>
        <item x="652"/>
        <item x="837"/>
        <item x="240"/>
        <item x="69"/>
        <item x="312"/>
        <item x="632"/>
        <item x="150"/>
        <item x="950"/>
        <item x="170"/>
        <item x="292"/>
        <item x="951"/>
        <item x="85"/>
        <item x="798"/>
        <item x="323"/>
        <item x="328"/>
        <item x="31"/>
        <item x="415"/>
        <item x="87"/>
        <item x="574"/>
        <item x="89"/>
        <item x="368"/>
        <item x="636"/>
        <item x="782"/>
        <item x="448"/>
        <item x="802"/>
        <item x="608"/>
        <item x="796"/>
        <item x="79"/>
        <item x="109"/>
        <item x="895"/>
        <item x="210"/>
        <item x="261"/>
        <item x="388"/>
        <item x="960"/>
        <item x="13"/>
        <item x="115"/>
        <item x="469"/>
        <item x="570"/>
        <item x="813"/>
        <item x="447"/>
        <item x="4"/>
        <item x="667"/>
        <item x="145"/>
        <item x="64"/>
        <item x="263"/>
        <item x="356"/>
        <item x="484"/>
        <item x="419"/>
        <item x="303"/>
        <item x="5"/>
        <item x="0"/>
        <item x="666"/>
        <item x="862"/>
        <item x="920"/>
        <item x="467"/>
        <item x="37"/>
        <item x="698"/>
        <item x="669"/>
        <item x="729"/>
        <item x="901"/>
        <item x="480"/>
        <item x="93"/>
        <item x="325"/>
        <item x="731"/>
        <item x="473"/>
        <item x="972"/>
        <item x="213"/>
        <item x="104"/>
        <item x="440"/>
        <item x="234"/>
        <item x="319"/>
        <item x="71"/>
        <item x="233"/>
        <item x="256"/>
        <item x="113"/>
        <item x="300"/>
        <item x="783"/>
        <item x="512"/>
        <item x="435"/>
        <item x="919"/>
        <item x="103"/>
        <item x="21"/>
        <item x="623"/>
        <item x="30"/>
        <item x="594"/>
        <item x="583"/>
        <item x="683"/>
        <item x="101"/>
        <item x="470"/>
        <item x="708"/>
        <item x="603"/>
        <item x="68"/>
        <item x="397"/>
        <item x="966"/>
        <item x="148"/>
        <item x="125"/>
        <item x="751"/>
        <item x="281"/>
        <item x="119"/>
        <item x="499"/>
        <item x="241"/>
        <item x="466"/>
        <item x="817"/>
        <item x="748"/>
        <item x="444"/>
        <item x="564"/>
        <item x="250"/>
        <item x="635"/>
        <item x="654"/>
        <item x="662"/>
        <item x="592"/>
        <item x="280"/>
        <item x="200"/>
        <item x="274"/>
        <item x="497"/>
        <item x="180"/>
        <item x="902"/>
        <item x="505"/>
        <item x="112"/>
        <item x="953"/>
        <item x="660"/>
        <item x="602"/>
        <item x="137"/>
        <item x="197"/>
        <item x="824"/>
        <item x="916"/>
        <item x="455"/>
        <item x="809"/>
        <item x="401"/>
        <item x="507"/>
        <item x="565"/>
        <item x="678"/>
        <item x="163"/>
        <item x="414"/>
        <item x="23"/>
        <item x="468"/>
        <item x="789"/>
        <item x="582"/>
        <item x="220"/>
        <item x="931"/>
        <item x="943"/>
        <item x="816"/>
        <item x="258"/>
        <item x="221"/>
        <item x="177"/>
        <item x="502"/>
        <item x="496"/>
        <item x="694"/>
        <item x="656"/>
        <item x="439"/>
        <item x="246"/>
        <item x="370"/>
        <item x="795"/>
        <item x="457"/>
        <item x="176"/>
        <item x="166"/>
        <item x="723"/>
        <item x="77"/>
        <item x="237"/>
        <item x="982"/>
        <item x="41"/>
        <item x="529"/>
        <item x="183"/>
        <item x="896"/>
        <item x="518"/>
        <item x="493"/>
        <item x="46"/>
        <item x="185"/>
        <item x="74"/>
        <item x="268"/>
        <item x="648"/>
        <item x="222"/>
        <item x="296"/>
        <item x="693"/>
        <item x="546"/>
        <item x="423"/>
        <item x="749"/>
        <item x="327"/>
        <item x="940"/>
        <item x="387"/>
        <item x="754"/>
        <item x="95"/>
        <item x="201"/>
        <item x="456"/>
        <item x="633"/>
        <item x="759"/>
        <item x="175"/>
        <item x="452"/>
        <item x="925"/>
        <item x="427"/>
        <item x="513"/>
        <item x="649"/>
        <item x="687"/>
        <item x="252"/>
        <item x="897"/>
        <item x="438"/>
        <item x="918"/>
        <item x="82"/>
        <item x="3"/>
        <item x="651"/>
        <item x="730"/>
        <item x="282"/>
        <item x="94"/>
        <item x="478"/>
        <item x="601"/>
        <item x="144"/>
        <item x="346"/>
        <item x="841"/>
        <item x="29"/>
        <item x="400"/>
        <item x="217"/>
        <item x="791"/>
        <item x="369"/>
        <item x="99"/>
        <item x="885"/>
        <item x="634"/>
        <item x="787"/>
        <item x="410"/>
        <item x="196"/>
        <item x="417"/>
        <item x="224"/>
        <item x="58"/>
        <item x="434"/>
        <item x="616"/>
        <item x="154"/>
        <item x="559"/>
        <item x="914"/>
        <item x="267"/>
        <item x="560"/>
        <item x="568"/>
        <item x="178"/>
        <item x="773"/>
        <item x="360"/>
        <item x="396"/>
        <item x="321"/>
        <item x="840"/>
        <item x="844"/>
        <item x="762"/>
        <item x="811"/>
        <item x="803"/>
        <item x="276"/>
        <item x="544"/>
        <item x="858"/>
        <item x="215"/>
        <item x="640"/>
        <item x="646"/>
        <item x="479"/>
        <item x="961"/>
        <item x="797"/>
        <item x="520"/>
        <item x="857"/>
        <item x="948"/>
        <item x="999"/>
        <item x="878"/>
        <item x="366"/>
        <item x="294"/>
        <item x="15"/>
        <item x="430"/>
        <item x="277"/>
        <item x="86"/>
        <item x="503"/>
        <item x="343"/>
        <item x="379"/>
        <item x="807"/>
        <item x="827"/>
        <item x="949"/>
        <item x="336"/>
        <item x="391"/>
        <item x="26"/>
        <item x="771"/>
        <item x="534"/>
        <item x="403"/>
        <item x="165"/>
        <item x="892"/>
        <item x="51"/>
        <item x="709"/>
        <item x="169"/>
        <item x="865"/>
        <item x="332"/>
        <item x="688"/>
        <item x="53"/>
        <item x="189"/>
        <item x="307"/>
        <item x="393"/>
        <item x="139"/>
        <item x="490"/>
        <item x="24"/>
        <item x="38"/>
        <item x="363"/>
        <item x="486"/>
        <item x="581"/>
        <item x="330"/>
        <item x="610"/>
        <item x="695"/>
        <item x="659"/>
        <item x="921"/>
        <item x="65"/>
        <item x="856"/>
        <item x="345"/>
        <item x="691"/>
        <item x="746"/>
        <item x="870"/>
        <item x="612"/>
        <item x="621"/>
        <item x="318"/>
        <item x="717"/>
        <item x="381"/>
        <item x="835"/>
        <item x="354"/>
        <item x="975"/>
        <item x="527"/>
        <item x="986"/>
        <item x="270"/>
        <item x="760"/>
        <item x="265"/>
        <item x="158"/>
        <item x="117"/>
        <item x="20"/>
        <item x="963"/>
        <item x="738"/>
        <item x="576"/>
        <item x="939"/>
        <item x="946"/>
        <item x="249"/>
        <item x="567"/>
        <item x="245"/>
        <item x="385"/>
        <item x="726"/>
        <item x="36"/>
        <item x="552"/>
        <item x="181"/>
        <item x="900"/>
        <item x="742"/>
        <item x="932"/>
        <item x="116"/>
        <item x="886"/>
        <item x="590"/>
        <item x="848"/>
        <item x="162"/>
        <item x="437"/>
        <item x="922"/>
        <item x="474"/>
        <item x="320"/>
        <item x="706"/>
        <item x="935"/>
        <item x="450"/>
        <item x="757"/>
        <item x="882"/>
        <item x="745"/>
        <item x="232"/>
        <item x="863"/>
        <item x="202"/>
        <item x="653"/>
        <item x="428"/>
        <item x="254"/>
        <item x="905"/>
        <item x="879"/>
        <item x="70"/>
        <item x="776"/>
        <item x="259"/>
        <item x="554"/>
        <item x="631"/>
        <item x="161"/>
        <item x="236"/>
        <item x="11"/>
        <item x="152"/>
        <item x="405"/>
        <item x="260"/>
        <item x="122"/>
        <item x="563"/>
        <item x="362"/>
        <item x="549"/>
        <item x="459"/>
        <item x="799"/>
        <item x="522"/>
        <item x="942"/>
        <item x="88"/>
        <item x="977"/>
        <item x="542"/>
        <item x="777"/>
        <item x="541"/>
        <item x="446"/>
        <item x="657"/>
        <item x="156"/>
        <item x="155"/>
        <item x="195"/>
        <item x="696"/>
        <item x="514"/>
        <item x="988"/>
        <item x="912"/>
        <item x="96"/>
        <item x="888"/>
        <item x="407"/>
        <item x="614"/>
        <item x="937"/>
        <item x="17"/>
        <item x="266"/>
        <item x="461"/>
        <item x="792"/>
        <item x="761"/>
        <item x="253"/>
        <item x="658"/>
        <item x="533"/>
        <item x="675"/>
        <item x="535"/>
        <item x="55"/>
        <item x="342"/>
        <item x="377"/>
        <item x="100"/>
        <item x="43"/>
        <item x="72"/>
        <item x="955"/>
        <item x="928"/>
        <item x="472"/>
        <item x="605"/>
        <item x="272"/>
        <item x="604"/>
        <item x="766"/>
        <item x="703"/>
        <item x="338"/>
        <item x="725"/>
        <item x="758"/>
        <item x="262"/>
        <item x="818"/>
        <item x="737"/>
        <item x="184"/>
        <item x="339"/>
        <item x="890"/>
        <item x="481"/>
        <item x="970"/>
        <item x="833"/>
        <item x="915"/>
        <item x="425"/>
        <item x="317"/>
        <item x="641"/>
        <item x="855"/>
        <item t="default"/>
      </items>
    </pivotField>
    <pivotField showAll="0" defaultSubtotal="0">
      <items count="2">
        <item x="1"/>
        <item x="0"/>
      </items>
    </pivotField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of Interest Rate" fld="5" subtotal="average" baseField="3" baseItem="0"/>
  </dataFields>
  <formats count="21">
    <format dxfId="195">
      <pivotArea field="3" type="button" dataOnly="0" labelOnly="1" outline="0" axis="axisRow" fieldPosition="0"/>
    </format>
    <format dxfId="194">
      <pivotArea dataOnly="0" labelOnly="1" outline="0" axis="axisValues" fieldPosition="0"/>
    </format>
    <format dxfId="193">
      <pivotArea dataOnly="0" labelOnly="1" outline="0" axis="axisValues" fieldPosition="0"/>
    </format>
    <format dxfId="192">
      <pivotArea type="all" dataOnly="0" outline="0" fieldPosition="0"/>
    </format>
    <format dxfId="191">
      <pivotArea outline="0" collapsedLevelsAreSubtotals="1" fieldPosition="0"/>
    </format>
    <format dxfId="190">
      <pivotArea field="3" type="button" dataOnly="0" labelOnly="1" outline="0" axis="axisRow" fieldPosition="0"/>
    </format>
    <format dxfId="189">
      <pivotArea dataOnly="0" labelOnly="1" outline="0" axis="axisValues" fieldPosition="0"/>
    </format>
    <format dxfId="188">
      <pivotArea dataOnly="0" labelOnly="1" grandRow="1" outline="0" fieldPosition="0"/>
    </format>
    <format dxfId="187">
      <pivotArea dataOnly="0" labelOnly="1" outline="0" axis="axisValues" fieldPosition="0"/>
    </format>
    <format dxfId="186">
      <pivotArea type="all" dataOnly="0" outline="0" fieldPosition="0"/>
    </format>
    <format dxfId="185">
      <pivotArea outline="0" collapsedLevelsAreSubtotals="1" fieldPosition="0"/>
    </format>
    <format dxfId="184">
      <pivotArea field="3" type="button" dataOnly="0" labelOnly="1" outline="0" axis="axisRow" fieldPosition="0"/>
    </format>
    <format dxfId="183">
      <pivotArea dataOnly="0" labelOnly="1" outline="0" axis="axisValues" fieldPosition="0"/>
    </format>
    <format dxfId="182">
      <pivotArea dataOnly="0" labelOnly="1" grandRow="1" outline="0" fieldPosition="0"/>
    </format>
    <format dxfId="181">
      <pivotArea dataOnly="0" labelOnly="1" outline="0" axis="axisValues" fieldPosition="0"/>
    </format>
    <format dxfId="180">
      <pivotArea type="all" dataOnly="0" outline="0" fieldPosition="0"/>
    </format>
    <format dxfId="179">
      <pivotArea outline="0" collapsedLevelsAreSubtotals="1" fieldPosition="0"/>
    </format>
    <format dxfId="178">
      <pivotArea field="3" type="button" dataOnly="0" labelOnly="1" outline="0" axis="axisRow" fieldPosition="0"/>
    </format>
    <format dxfId="177">
      <pivotArea dataOnly="0" labelOnly="1" outline="0" axis="axisValues" fieldPosition="0"/>
    </format>
    <format dxfId="176">
      <pivotArea dataOnly="0" labelOnly="1" grandRow="1" outline="0" fieldPosition="0"/>
    </format>
    <format dxfId="17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LOAN GRADE">
  <location ref="A72:C1073" firstHeaderRow="0" firstDataRow="1" firstDataCol="1"/>
  <pivotFields count="27">
    <pivotField axis="axisRow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/>
    <pivotField showAll="0"/>
    <pivotField showAll="0">
      <items count="11">
        <item x="7"/>
        <item x="8"/>
        <item x="5"/>
        <item x="6"/>
        <item x="3"/>
        <item x="4"/>
        <item x="2"/>
        <item x="0"/>
        <item x="1"/>
        <item x="9"/>
        <item t="default"/>
      </items>
    </pivotField>
    <pivotField showAll="0"/>
    <pivotField showAll="0"/>
    <pivotField showAll="0"/>
    <pivotField showAll="0">
      <items count="4">
        <item x="0"/>
        <item x="2"/>
        <item x="1"/>
        <item t="default"/>
      </items>
    </pivotField>
    <pivotField showAll="0">
      <items count="8">
        <item x="0"/>
        <item x="4"/>
        <item x="5"/>
        <item x="1"/>
        <item x="6"/>
        <item x="2"/>
        <item x="3"/>
        <item t="default"/>
      </items>
    </pivotField>
    <pivotField showAll="0">
      <items count="6">
        <item x="1"/>
        <item x="4"/>
        <item x="2"/>
        <item x="3"/>
        <item x="0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dataField="1" numFmtId="9" showAll="0"/>
    <pivotField numFmtId="9" showAll="0"/>
    <pivotField showAll="0"/>
    <pivotField showAll="0"/>
    <pivotField dataField="1" numFmtId="9" showAll="0"/>
    <pivotField showAll="0"/>
    <pivotField showAll="0" defaultSubtotal="0"/>
    <pivotField showAll="0"/>
    <pivotField showAll="0">
      <items count="1001">
        <item x="831"/>
        <item x="422"/>
        <item x="91"/>
        <item x="853"/>
        <item x="352"/>
        <item x="680"/>
        <item x="111"/>
        <item x="539"/>
        <item x="551"/>
        <item x="810"/>
        <item x="967"/>
        <item x="482"/>
        <item x="755"/>
        <item x="645"/>
        <item x="938"/>
        <item x="562"/>
        <item x="665"/>
        <item x="2"/>
        <item x="375"/>
        <item x="264"/>
        <item x="334"/>
        <item x="543"/>
        <item x="849"/>
        <item x="903"/>
        <item x="495"/>
        <item x="216"/>
        <item x="805"/>
        <item x="462"/>
        <item x="190"/>
        <item x="767"/>
        <item x="670"/>
        <item x="769"/>
        <item x="295"/>
        <item x="689"/>
        <item x="56"/>
        <item x="629"/>
        <item x="194"/>
        <item x="298"/>
        <item x="316"/>
        <item x="191"/>
        <item x="331"/>
        <item x="226"/>
        <item x="351"/>
        <item x="944"/>
        <item x="273"/>
        <item x="679"/>
        <item x="908"/>
        <item x="873"/>
        <item x="248"/>
        <item x="128"/>
        <item x="485"/>
        <item x="637"/>
        <item x="394"/>
        <item x="441"/>
        <item x="716"/>
        <item x="123"/>
        <item x="710"/>
        <item x="899"/>
        <item x="586"/>
        <item x="847"/>
        <item x="808"/>
        <item x="309"/>
        <item x="852"/>
        <item x="685"/>
        <item x="108"/>
        <item x="735"/>
        <item x="750"/>
        <item x="508"/>
        <item x="475"/>
        <item x="933"/>
        <item x="715"/>
        <item x="159"/>
        <item x="40"/>
        <item x="854"/>
        <item x="151"/>
        <item x="413"/>
        <item x="686"/>
        <item x="874"/>
        <item x="335"/>
        <item x="460"/>
        <item x="702"/>
        <item x="471"/>
        <item x="198"/>
        <item x="287"/>
        <item x="44"/>
        <item x="182"/>
        <item x="934"/>
        <item x="306"/>
        <item x="989"/>
        <item x="61"/>
        <item x="994"/>
        <item x="674"/>
        <item x="530"/>
        <item x="223"/>
        <item x="778"/>
        <item x="561"/>
        <item x="134"/>
        <item x="75"/>
        <item x="227"/>
        <item x="130"/>
        <item x="28"/>
        <item x="389"/>
        <item x="626"/>
        <item x="412"/>
        <item x="558"/>
        <item x="747"/>
        <item x="536"/>
        <item x="998"/>
        <item x="398"/>
        <item x="477"/>
        <item x="406"/>
        <item x="909"/>
        <item x="238"/>
        <item x="911"/>
        <item x="727"/>
        <item x="239"/>
        <item x="585"/>
        <item x="828"/>
        <item x="556"/>
        <item x="820"/>
        <item x="341"/>
        <item x="832"/>
        <item x="663"/>
        <item x="638"/>
        <item x="974"/>
        <item x="540"/>
        <item x="812"/>
        <item x="834"/>
        <item x="893"/>
        <item x="752"/>
        <item x="619"/>
        <item x="593"/>
        <item x="76"/>
        <item x="311"/>
        <item x="997"/>
        <item x="283"/>
        <item x="531"/>
        <item x="615"/>
        <item x="876"/>
        <item x="219"/>
        <item x="416"/>
        <item x="504"/>
        <item x="923"/>
        <item x="63"/>
        <item x="947"/>
        <item x="463"/>
        <item x="242"/>
        <item x="18"/>
        <item x="174"/>
        <item x="976"/>
        <item x="519"/>
        <item x="324"/>
        <item x="553"/>
        <item x="73"/>
        <item x="293"/>
        <item x="286"/>
        <item x="308"/>
        <item x="340"/>
        <item x="566"/>
        <item x="509"/>
        <item x="47"/>
        <item x="579"/>
        <item x="815"/>
        <item x="829"/>
        <item x="768"/>
        <item x="22"/>
        <item x="269"/>
        <item x="371"/>
        <item x="289"/>
        <item x="830"/>
        <item x="545"/>
        <item x="846"/>
        <item x="532"/>
        <item x="917"/>
        <item x="358"/>
        <item x="114"/>
        <item x="644"/>
        <item x="483"/>
        <item x="990"/>
        <item x="357"/>
        <item x="869"/>
        <item x="105"/>
        <item x="271"/>
        <item x="167"/>
        <item x="66"/>
        <item x="987"/>
        <item x="203"/>
        <item x="676"/>
        <item x="131"/>
        <item x="314"/>
        <item x="906"/>
        <item x="597"/>
        <item x="16"/>
        <item x="671"/>
        <item x="179"/>
        <item x="965"/>
        <item x="315"/>
        <item x="126"/>
        <item x="498"/>
        <item x="186"/>
        <item x="359"/>
        <item x="436"/>
        <item x="871"/>
        <item x="171"/>
        <item x="383"/>
        <item x="580"/>
        <item x="515"/>
        <item x="850"/>
        <item x="765"/>
        <item x="14"/>
        <item x="775"/>
        <item x="526"/>
        <item x="60"/>
        <item x="664"/>
        <item x="851"/>
        <item x="606"/>
        <item x="399"/>
        <item x="577"/>
        <item x="138"/>
        <item x="843"/>
        <item x="913"/>
        <item x="1"/>
        <item x="819"/>
        <item x="682"/>
        <item x="492"/>
        <item x="506"/>
        <item x="244"/>
        <item x="575"/>
        <item x="930"/>
        <item x="733"/>
        <item x="67"/>
        <item x="991"/>
        <item x="59"/>
        <item x="449"/>
        <item x="711"/>
        <item x="432"/>
        <item x="617"/>
        <item x="214"/>
        <item x="521"/>
        <item x="609"/>
        <item x="52"/>
        <item x="392"/>
        <item x="993"/>
        <item x="956"/>
        <item x="595"/>
        <item x="173"/>
        <item x="120"/>
        <item x="720"/>
        <item x="772"/>
        <item x="365"/>
        <item x="781"/>
        <item x="81"/>
        <item x="164"/>
        <item x="926"/>
        <item x="779"/>
        <item x="979"/>
        <item x="49"/>
        <item x="322"/>
        <item x="981"/>
        <item x="426"/>
        <item x="353"/>
        <item x="464"/>
        <item x="204"/>
        <item x="822"/>
        <item x="7"/>
        <item x="278"/>
        <item x="722"/>
        <item x="589"/>
        <item x="386"/>
        <item x="305"/>
        <item x="528"/>
        <item x="160"/>
        <item x="861"/>
        <item x="524"/>
        <item x="978"/>
        <item x="613"/>
        <item x="673"/>
        <item x="146"/>
        <item x="443"/>
        <item x="107"/>
        <item x="860"/>
        <item x="153"/>
        <item x="458"/>
        <item x="257"/>
        <item x="790"/>
        <item x="668"/>
        <item x="32"/>
        <item x="992"/>
        <item x="859"/>
        <item x="712"/>
        <item x="431"/>
        <item x="945"/>
        <item x="140"/>
        <item x="968"/>
        <item x="701"/>
        <item x="995"/>
        <item x="433"/>
        <item x="333"/>
        <item x="110"/>
        <item x="907"/>
        <item x="964"/>
        <item x="429"/>
        <item x="9"/>
        <item x="143"/>
        <item x="826"/>
        <item x="34"/>
        <item x="207"/>
        <item x="929"/>
        <item x="743"/>
        <item x="19"/>
        <item x="235"/>
        <item x="801"/>
        <item x="980"/>
        <item x="958"/>
        <item x="168"/>
        <item x="941"/>
        <item x="326"/>
        <item x="420"/>
        <item x="887"/>
        <item x="650"/>
        <item x="642"/>
        <item x="290"/>
        <item x="739"/>
        <item x="494"/>
        <item x="741"/>
        <item x="209"/>
        <item x="898"/>
        <item x="347"/>
        <item x="517"/>
        <item x="954"/>
        <item x="734"/>
        <item x="149"/>
        <item x="936"/>
        <item x="516"/>
        <item x="488"/>
        <item x="643"/>
        <item x="952"/>
        <item x="523"/>
        <item x="90"/>
        <item x="373"/>
        <item x="845"/>
        <item x="45"/>
        <item x="121"/>
        <item x="647"/>
        <item x="487"/>
        <item x="894"/>
        <item x="625"/>
        <item x="624"/>
        <item x="550"/>
        <item x="348"/>
        <item x="836"/>
        <item x="525"/>
        <item x="599"/>
        <item x="228"/>
        <item x="630"/>
        <item x="8"/>
        <item x="973"/>
        <item x="225"/>
        <item x="700"/>
        <item x="424"/>
        <item x="83"/>
        <item x="199"/>
        <item x="875"/>
        <item x="692"/>
        <item x="639"/>
        <item x="770"/>
        <item x="106"/>
        <item x="957"/>
        <item x="587"/>
        <item x="784"/>
        <item x="800"/>
        <item x="547"/>
        <item x="129"/>
        <item x="924"/>
        <item x="193"/>
        <item x="622"/>
        <item x="889"/>
        <item x="744"/>
        <item x="279"/>
        <item x="927"/>
        <item x="962"/>
        <item x="984"/>
        <item x="628"/>
        <item x="205"/>
        <item x="736"/>
        <item x="102"/>
        <item x="904"/>
        <item x="208"/>
        <item x="672"/>
        <item x="511"/>
        <item x="825"/>
        <item x="127"/>
        <item x="724"/>
        <item x="402"/>
        <item x="877"/>
        <item x="872"/>
        <item x="206"/>
        <item x="409"/>
        <item x="842"/>
        <item x="172"/>
        <item x="421"/>
        <item x="884"/>
        <item x="133"/>
        <item x="135"/>
        <item x="367"/>
        <item x="27"/>
        <item x="243"/>
        <item x="147"/>
        <item x="697"/>
        <item x="54"/>
        <item x="302"/>
        <item x="655"/>
        <item x="275"/>
        <item x="299"/>
        <item x="883"/>
        <item x="288"/>
        <item x="247"/>
        <item x="408"/>
        <item x="349"/>
        <item x="301"/>
        <item x="881"/>
        <item x="600"/>
        <item x="661"/>
        <item x="454"/>
        <item x="780"/>
        <item x="578"/>
        <item x="867"/>
        <item x="378"/>
        <item x="500"/>
        <item x="596"/>
        <item x="404"/>
        <item x="764"/>
        <item x="681"/>
        <item x="57"/>
        <item x="721"/>
        <item x="891"/>
        <item x="337"/>
        <item x="418"/>
        <item x="157"/>
        <item x="231"/>
        <item x="380"/>
        <item x="611"/>
        <item x="838"/>
        <item x="732"/>
        <item x="814"/>
        <item x="705"/>
        <item x="684"/>
        <item x="192"/>
        <item x="187"/>
        <item x="707"/>
        <item x="555"/>
        <item x="25"/>
        <item x="384"/>
        <item x="10"/>
        <item x="910"/>
        <item x="251"/>
        <item x="376"/>
        <item x="969"/>
        <item x="786"/>
        <item x="756"/>
        <item x="445"/>
        <item x="451"/>
        <item x="548"/>
        <item x="557"/>
        <item x="719"/>
        <item x="971"/>
        <item x="350"/>
        <item x="465"/>
        <item x="80"/>
        <item x="588"/>
        <item x="714"/>
        <item x="753"/>
        <item x="132"/>
        <item x="627"/>
        <item x="740"/>
        <item x="329"/>
        <item x="996"/>
        <item x="50"/>
        <item x="571"/>
        <item x="823"/>
        <item x="704"/>
        <item x="788"/>
        <item x="821"/>
        <item x="677"/>
        <item x="489"/>
        <item x="142"/>
        <item x="124"/>
        <item x="344"/>
        <item x="374"/>
        <item x="442"/>
        <item x="699"/>
        <item x="880"/>
        <item x="297"/>
        <item x="983"/>
        <item x="538"/>
        <item x="793"/>
        <item x="804"/>
        <item x="372"/>
        <item x="35"/>
        <item x="284"/>
        <item x="868"/>
        <item x="718"/>
        <item x="62"/>
        <item x="713"/>
        <item x="78"/>
        <item x="229"/>
        <item x="785"/>
        <item x="212"/>
        <item x="136"/>
        <item x="218"/>
        <item x="584"/>
        <item x="361"/>
        <item x="537"/>
        <item x="188"/>
        <item x="313"/>
        <item x="364"/>
        <item x="491"/>
        <item x="866"/>
        <item x="304"/>
        <item x="33"/>
        <item x="864"/>
        <item x="607"/>
        <item x="985"/>
        <item x="411"/>
        <item x="572"/>
        <item x="774"/>
        <item x="97"/>
        <item x="6"/>
        <item x="42"/>
        <item x="141"/>
        <item x="598"/>
        <item x="285"/>
        <item x="84"/>
        <item x="839"/>
        <item x="12"/>
        <item x="395"/>
        <item x="501"/>
        <item x="230"/>
        <item x="98"/>
        <item x="211"/>
        <item x="728"/>
        <item x="310"/>
        <item x="959"/>
        <item x="118"/>
        <item x="39"/>
        <item x="573"/>
        <item x="620"/>
        <item x="618"/>
        <item x="453"/>
        <item x="591"/>
        <item x="92"/>
        <item x="476"/>
        <item x="355"/>
        <item x="794"/>
        <item x="255"/>
        <item x="48"/>
        <item x="806"/>
        <item x="510"/>
        <item x="569"/>
        <item x="382"/>
        <item x="763"/>
        <item x="390"/>
        <item x="690"/>
        <item x="291"/>
        <item x="652"/>
        <item x="837"/>
        <item x="240"/>
        <item x="69"/>
        <item x="312"/>
        <item x="632"/>
        <item x="150"/>
        <item x="950"/>
        <item x="170"/>
        <item x="292"/>
        <item x="951"/>
        <item x="85"/>
        <item x="798"/>
        <item x="323"/>
        <item x="328"/>
        <item x="31"/>
        <item x="415"/>
        <item x="87"/>
        <item x="574"/>
        <item x="89"/>
        <item x="368"/>
        <item x="636"/>
        <item x="782"/>
        <item x="448"/>
        <item x="802"/>
        <item x="608"/>
        <item x="796"/>
        <item x="79"/>
        <item x="109"/>
        <item x="895"/>
        <item x="210"/>
        <item x="261"/>
        <item x="388"/>
        <item x="960"/>
        <item x="13"/>
        <item x="115"/>
        <item x="469"/>
        <item x="570"/>
        <item x="813"/>
        <item x="447"/>
        <item x="4"/>
        <item x="667"/>
        <item x="145"/>
        <item x="64"/>
        <item x="263"/>
        <item x="356"/>
        <item x="484"/>
        <item x="419"/>
        <item x="303"/>
        <item x="5"/>
        <item x="0"/>
        <item x="666"/>
        <item x="862"/>
        <item x="920"/>
        <item x="467"/>
        <item x="37"/>
        <item x="698"/>
        <item x="669"/>
        <item x="729"/>
        <item x="901"/>
        <item x="480"/>
        <item x="93"/>
        <item x="325"/>
        <item x="731"/>
        <item x="473"/>
        <item x="972"/>
        <item x="213"/>
        <item x="104"/>
        <item x="440"/>
        <item x="234"/>
        <item x="319"/>
        <item x="71"/>
        <item x="233"/>
        <item x="256"/>
        <item x="113"/>
        <item x="300"/>
        <item x="783"/>
        <item x="512"/>
        <item x="435"/>
        <item x="919"/>
        <item x="103"/>
        <item x="21"/>
        <item x="623"/>
        <item x="30"/>
        <item x="594"/>
        <item x="583"/>
        <item x="683"/>
        <item x="101"/>
        <item x="470"/>
        <item x="708"/>
        <item x="603"/>
        <item x="68"/>
        <item x="397"/>
        <item x="966"/>
        <item x="148"/>
        <item x="125"/>
        <item x="751"/>
        <item x="281"/>
        <item x="119"/>
        <item x="499"/>
        <item x="241"/>
        <item x="466"/>
        <item x="817"/>
        <item x="748"/>
        <item x="444"/>
        <item x="564"/>
        <item x="250"/>
        <item x="635"/>
        <item x="654"/>
        <item x="662"/>
        <item x="592"/>
        <item x="280"/>
        <item x="200"/>
        <item x="274"/>
        <item x="497"/>
        <item x="180"/>
        <item x="902"/>
        <item x="505"/>
        <item x="112"/>
        <item x="953"/>
        <item x="660"/>
        <item x="602"/>
        <item x="137"/>
        <item x="197"/>
        <item x="824"/>
        <item x="916"/>
        <item x="455"/>
        <item x="809"/>
        <item x="401"/>
        <item x="507"/>
        <item x="565"/>
        <item x="678"/>
        <item x="163"/>
        <item x="414"/>
        <item x="23"/>
        <item x="468"/>
        <item x="789"/>
        <item x="582"/>
        <item x="220"/>
        <item x="931"/>
        <item x="943"/>
        <item x="816"/>
        <item x="258"/>
        <item x="221"/>
        <item x="177"/>
        <item x="502"/>
        <item x="496"/>
        <item x="694"/>
        <item x="656"/>
        <item x="439"/>
        <item x="246"/>
        <item x="370"/>
        <item x="795"/>
        <item x="457"/>
        <item x="176"/>
        <item x="166"/>
        <item x="723"/>
        <item x="77"/>
        <item x="237"/>
        <item x="982"/>
        <item x="41"/>
        <item x="529"/>
        <item x="183"/>
        <item x="896"/>
        <item x="518"/>
        <item x="493"/>
        <item x="46"/>
        <item x="185"/>
        <item x="74"/>
        <item x="268"/>
        <item x="648"/>
        <item x="222"/>
        <item x="296"/>
        <item x="693"/>
        <item x="546"/>
        <item x="423"/>
        <item x="749"/>
        <item x="327"/>
        <item x="940"/>
        <item x="387"/>
        <item x="754"/>
        <item x="95"/>
        <item x="201"/>
        <item x="456"/>
        <item x="633"/>
        <item x="759"/>
        <item x="175"/>
        <item x="452"/>
        <item x="925"/>
        <item x="427"/>
        <item x="513"/>
        <item x="649"/>
        <item x="687"/>
        <item x="252"/>
        <item x="897"/>
        <item x="438"/>
        <item x="918"/>
        <item x="82"/>
        <item x="3"/>
        <item x="651"/>
        <item x="730"/>
        <item x="282"/>
        <item x="94"/>
        <item x="478"/>
        <item x="601"/>
        <item x="144"/>
        <item x="346"/>
        <item x="841"/>
        <item x="29"/>
        <item x="400"/>
        <item x="217"/>
        <item x="791"/>
        <item x="369"/>
        <item x="99"/>
        <item x="885"/>
        <item x="634"/>
        <item x="787"/>
        <item x="410"/>
        <item x="196"/>
        <item x="417"/>
        <item x="224"/>
        <item x="58"/>
        <item x="434"/>
        <item x="616"/>
        <item x="154"/>
        <item x="559"/>
        <item x="914"/>
        <item x="267"/>
        <item x="560"/>
        <item x="568"/>
        <item x="178"/>
        <item x="773"/>
        <item x="360"/>
        <item x="396"/>
        <item x="321"/>
        <item x="840"/>
        <item x="844"/>
        <item x="762"/>
        <item x="811"/>
        <item x="803"/>
        <item x="276"/>
        <item x="544"/>
        <item x="858"/>
        <item x="215"/>
        <item x="640"/>
        <item x="646"/>
        <item x="479"/>
        <item x="961"/>
        <item x="797"/>
        <item x="520"/>
        <item x="857"/>
        <item x="948"/>
        <item x="999"/>
        <item x="878"/>
        <item x="366"/>
        <item x="294"/>
        <item x="15"/>
        <item x="430"/>
        <item x="277"/>
        <item x="86"/>
        <item x="503"/>
        <item x="343"/>
        <item x="379"/>
        <item x="807"/>
        <item x="827"/>
        <item x="949"/>
        <item x="336"/>
        <item x="391"/>
        <item x="26"/>
        <item x="771"/>
        <item x="534"/>
        <item x="403"/>
        <item x="165"/>
        <item x="892"/>
        <item x="51"/>
        <item x="709"/>
        <item x="169"/>
        <item x="865"/>
        <item x="332"/>
        <item x="688"/>
        <item x="53"/>
        <item x="189"/>
        <item x="307"/>
        <item x="393"/>
        <item x="139"/>
        <item x="490"/>
        <item x="24"/>
        <item x="38"/>
        <item x="363"/>
        <item x="486"/>
        <item x="581"/>
        <item x="330"/>
        <item x="610"/>
        <item x="695"/>
        <item x="659"/>
        <item x="921"/>
        <item x="65"/>
        <item x="856"/>
        <item x="345"/>
        <item x="691"/>
        <item x="746"/>
        <item x="870"/>
        <item x="612"/>
        <item x="621"/>
        <item x="318"/>
        <item x="717"/>
        <item x="381"/>
        <item x="835"/>
        <item x="354"/>
        <item x="975"/>
        <item x="527"/>
        <item x="986"/>
        <item x="270"/>
        <item x="760"/>
        <item x="265"/>
        <item x="158"/>
        <item x="117"/>
        <item x="20"/>
        <item x="963"/>
        <item x="738"/>
        <item x="576"/>
        <item x="939"/>
        <item x="946"/>
        <item x="249"/>
        <item x="567"/>
        <item x="245"/>
        <item x="385"/>
        <item x="726"/>
        <item x="36"/>
        <item x="552"/>
        <item x="181"/>
        <item x="900"/>
        <item x="742"/>
        <item x="932"/>
        <item x="116"/>
        <item x="886"/>
        <item x="590"/>
        <item x="848"/>
        <item x="162"/>
        <item x="437"/>
        <item x="922"/>
        <item x="474"/>
        <item x="320"/>
        <item x="706"/>
        <item x="935"/>
        <item x="450"/>
        <item x="757"/>
        <item x="882"/>
        <item x="745"/>
        <item x="232"/>
        <item x="863"/>
        <item x="202"/>
        <item x="653"/>
        <item x="428"/>
        <item x="254"/>
        <item x="905"/>
        <item x="879"/>
        <item x="70"/>
        <item x="776"/>
        <item x="259"/>
        <item x="554"/>
        <item x="631"/>
        <item x="161"/>
        <item x="236"/>
        <item x="11"/>
        <item x="152"/>
        <item x="405"/>
        <item x="260"/>
        <item x="122"/>
        <item x="563"/>
        <item x="362"/>
        <item x="549"/>
        <item x="459"/>
        <item x="799"/>
        <item x="522"/>
        <item x="942"/>
        <item x="88"/>
        <item x="977"/>
        <item x="542"/>
        <item x="777"/>
        <item x="541"/>
        <item x="446"/>
        <item x="657"/>
        <item x="156"/>
        <item x="155"/>
        <item x="195"/>
        <item x="696"/>
        <item x="514"/>
        <item x="988"/>
        <item x="912"/>
        <item x="96"/>
        <item x="888"/>
        <item x="407"/>
        <item x="614"/>
        <item x="937"/>
        <item x="17"/>
        <item x="266"/>
        <item x="461"/>
        <item x="792"/>
        <item x="761"/>
        <item x="253"/>
        <item x="658"/>
        <item x="533"/>
        <item x="675"/>
        <item x="535"/>
        <item x="55"/>
        <item x="342"/>
        <item x="377"/>
        <item x="100"/>
        <item x="43"/>
        <item x="72"/>
        <item x="955"/>
        <item x="928"/>
        <item x="472"/>
        <item x="605"/>
        <item x="272"/>
        <item x="604"/>
        <item x="766"/>
        <item x="703"/>
        <item x="338"/>
        <item x="725"/>
        <item x="758"/>
        <item x="262"/>
        <item x="818"/>
        <item x="737"/>
        <item x="184"/>
        <item x="339"/>
        <item x="890"/>
        <item x="481"/>
        <item x="970"/>
        <item x="833"/>
        <item x="915"/>
        <item x="425"/>
        <item x="317"/>
        <item x="641"/>
        <item x="855"/>
        <item t="default"/>
      </items>
    </pivotField>
    <pivotField showAll="0" defaultSubtotal="0">
      <items count="2">
        <item x="1"/>
        <item x="0"/>
      </items>
    </pivotField>
  </pivotFields>
  <rowFields count="1">
    <field x="0"/>
  </rowFields>
  <rowItems count="10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Loan to Value Ratio" fld="17" subtotal="average" baseField="0" baseItem="0"/>
    <dataField name="Average of DEBT TO INCOME RATIO" fld="21" subtotal="average" baseField="0" baseItem="0"/>
  </dataFields>
  <formats count="50">
    <format dxfId="245">
      <pivotArea field="3" type="button" dataOnly="0" labelOnly="1" outline="0"/>
    </format>
    <format dxfId="244">
      <pivotArea dataOnly="0" labelOnly="1" outline="0" axis="axisValues" fieldPosition="0"/>
    </format>
    <format dxfId="243">
      <pivotArea dataOnly="0" labelOnly="1" outline="0" axis="axisValues" fieldPosition="0"/>
    </format>
    <format dxfId="242">
      <pivotArea type="all" dataOnly="0" outline="0" fieldPosition="0"/>
    </format>
    <format dxfId="241">
      <pivotArea outline="0" collapsedLevelsAreSubtotals="1" fieldPosition="0"/>
    </format>
    <format dxfId="240">
      <pivotArea field="3" type="button" dataOnly="0" labelOnly="1" outline="0"/>
    </format>
    <format dxfId="239">
      <pivotArea dataOnly="0" labelOnly="1" outline="0" axis="axisValues" fieldPosition="0"/>
    </format>
    <format dxfId="238">
      <pivotArea dataOnly="0" labelOnly="1" grandRow="1" outline="0" fieldPosition="0"/>
    </format>
    <format dxfId="237">
      <pivotArea dataOnly="0" labelOnly="1" outline="0" axis="axisValues" fieldPosition="0"/>
    </format>
    <format dxfId="236">
      <pivotArea type="all" dataOnly="0" outline="0" fieldPosition="0"/>
    </format>
    <format dxfId="235">
      <pivotArea outline="0" collapsedLevelsAreSubtotals="1" fieldPosition="0"/>
    </format>
    <format dxfId="234">
      <pivotArea field="3" type="button" dataOnly="0" labelOnly="1" outline="0"/>
    </format>
    <format dxfId="233">
      <pivotArea dataOnly="0" labelOnly="1" outline="0" axis="axisValues" fieldPosition="0"/>
    </format>
    <format dxfId="232">
      <pivotArea dataOnly="0" labelOnly="1" grandRow="1" outline="0" fieldPosition="0"/>
    </format>
    <format dxfId="231">
      <pivotArea dataOnly="0" labelOnly="1" outline="0" axis="axisValues" fieldPosition="0"/>
    </format>
    <format dxfId="230">
      <pivotArea type="all" dataOnly="0" outline="0" fieldPosition="0"/>
    </format>
    <format dxfId="229">
      <pivotArea outline="0" collapsedLevelsAreSubtotals="1" fieldPosition="0"/>
    </format>
    <format dxfId="228">
      <pivotArea field="3" type="button" dataOnly="0" labelOnly="1" outline="0"/>
    </format>
    <format dxfId="227">
      <pivotArea dataOnly="0" labelOnly="1" outline="0" axis="axisValues" fieldPosition="0"/>
    </format>
    <format dxfId="226">
      <pivotArea dataOnly="0" labelOnly="1" grandRow="1" outline="0" fieldPosition="0"/>
    </format>
    <format dxfId="225">
      <pivotArea dataOnly="0" labelOnly="1" outline="0" axis="axisValues" fieldPosition="0"/>
    </format>
    <format dxfId="224">
      <pivotArea collapsedLevelsAreSubtotals="1" fieldPosition="0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223">
      <pivotArea collapsedLevelsAreSubtotals="1" fieldPosition="0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222">
      <pivotArea collapsedLevelsAreSubtotals="1" fieldPosition="0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221">
      <pivotArea collapsedLevelsAreSubtotals="1" fieldPosition="0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220">
      <pivotArea collapsedLevelsAreSubtotals="1" fieldPosition="0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219">
      <pivotArea collapsedLevelsAreSubtotals="1" fieldPosition="0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218">
      <pivotArea collapsedLevelsAreSubtotals="1" fieldPosition="0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217">
      <pivotArea collapsedLevelsAreSubtotals="1" fieldPosition="0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216">
      <pivotArea collapsedLevelsAreSubtotals="1" fieldPosition="0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215">
      <pivotArea collapsedLevelsAreSubtotals="1" fieldPosition="0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214">
      <pivotArea collapsedLevelsAreSubtotals="1" fieldPosition="0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213">
      <pivotArea collapsedLevelsAreSubtotals="1" fieldPosition="0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212">
      <pivotArea collapsedLevelsAreSubtotals="1" fieldPosition="0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211">
      <pivotArea collapsedLevelsAreSubtotals="1" fieldPosition="0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210">
      <pivotArea collapsedLevelsAreSubtotals="1" fieldPosition="0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209">
      <pivotArea collapsedLevelsAreSubtotals="1" fieldPosition="0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208">
      <pivotArea collapsedLevelsAreSubtotals="1" fieldPosition="0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207">
      <pivotArea collapsedLevelsAreSubtotals="1" fieldPosition="0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206">
      <pivotArea collapsedLevelsAreSubtotals="1" fieldPosition="0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205">
      <pivotArea collapsedLevelsAreSubtotals="1" fieldPosition="0">
        <references count="2">
          <reference field="4294967294" count="1" selected="0">
            <x v="1"/>
          </reference>
          <reference field="0" count="1">
            <x v="0"/>
          </reference>
        </references>
      </pivotArea>
    </format>
    <format dxfId="204">
      <pivotArea collapsedLevelsAreSubtotals="1" fieldPosition="0">
        <references count="2">
          <reference field="4294967294" count="1" selected="0">
            <x v="1"/>
          </reference>
          <reference field="0" count="1">
            <x v="0"/>
          </reference>
        </references>
      </pivotArea>
    </format>
    <format dxfId="203">
      <pivotArea collapsedLevelsAreSubtotals="1" fieldPosition="0">
        <references count="2">
          <reference field="4294967294" count="1" selected="0">
            <x v="1"/>
          </reference>
          <reference field="0" count="1">
            <x v="0"/>
          </reference>
        </references>
      </pivotArea>
    </format>
    <format dxfId="202">
      <pivotArea collapsedLevelsAreSubtotals="1" fieldPosition="0">
        <references count="2">
          <reference field="4294967294" count="1" selected="0">
            <x v="1"/>
          </reference>
          <reference field="0" count="1">
            <x v="0"/>
          </reference>
        </references>
      </pivotArea>
    </format>
    <format dxfId="201">
      <pivotArea collapsedLevelsAreSubtotals="1" fieldPosition="0">
        <references count="2">
          <reference field="4294967294" count="1" selected="0">
            <x v="1"/>
          </reference>
          <reference field="0" count="1">
            <x v="0"/>
          </reference>
        </references>
      </pivotArea>
    </format>
    <format dxfId="200">
      <pivotArea collapsedLevelsAreSubtotals="1" fieldPosition="0">
        <references count="2">
          <reference field="4294967294" count="1" selected="0">
            <x v="1"/>
          </reference>
          <reference field="0" count="1">
            <x v="0"/>
          </reference>
        </references>
      </pivotArea>
    </format>
    <format dxfId="199">
      <pivotArea collapsedLevelsAreSubtotals="1" fieldPosition="0">
        <references count="2">
          <reference field="4294967294" count="1" selected="0">
            <x v="1"/>
          </reference>
          <reference field="0" count="1">
            <x v="0"/>
          </reference>
        </references>
      </pivotArea>
    </format>
    <format dxfId="198">
      <pivotArea collapsedLevelsAreSubtotals="1" fieldPosition="0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197">
      <pivotArea collapsedLevelsAreSubtotals="1" fieldPosition="0">
        <references count="1">
          <reference field="0" count="999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  <x v="650"/>
            <x v="651"/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  <x v="700"/>
            <x v="701"/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793"/>
            <x v="794"/>
            <x v="795"/>
            <x v="796"/>
            <x v="797"/>
            <x v="798"/>
            <x v="799"/>
            <x v="800"/>
            <x v="801"/>
            <x v="802"/>
            <x v="803"/>
            <x v="804"/>
            <x v="805"/>
            <x v="806"/>
            <x v="807"/>
            <x v="808"/>
            <x v="809"/>
            <x v="810"/>
            <x v="811"/>
            <x v="812"/>
            <x v="813"/>
            <x v="814"/>
            <x v="815"/>
            <x v="816"/>
            <x v="817"/>
            <x v="818"/>
            <x v="819"/>
            <x v="820"/>
            <x v="821"/>
            <x v="822"/>
            <x v="823"/>
            <x v="824"/>
            <x v="825"/>
            <x v="826"/>
            <x v="827"/>
            <x v="828"/>
            <x v="829"/>
            <x v="830"/>
            <x v="831"/>
            <x v="832"/>
            <x v="833"/>
            <x v="834"/>
            <x v="835"/>
            <x v="836"/>
            <x v="837"/>
            <x v="838"/>
            <x v="839"/>
            <x v="840"/>
            <x v="841"/>
            <x v="842"/>
            <x v="843"/>
            <x v="844"/>
            <x v="845"/>
            <x v="846"/>
            <x v="847"/>
            <x v="848"/>
            <x v="849"/>
            <x v="850"/>
            <x v="851"/>
            <x v="852"/>
            <x v="853"/>
            <x v="854"/>
            <x v="855"/>
            <x v="856"/>
            <x v="857"/>
            <x v="858"/>
            <x v="859"/>
            <x v="860"/>
            <x v="861"/>
            <x v="862"/>
            <x v="863"/>
            <x v="864"/>
            <x v="865"/>
            <x v="866"/>
            <x v="867"/>
            <x v="868"/>
            <x v="869"/>
            <x v="870"/>
            <x v="871"/>
            <x v="872"/>
            <x v="873"/>
            <x v="874"/>
            <x v="875"/>
            <x v="876"/>
            <x v="877"/>
            <x v="878"/>
            <x v="879"/>
            <x v="880"/>
            <x v="881"/>
            <x v="882"/>
            <x v="883"/>
            <x v="884"/>
            <x v="885"/>
            <x v="886"/>
            <x v="887"/>
            <x v="888"/>
            <x v="889"/>
            <x v="890"/>
            <x v="891"/>
            <x v="892"/>
            <x v="893"/>
            <x v="894"/>
            <x v="895"/>
            <x v="896"/>
            <x v="897"/>
            <x v="898"/>
            <x v="899"/>
            <x v="900"/>
            <x v="901"/>
            <x v="902"/>
            <x v="903"/>
            <x v="904"/>
            <x v="905"/>
            <x v="906"/>
            <x v="907"/>
            <x v="908"/>
            <x v="909"/>
            <x v="910"/>
            <x v="911"/>
            <x v="912"/>
            <x v="913"/>
            <x v="914"/>
            <x v="915"/>
            <x v="916"/>
            <x v="917"/>
            <x v="918"/>
            <x v="919"/>
            <x v="920"/>
            <x v="921"/>
            <x v="922"/>
            <x v="923"/>
            <x v="924"/>
            <x v="925"/>
            <x v="926"/>
            <x v="927"/>
            <x v="928"/>
            <x v="929"/>
            <x v="930"/>
            <x v="931"/>
            <x v="932"/>
            <x v="933"/>
            <x v="934"/>
            <x v="935"/>
            <x v="936"/>
            <x v="937"/>
            <x v="938"/>
            <x v="939"/>
            <x v="940"/>
            <x v="941"/>
            <x v="942"/>
            <x v="943"/>
            <x v="944"/>
            <x v="945"/>
            <x v="946"/>
            <x v="947"/>
            <x v="948"/>
            <x v="949"/>
            <x v="950"/>
            <x v="951"/>
            <x v="952"/>
            <x v="953"/>
            <x v="954"/>
            <x v="955"/>
            <x v="956"/>
            <x v="957"/>
            <x v="958"/>
            <x v="959"/>
            <x v="960"/>
            <x v="961"/>
            <x v="962"/>
            <x v="963"/>
            <x v="964"/>
            <x v="965"/>
            <x v="966"/>
            <x v="967"/>
            <x v="968"/>
            <x v="969"/>
            <x v="970"/>
            <x v="971"/>
            <x v="972"/>
            <x v="973"/>
            <x v="974"/>
            <x v="975"/>
            <x v="976"/>
            <x v="977"/>
            <x v="978"/>
            <x v="979"/>
            <x v="980"/>
            <x v="981"/>
            <x v="982"/>
            <x v="983"/>
            <x v="984"/>
            <x v="985"/>
            <x v="986"/>
            <x v="987"/>
            <x v="988"/>
            <x v="989"/>
            <x v="990"/>
            <x v="991"/>
            <x v="992"/>
            <x v="993"/>
            <x v="994"/>
            <x v="995"/>
            <x v="996"/>
            <x v="997"/>
            <x v="998"/>
            <x v="999"/>
          </reference>
        </references>
      </pivotArea>
    </format>
    <format dxfId="196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1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C41" firstHeaderRow="0" firstDataRow="1" firstDataCol="1"/>
  <pivotFields count="27">
    <pivotField dataField="1" showAll="0"/>
    <pivotField showAll="0" sortType="ascending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74">
        <item m="1" x="55"/>
        <item m="1" x="59"/>
        <item m="1" x="63"/>
        <item m="1" x="39"/>
        <item m="1" x="42"/>
        <item m="1" x="45"/>
        <item m="1" x="58"/>
        <item m="1" x="62"/>
        <item m="1" x="66"/>
        <item m="1" x="41"/>
        <item m="1" x="44"/>
        <item m="1" x="48"/>
        <item m="1" x="61"/>
        <item m="1" x="65"/>
        <item m="1" x="69"/>
        <item m="1" x="43"/>
        <item m="1" x="47"/>
        <item m="1" x="50"/>
        <item m="1" x="64"/>
        <item m="1" x="68"/>
        <item m="1" x="71"/>
        <item m="1" x="46"/>
        <item m="1" x="49"/>
        <item m="1" x="51"/>
        <item m="1" x="67"/>
        <item m="1" x="70"/>
        <item m="1" x="72"/>
        <item m="1" x="52"/>
        <item m="1" x="54"/>
        <item m="1" x="57"/>
        <item m="1" x="37"/>
        <item m="1" x="38"/>
        <item m="1" x="40"/>
        <item m="1" x="53"/>
        <item m="1" x="56"/>
        <item m="1" x="60"/>
        <item x="12"/>
        <item x="29"/>
        <item x="5"/>
        <item x="28"/>
        <item x="2"/>
        <item x="24"/>
        <item x="19"/>
        <item x="26"/>
        <item x="13"/>
        <item x="11"/>
        <item x="4"/>
        <item x="7"/>
        <item x="9"/>
        <item x="31"/>
        <item x="35"/>
        <item x="3"/>
        <item x="16"/>
        <item x="32"/>
        <item x="21"/>
        <item x="25"/>
        <item x="34"/>
        <item x="23"/>
        <item x="20"/>
        <item x="17"/>
        <item x="14"/>
        <item x="6"/>
        <item x="8"/>
        <item x="22"/>
        <item x="0"/>
        <item x="27"/>
        <item x="33"/>
        <item x="10"/>
        <item x="18"/>
        <item x="30"/>
        <item x="1"/>
        <item x="15"/>
        <item x="36"/>
        <item t="default"/>
      </items>
    </pivotField>
    <pivotField showAll="0"/>
    <pivotField showAll="0"/>
    <pivotField showAll="0"/>
    <pivotField showAll="0" defaultSubtotal="0">
      <items count="38">
        <item x="1"/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</items>
    </pivotField>
  </pivotFields>
  <rowFields count="1">
    <field x="22"/>
  </rowFields>
  <rowItems count="38"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Loan Amount" fld="4" baseField="1" baseItem="0"/>
    <dataField name="Count of Loan ID" fld="0" subtotal="count" baseField="0" baseItem="0"/>
  </dataFields>
  <chartFormats count="4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3:B12" firstHeaderRow="1" firstDataRow="1" firstDataCol="1"/>
  <pivotFields count="27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0"/>
        <item x="4"/>
        <item x="5"/>
        <item x="1"/>
        <item x="6"/>
        <item x="2"/>
        <item x="3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4">
        <item m="1" x="55"/>
        <item m="1" x="59"/>
        <item m="1" x="63"/>
        <item m="1" x="39"/>
        <item m="1" x="42"/>
        <item m="1" x="45"/>
        <item m="1" x="58"/>
        <item m="1" x="62"/>
        <item m="1" x="66"/>
        <item m="1" x="41"/>
        <item m="1" x="44"/>
        <item m="1" x="48"/>
        <item m="1" x="61"/>
        <item m="1" x="65"/>
        <item m="1" x="69"/>
        <item m="1" x="43"/>
        <item m="1" x="47"/>
        <item m="1" x="50"/>
        <item m="1" x="64"/>
        <item m="1" x="68"/>
        <item m="1" x="71"/>
        <item m="1" x="46"/>
        <item m="1" x="49"/>
        <item m="1" x="51"/>
        <item m="1" x="67"/>
        <item m="1" x="70"/>
        <item m="1" x="72"/>
        <item m="1" x="52"/>
        <item m="1" x="54"/>
        <item m="1" x="57"/>
        <item m="1" x="37"/>
        <item m="1" x="38"/>
        <item m="1" x="40"/>
        <item m="1" x="53"/>
        <item m="1" x="56"/>
        <item m="1" x="60"/>
        <item x="3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showAll="0"/>
    <pivotField showAll="0"/>
    <pivotField showAll="0"/>
    <pivotField showAll="0" defaultSubtotal="0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</items>
    </pivotField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Loan ID" fld="0" subtotal="count" baseField="0" baseItem="0"/>
  </dataFields>
  <chartFormats count="18"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6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6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6" format="6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6" format="9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9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20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9" format="2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9" format="22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9" format="23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9" format="24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9" format="25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9" format="26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9" format="27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15" firstHeaderRow="1" firstDataRow="1" firstDataCol="1"/>
  <pivotFields count="27">
    <pivotField showAll="0"/>
    <pivotField showAll="0"/>
    <pivotField showAll="0"/>
    <pivotField axis="axisRow" showAll="0">
      <items count="12">
        <item x="7"/>
        <item x="8"/>
        <item x="5"/>
        <item x="6"/>
        <item x="3"/>
        <item x="4"/>
        <item x="2"/>
        <item x="0"/>
        <item x="1"/>
        <item x="9"/>
        <item x="1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4">
        <item m="1" x="55"/>
        <item m="1" x="59"/>
        <item m="1" x="63"/>
        <item m="1" x="39"/>
        <item m="1" x="42"/>
        <item m="1" x="45"/>
        <item m="1" x="58"/>
        <item m="1" x="62"/>
        <item m="1" x="66"/>
        <item m="1" x="41"/>
        <item m="1" x="44"/>
        <item m="1" x="48"/>
        <item m="1" x="61"/>
        <item m="1" x="65"/>
        <item m="1" x="69"/>
        <item m="1" x="43"/>
        <item m="1" x="47"/>
        <item m="1" x="50"/>
        <item m="1" x="64"/>
        <item m="1" x="68"/>
        <item m="1" x="71"/>
        <item m="1" x="46"/>
        <item m="1" x="49"/>
        <item m="1" x="51"/>
        <item m="1" x="67"/>
        <item m="1" x="70"/>
        <item m="1" x="72"/>
        <item m="1" x="52"/>
        <item m="1" x="54"/>
        <item m="1" x="57"/>
        <item m="1" x="37"/>
        <item m="1" x="38"/>
        <item m="1" x="40"/>
        <item m="1" x="53"/>
        <item m="1" x="56"/>
        <item m="1" x="60"/>
        <item x="3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showAll="0"/>
    <pivotField showAll="0"/>
    <pivotField showAll="0"/>
    <pivotField showAll="0" defaultSubtotal="0">
      <items count="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</items>
    </pivotField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Loan Amount" fld="4" baseField="3" baseItem="0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Z1001" totalsRowShown="0" headerRowDxfId="31" dataDxfId="29" headerRowBorderDxfId="30" tableBorderDxfId="28" totalsRowBorderDxfId="27">
  <autoFilter ref="A1:Z1001">
    <filterColumn colId="7">
      <filters>
        <filter val="Fully Paid"/>
        <filter val="Non Fully Paid"/>
      </filters>
    </filterColumn>
  </autoFilter>
  <tableColumns count="26">
    <tableColumn id="1" name="Loan ID" dataDxfId="26"/>
    <tableColumn id="2" name="Issue Date" dataDxfId="25"/>
    <tableColumn id="3" name="Borrower ID" dataDxfId="24"/>
    <tableColumn id="4" name="State" dataDxfId="23"/>
    <tableColumn id="5" name="Loan Amount" dataDxfId="22"/>
    <tableColumn id="6" name="Interest Rate" dataDxfId="21"/>
    <tableColumn id="7" name="Term (Months)" dataDxfId="20"/>
    <tableColumn id="8" name="Loan Status" dataDxfId="19"/>
    <tableColumn id="9" name="Loan Grade" dataDxfId="18"/>
    <tableColumn id="10" name="Loan Intent" dataDxfId="17"/>
    <tableColumn id="11" name="Annual Income" dataDxfId="16"/>
    <tableColumn id="12" name="Home Ownership" dataDxfId="15"/>
    <tableColumn id="13" name="DTI" dataDxfId="14"/>
    <tableColumn id="14" name="LTV" dataDxfId="13"/>
    <tableColumn id="15" name="Total Payments Received" dataDxfId="12"/>
    <tableColumn id="16" name="Recovery Amount" dataDxfId="11"/>
    <tableColumn id="19" name="interest value" dataDxfId="10">
      <calculatedColumnFormula>Table1[[#This Row],[Total Payments Received]]-Table1[[#This Row],[Loan Amount]]</calculatedColumnFormula>
    </tableColumn>
    <tableColumn id="18" name="Loan to Value Ratio" dataDxfId="9">
      <calculatedColumnFormula>Table1[[#This Row],[Loan Amount]]/Table1[[#This Row],[Annual Income]]</calculatedColumnFormula>
    </tableColumn>
    <tableColumn id="21" name="Loan to income Ration" dataDxfId="8" dataCellStyle="Percent">
      <calculatedColumnFormula>Table1[[#This Row],[Loan Amount]]/Table1[[#This Row],[Annual Income]]</calculatedColumnFormula>
    </tableColumn>
    <tableColumn id="17" name="EMI PER MONTH" dataDxfId="7">
      <calculatedColumnFormula>Table1[[#This Row],[Total Payments Received]]/Table1[[#This Row],[Term (Months)]]</calculatedColumnFormula>
    </tableColumn>
    <tableColumn id="22" name="INCOME PER MONTH" dataDxfId="6">
      <calculatedColumnFormula>Table1[[#This Row],[Annual Income]]/12</calculatedColumnFormula>
    </tableColumn>
    <tableColumn id="23" name="DEBT TO INCOME RATIO" dataDxfId="5">
      <calculatedColumnFormula>Table1[[#This Row],[EMI PER MONTH]]/Table1[[#This Row],[INCOME PER MONTH]]</calculatedColumnFormula>
    </tableColumn>
    <tableColumn id="25" name="MONTH AND YEAR" dataDxfId="4" dataCellStyle="Percent">
      <calculatedColumnFormula>TEXT(Table1[[#This Row],[Issue Date]],"YYYY-mm")</calculatedColumnFormula>
    </tableColumn>
    <tableColumn id="26" name="MONTH ON BOOK" dataDxfId="3">
      <calculatedColumnFormula>DATEDIF(Table1[[#This Row],[Issue Date]],TODAY(),"m")</calculatedColumnFormula>
    </tableColumn>
    <tableColumn id="27" name="Profit/Loss for each loan." dataDxfId="2">
      <calculatedColumnFormula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calculatedColumnFormula>
    </tableColumn>
    <tableColumn id="28" name="PROFIT/LOSS" dataDxfId="1">
      <calculatedColumnFormula>IF(Table1[[#This Row],[Total Payments Received]]&gt;Table1[[#This Row],[Loan Amount]],"PROFIT","LOSS")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6" Type="http://schemas.openxmlformats.org/officeDocument/2006/relationships/pivotTable" Target="../pivotTables/pivotTable9.xml"/><Relationship Id="rId5" Type="http://schemas.openxmlformats.org/officeDocument/2006/relationships/pivotTable" Target="../pivotTables/pivotTable8.xml"/><Relationship Id="rId4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0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1"/>
  <sheetViews>
    <sheetView workbookViewId="0">
      <selection activeCell="H8" sqref="H8"/>
    </sheetView>
  </sheetViews>
  <sheetFormatPr defaultRowHeight="15" x14ac:dyDescent="0.25"/>
  <cols>
    <col min="1" max="1" width="9.5703125" customWidth="1"/>
    <col min="2" max="2" width="12.28515625" customWidth="1"/>
    <col min="3" max="3" width="8.42578125" customWidth="1"/>
    <col min="4" max="4" width="6.7109375" customWidth="1"/>
    <col min="5" max="5" width="8.7109375" customWidth="1"/>
    <col min="6" max="6" width="9.140625" customWidth="1"/>
    <col min="7" max="7" width="7" customWidth="1"/>
    <col min="8" max="8" width="15" customWidth="1"/>
    <col min="9" max="9" width="7.7109375" customWidth="1"/>
    <col min="10" max="10" width="13.140625" customWidth="1"/>
    <col min="11" max="11" width="10.5703125" customWidth="1"/>
    <col min="12" max="12" width="12.28515625" customWidth="1"/>
    <col min="15" max="15" width="11.5703125" customWidth="1"/>
    <col min="16" max="16" width="9.5703125" customWidth="1"/>
    <col min="17" max="17" width="12.28515625" customWidth="1"/>
    <col min="18" max="18" width="11.5703125" bestFit="1" customWidth="1"/>
    <col min="19" max="19" width="11.5703125" style="5" bestFit="1" customWidth="1"/>
    <col min="20" max="21" width="9.140625" customWidth="1"/>
    <col min="22" max="22" width="10.5703125" bestFit="1" customWidth="1"/>
    <col min="23" max="23" width="10.5703125" customWidth="1"/>
    <col min="24" max="24" width="9.140625" style="35"/>
    <col min="25" max="25" width="19.140625" customWidth="1"/>
    <col min="26" max="26" width="13.42578125" customWidth="1"/>
    <col min="29" max="29" width="13.5703125" bestFit="1" customWidth="1"/>
  </cols>
  <sheetData>
    <row r="1" spans="1:30" ht="45" x14ac:dyDescent="0.25">
      <c r="A1" s="1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2704</v>
      </c>
      <c r="R1" s="18" t="s">
        <v>2707</v>
      </c>
      <c r="S1" s="19" t="s">
        <v>2712</v>
      </c>
      <c r="T1" s="18" t="s">
        <v>2705</v>
      </c>
      <c r="U1" s="18" t="s">
        <v>2706</v>
      </c>
      <c r="V1" s="18" t="s">
        <v>2708</v>
      </c>
      <c r="W1" s="18" t="s">
        <v>2709</v>
      </c>
      <c r="X1" s="32" t="s">
        <v>2710</v>
      </c>
      <c r="Y1" s="18" t="s">
        <v>2711</v>
      </c>
      <c r="Z1" s="20" t="s">
        <v>2716</v>
      </c>
    </row>
    <row r="2" spans="1:30" ht="30" x14ac:dyDescent="0.25">
      <c r="A2" s="21" t="s">
        <v>16</v>
      </c>
      <c r="B2" s="2" t="s">
        <v>2044</v>
      </c>
      <c r="C2" s="3" t="s">
        <v>17</v>
      </c>
      <c r="D2" s="3" t="s">
        <v>18</v>
      </c>
      <c r="E2" s="3">
        <v>23180</v>
      </c>
      <c r="F2" s="3">
        <v>10.1</v>
      </c>
      <c r="G2" s="3">
        <v>60</v>
      </c>
      <c r="H2" s="3" t="s">
        <v>19</v>
      </c>
      <c r="I2" s="3" t="s">
        <v>20</v>
      </c>
      <c r="J2" s="3" t="s">
        <v>21</v>
      </c>
      <c r="K2" s="3">
        <v>41676</v>
      </c>
      <c r="L2" s="3" t="s">
        <v>22</v>
      </c>
      <c r="M2" s="3">
        <v>0.24</v>
      </c>
      <c r="N2" s="3">
        <v>0.82</v>
      </c>
      <c r="O2" s="3">
        <v>25521.18</v>
      </c>
      <c r="P2" s="3">
        <v>0</v>
      </c>
      <c r="Q2" s="3">
        <f>Table1[[#This Row],[Total Payments Received]]-Table1[[#This Row],[Loan Amount]]</f>
        <v>2341.1800000000003</v>
      </c>
      <c r="R2" s="6">
        <f>Table1[[#This Row],[Loan Amount]]/Table1[[#This Row],[Annual Income]]</f>
        <v>0.556195412227661</v>
      </c>
      <c r="S2" s="6">
        <f>Table1[[#This Row],[Loan Amount]]/Table1[[#This Row],[Annual Income]]</f>
        <v>0.556195412227661</v>
      </c>
      <c r="T2" s="3">
        <f>Table1[[#This Row],[Total Payments Received]]/Table1[[#This Row],[Term (Months)]]</f>
        <v>425.35300000000001</v>
      </c>
      <c r="U2" s="3">
        <f>Table1[[#This Row],[Annual Income]]/12</f>
        <v>3473</v>
      </c>
      <c r="V2" s="6">
        <f>Table1[[#This Row],[EMI PER MONTH]]/Table1[[#This Row],[INCOME PER MONTH]]</f>
        <v>0.12247422977253096</v>
      </c>
      <c r="W2" s="7" t="str">
        <f>TEXT(Table1[[#This Row],[Issue Date]],"YYYY-mm")</f>
        <v>2023-05</v>
      </c>
      <c r="X2" s="33">
        <f ca="1">DATEDIF(Table1[[#This Row],[Issue Date]],TODAY(),"m")</f>
        <v>28</v>
      </c>
      <c r="Y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2341.18</v>
      </c>
      <c r="Z2" s="22" t="str">
        <f>IF(Table1[[#This Row],[Total Payments Received]]&gt;Table1[[#This Row],[Loan Amount]],"PROFIT","LOSS")</f>
        <v>PROFIT</v>
      </c>
      <c r="AC2" t="s">
        <v>2772</v>
      </c>
      <c r="AD2">
        <f>COUNTIF(H:H,"Defaulters")/1000*100</f>
        <v>3.3000000000000003</v>
      </c>
    </row>
    <row r="3" spans="1:30" x14ac:dyDescent="0.25">
      <c r="A3" s="21" t="s">
        <v>23</v>
      </c>
      <c r="B3" s="2" t="s">
        <v>2045</v>
      </c>
      <c r="C3" s="3" t="s">
        <v>24</v>
      </c>
      <c r="D3" s="3" t="s">
        <v>25</v>
      </c>
      <c r="E3" s="3">
        <v>32896</v>
      </c>
      <c r="F3" s="3">
        <v>20.6</v>
      </c>
      <c r="G3" s="3">
        <v>36</v>
      </c>
      <c r="H3" s="3" t="s">
        <v>2043</v>
      </c>
      <c r="I3" s="3" t="s">
        <v>26</v>
      </c>
      <c r="J3" s="3" t="s">
        <v>27</v>
      </c>
      <c r="K3" s="3">
        <v>34434</v>
      </c>
      <c r="L3" s="3" t="s">
        <v>28</v>
      </c>
      <c r="M3" s="3">
        <v>0.47</v>
      </c>
      <c r="N3" s="3">
        <v>0.59</v>
      </c>
      <c r="O3" s="3">
        <v>9222.59</v>
      </c>
      <c r="P3" s="3">
        <v>0</v>
      </c>
      <c r="Q3" s="3">
        <f>Table1[[#This Row],[Total Payments Received]]-Table1[[#This Row],[Loan Amount]]</f>
        <v>-23673.41</v>
      </c>
      <c r="R3" s="4">
        <f>Table1[[#This Row],[Loan Amount]]/Table1[[#This Row],[Annual Income]]</f>
        <v>0.95533484346866471</v>
      </c>
      <c r="S3" s="6">
        <f>Table1[[#This Row],[Loan Amount]]/Table1[[#This Row],[Annual Income]]</f>
        <v>0.95533484346866471</v>
      </c>
      <c r="T3" s="3">
        <f>Table1[[#This Row],[Total Payments Received]]/Table1[[#This Row],[Term (Months)]]</f>
        <v>256.18305555555554</v>
      </c>
      <c r="U3" s="3">
        <f>Table1[[#This Row],[Annual Income]]/12</f>
        <v>2869.5</v>
      </c>
      <c r="V3" s="6">
        <f>Table1[[#This Row],[EMI PER MONTH]]/Table1[[#This Row],[INCOME PER MONTH]]</f>
        <v>8.9277942343807468E-2</v>
      </c>
      <c r="W3" s="7" t="str">
        <f>TEXT(Table1[[#This Row],[Issue Date]],"YYYY-mm")</f>
        <v>2023-11</v>
      </c>
      <c r="X3" s="33">
        <f ca="1">DATEDIF(Table1[[#This Row],[Issue Date]],TODAY(),"m")</f>
        <v>22</v>
      </c>
      <c r="Y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23673.41</v>
      </c>
      <c r="Z3" s="22" t="str">
        <f>IF(Table1[[#This Row],[Total Payments Received]]&gt;Table1[[#This Row],[Loan Amount]],"PROFIT","LOSS")</f>
        <v>LOSS</v>
      </c>
      <c r="AC3" t="s">
        <v>2774</v>
      </c>
      <c r="AD3">
        <f>COUNTIF(H:H,"Non Fully Paid")/1000*100</f>
        <v>42.6</v>
      </c>
    </row>
    <row r="4" spans="1:30" ht="45" x14ac:dyDescent="0.25">
      <c r="A4" s="21" t="s">
        <v>29</v>
      </c>
      <c r="B4" s="2" t="s">
        <v>2046</v>
      </c>
      <c r="C4" s="3" t="s">
        <v>30</v>
      </c>
      <c r="D4" s="3" t="s">
        <v>25</v>
      </c>
      <c r="E4" s="3">
        <v>13875</v>
      </c>
      <c r="F4" s="3">
        <v>21.5</v>
      </c>
      <c r="G4" s="3">
        <v>36</v>
      </c>
      <c r="H4" s="3" t="s">
        <v>2043</v>
      </c>
      <c r="I4" s="3" t="s">
        <v>20</v>
      </c>
      <c r="J4" s="3" t="s">
        <v>31</v>
      </c>
      <c r="K4" s="3">
        <v>79810</v>
      </c>
      <c r="L4" s="3" t="s">
        <v>32</v>
      </c>
      <c r="M4" s="3">
        <v>0.33</v>
      </c>
      <c r="N4" s="3">
        <v>0.7</v>
      </c>
      <c r="O4" s="3">
        <v>2689.37</v>
      </c>
      <c r="P4" s="3">
        <v>0</v>
      </c>
      <c r="Q4" s="3">
        <f>Table1[[#This Row],[Total Payments Received]]-Table1[[#This Row],[Loan Amount]]</f>
        <v>-11185.630000000001</v>
      </c>
      <c r="R4" s="4">
        <f>Table1[[#This Row],[Loan Amount]]/Table1[[#This Row],[Annual Income]]</f>
        <v>0.17385039468738253</v>
      </c>
      <c r="S4" s="6">
        <f>Table1[[#This Row],[Loan Amount]]/Table1[[#This Row],[Annual Income]]</f>
        <v>0.17385039468738253</v>
      </c>
      <c r="T4" s="3">
        <f>Table1[[#This Row],[Total Payments Received]]/Table1[[#This Row],[Term (Months)]]</f>
        <v>74.704722222222216</v>
      </c>
      <c r="U4" s="3">
        <f>Table1[[#This Row],[Annual Income]]/12</f>
        <v>6650.833333333333</v>
      </c>
      <c r="V4" s="6">
        <f>Table1[[#This Row],[EMI PER MONTH]]/Table1[[#This Row],[INCOME PER MONTH]]</f>
        <v>1.1232385248298041E-2</v>
      </c>
      <c r="W4" s="7" t="str">
        <f>TEXT(Table1[[#This Row],[Issue Date]],"YYYY-mm")</f>
        <v>2021-05</v>
      </c>
      <c r="X4" s="33">
        <f ca="1">DATEDIF(Table1[[#This Row],[Issue Date]],TODAY(),"m")</f>
        <v>52</v>
      </c>
      <c r="Y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11185.63</v>
      </c>
      <c r="Z4" s="22" t="str">
        <f>IF(Table1[[#This Row],[Total Payments Received]]&gt;Table1[[#This Row],[Loan Amount]],"PROFIT","LOSS")</f>
        <v>LOSS</v>
      </c>
      <c r="AC4" t="s">
        <v>2775</v>
      </c>
      <c r="AD4">
        <f>COUNTIF(H:H,"Fully Paid")/1000*100</f>
        <v>54.1</v>
      </c>
    </row>
    <row r="5" spans="1:30" x14ac:dyDescent="0.25">
      <c r="A5" s="21" t="s">
        <v>33</v>
      </c>
      <c r="B5" s="2" t="s">
        <v>2047</v>
      </c>
      <c r="C5" s="3" t="s">
        <v>34</v>
      </c>
      <c r="D5" s="3" t="s">
        <v>18</v>
      </c>
      <c r="E5" s="3">
        <v>2622</v>
      </c>
      <c r="F5" s="3">
        <v>14.9</v>
      </c>
      <c r="G5" s="3">
        <v>60</v>
      </c>
      <c r="H5" s="3" t="s">
        <v>19</v>
      </c>
      <c r="I5" s="3" t="s">
        <v>35</v>
      </c>
      <c r="J5" s="3" t="s">
        <v>36</v>
      </c>
      <c r="K5" s="3">
        <v>133361</v>
      </c>
      <c r="L5" s="3" t="s">
        <v>22</v>
      </c>
      <c r="M5" s="3">
        <v>0.17</v>
      </c>
      <c r="N5" s="3">
        <v>0.87</v>
      </c>
      <c r="O5" s="3">
        <v>3012.68</v>
      </c>
      <c r="P5" s="3">
        <v>0</v>
      </c>
      <c r="Q5" s="3">
        <f>Table1[[#This Row],[Total Payments Received]]-Table1[[#This Row],[Loan Amount]]</f>
        <v>390.67999999999984</v>
      </c>
      <c r="R5" s="4">
        <f>Table1[[#This Row],[Loan Amount]]/Table1[[#This Row],[Annual Income]]</f>
        <v>1.9660920359025502E-2</v>
      </c>
      <c r="S5" s="6">
        <f>Table1[[#This Row],[Loan Amount]]/Table1[[#This Row],[Annual Income]]</f>
        <v>1.9660920359025502E-2</v>
      </c>
      <c r="T5" s="3">
        <f>Table1[[#This Row],[Total Payments Received]]/Table1[[#This Row],[Term (Months)]]</f>
        <v>50.211333333333329</v>
      </c>
      <c r="U5" s="3">
        <f>Table1[[#This Row],[Annual Income]]/12</f>
        <v>11113.416666666666</v>
      </c>
      <c r="V5" s="6">
        <f>Table1[[#This Row],[EMI PER MONTH]]/Table1[[#This Row],[INCOME PER MONTH]]</f>
        <v>4.5180824978816895E-3</v>
      </c>
      <c r="W5" s="7" t="str">
        <f>TEXT(Table1[[#This Row],[Issue Date]],"YYYY-mm")</f>
        <v>2022-04</v>
      </c>
      <c r="X5" s="33">
        <f ca="1">DATEDIF(Table1[[#This Row],[Issue Date]],TODAY(),"m")</f>
        <v>41</v>
      </c>
      <c r="Y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390.68</v>
      </c>
      <c r="Z5" s="22" t="str">
        <f>IF(Table1[[#This Row],[Total Payments Received]]&gt;Table1[[#This Row],[Loan Amount]],"PROFIT","LOSS")</f>
        <v>PROFIT</v>
      </c>
    </row>
    <row r="6" spans="1:30" x14ac:dyDescent="0.25">
      <c r="A6" s="21" t="s">
        <v>37</v>
      </c>
      <c r="B6" s="2" t="s">
        <v>2048</v>
      </c>
      <c r="C6" s="3" t="s">
        <v>38</v>
      </c>
      <c r="D6" s="3" t="s">
        <v>39</v>
      </c>
      <c r="E6" s="3">
        <v>17725</v>
      </c>
      <c r="F6" s="3">
        <v>12.7</v>
      </c>
      <c r="G6" s="3">
        <v>36</v>
      </c>
      <c r="H6" s="3" t="s">
        <v>19</v>
      </c>
      <c r="I6" s="3" t="s">
        <v>40</v>
      </c>
      <c r="J6" s="3" t="s">
        <v>36</v>
      </c>
      <c r="K6" s="3">
        <v>148696</v>
      </c>
      <c r="L6" s="3" t="s">
        <v>22</v>
      </c>
      <c r="M6" s="3">
        <v>0.16</v>
      </c>
      <c r="N6" s="3">
        <v>0.79</v>
      </c>
      <c r="O6" s="3">
        <v>19976.080000000002</v>
      </c>
      <c r="P6" s="3">
        <v>0</v>
      </c>
      <c r="Q6" s="3">
        <f>Table1[[#This Row],[Total Payments Received]]-Table1[[#This Row],[Loan Amount]]</f>
        <v>2251.0800000000017</v>
      </c>
      <c r="R6" s="4">
        <f>Table1[[#This Row],[Loan Amount]]/Table1[[#This Row],[Annual Income]]</f>
        <v>0.11920293753698821</v>
      </c>
      <c r="S6" s="6">
        <f>Table1[[#This Row],[Loan Amount]]/Table1[[#This Row],[Annual Income]]</f>
        <v>0.11920293753698821</v>
      </c>
      <c r="T6" s="3">
        <f>Table1[[#This Row],[Total Payments Received]]/Table1[[#This Row],[Term (Months)]]</f>
        <v>554.89111111111117</v>
      </c>
      <c r="U6" s="3">
        <f>Table1[[#This Row],[Annual Income]]/12</f>
        <v>12391.333333333334</v>
      </c>
      <c r="V6" s="6">
        <f>Table1[[#This Row],[EMI PER MONTH]]/Table1[[#This Row],[INCOME PER MONTH]]</f>
        <v>4.4780581409946021E-2</v>
      </c>
      <c r="W6" s="7" t="str">
        <f>TEXT(Table1[[#This Row],[Issue Date]],"YYYY-mm")</f>
        <v>2021-11</v>
      </c>
      <c r="X6" s="33">
        <f ca="1">DATEDIF(Table1[[#This Row],[Issue Date]],TODAY(),"m")</f>
        <v>45</v>
      </c>
      <c r="Y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2251.08</v>
      </c>
      <c r="Z6" s="22" t="str">
        <f>IF(Table1[[#This Row],[Total Payments Received]]&gt;Table1[[#This Row],[Loan Amount]],"PROFIT","LOSS")</f>
        <v>PROFIT</v>
      </c>
    </row>
    <row r="7" spans="1:30" x14ac:dyDescent="0.25">
      <c r="A7" s="21" t="s">
        <v>41</v>
      </c>
      <c r="B7" s="2" t="s">
        <v>2049</v>
      </c>
      <c r="C7" s="3" t="s">
        <v>42</v>
      </c>
      <c r="D7" s="3" t="s">
        <v>39</v>
      </c>
      <c r="E7" s="3">
        <v>16646</v>
      </c>
      <c r="F7" s="3">
        <v>14</v>
      </c>
      <c r="G7" s="3">
        <v>36</v>
      </c>
      <c r="H7" s="3" t="s">
        <v>19</v>
      </c>
      <c r="I7" s="3" t="s">
        <v>20</v>
      </c>
      <c r="J7" s="3" t="s">
        <v>36</v>
      </c>
      <c r="K7" s="3">
        <v>124636</v>
      </c>
      <c r="L7" s="3" t="s">
        <v>32</v>
      </c>
      <c r="M7" s="3">
        <v>0.33</v>
      </c>
      <c r="N7" s="3">
        <v>0.69</v>
      </c>
      <c r="O7" s="3">
        <v>18976.439999999999</v>
      </c>
      <c r="P7" s="3">
        <v>0</v>
      </c>
      <c r="Q7" s="3">
        <f>Table1[[#This Row],[Total Payments Received]]-Table1[[#This Row],[Loan Amount]]</f>
        <v>2330.4399999999987</v>
      </c>
      <c r="R7" s="4">
        <f>Table1[[#This Row],[Loan Amount]]/Table1[[#This Row],[Annual Income]]</f>
        <v>0.1335569177444719</v>
      </c>
      <c r="S7" s="6">
        <f>Table1[[#This Row],[Loan Amount]]/Table1[[#This Row],[Annual Income]]</f>
        <v>0.1335569177444719</v>
      </c>
      <c r="T7" s="3">
        <f>Table1[[#This Row],[Total Payments Received]]/Table1[[#This Row],[Term (Months)]]</f>
        <v>527.12333333333333</v>
      </c>
      <c r="U7" s="3">
        <f>Table1[[#This Row],[Annual Income]]/12</f>
        <v>10386.333333333334</v>
      </c>
      <c r="V7" s="6">
        <f>Table1[[#This Row],[EMI PER MONTH]]/Table1[[#This Row],[INCOME PER MONTH]]</f>
        <v>5.0751628742899318E-2</v>
      </c>
      <c r="W7" s="7" t="str">
        <f>TEXT(Table1[[#This Row],[Issue Date]],"YYYY-mm")</f>
        <v>2021-03</v>
      </c>
      <c r="X7" s="33">
        <f ca="1">DATEDIF(Table1[[#This Row],[Issue Date]],TODAY(),"m")</f>
        <v>53</v>
      </c>
      <c r="Y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2330.44</v>
      </c>
      <c r="Z7" s="22" t="str">
        <f>IF(Table1[[#This Row],[Total Payments Received]]&gt;Table1[[#This Row],[Loan Amount]],"PROFIT","LOSS")</f>
        <v>PROFIT</v>
      </c>
    </row>
    <row r="8" spans="1:30" ht="30" x14ac:dyDescent="0.25">
      <c r="A8" s="21" t="s">
        <v>43</v>
      </c>
      <c r="B8" s="2" t="s">
        <v>2050</v>
      </c>
      <c r="C8" s="3" t="s">
        <v>44</v>
      </c>
      <c r="D8" s="3" t="s">
        <v>45</v>
      </c>
      <c r="E8" s="3">
        <v>18029</v>
      </c>
      <c r="F8" s="3">
        <v>9.5</v>
      </c>
      <c r="G8" s="3">
        <v>60</v>
      </c>
      <c r="H8" s="3" t="s">
        <v>19</v>
      </c>
      <c r="I8" s="3" t="s">
        <v>26</v>
      </c>
      <c r="J8" s="3" t="s">
        <v>46</v>
      </c>
      <c r="K8" s="3">
        <v>34994</v>
      </c>
      <c r="L8" s="3" t="s">
        <v>22</v>
      </c>
      <c r="M8" s="3">
        <v>0.4</v>
      </c>
      <c r="N8" s="3">
        <v>0.8</v>
      </c>
      <c r="O8" s="3">
        <v>19741.759999999998</v>
      </c>
      <c r="P8" s="3">
        <v>0</v>
      </c>
      <c r="Q8" s="3">
        <f>Table1[[#This Row],[Total Payments Received]]-Table1[[#This Row],[Loan Amount]]</f>
        <v>1712.7599999999984</v>
      </c>
      <c r="R8" s="4">
        <f>Table1[[#This Row],[Loan Amount]]/Table1[[#This Row],[Annual Income]]</f>
        <v>0.51520260616105618</v>
      </c>
      <c r="S8" s="6">
        <f>Table1[[#This Row],[Loan Amount]]/Table1[[#This Row],[Annual Income]]</f>
        <v>0.51520260616105618</v>
      </c>
      <c r="T8" s="3">
        <f>Table1[[#This Row],[Total Payments Received]]/Table1[[#This Row],[Term (Months)]]</f>
        <v>329.02933333333328</v>
      </c>
      <c r="U8" s="3">
        <f>Table1[[#This Row],[Annual Income]]/12</f>
        <v>2916.1666666666665</v>
      </c>
      <c r="V8" s="6">
        <f>Table1[[#This Row],[EMI PER MONTH]]/Table1[[#This Row],[INCOME PER MONTH]]</f>
        <v>0.11282939932559867</v>
      </c>
      <c r="W8" s="7" t="str">
        <f>TEXT(Table1[[#This Row],[Issue Date]],"YYYY-mm")</f>
        <v>2023-05</v>
      </c>
      <c r="X8" s="33">
        <f ca="1">DATEDIF(Table1[[#This Row],[Issue Date]],TODAY(),"m")</f>
        <v>27</v>
      </c>
      <c r="Y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1712.76</v>
      </c>
      <c r="Z8" s="22" t="str">
        <f>IF(Table1[[#This Row],[Total Payments Received]]&gt;Table1[[#This Row],[Loan Amount]],"PROFIT","LOSS")</f>
        <v>PROFIT</v>
      </c>
    </row>
    <row r="9" spans="1:30" ht="30" x14ac:dyDescent="0.25">
      <c r="A9" s="21" t="s">
        <v>47</v>
      </c>
      <c r="B9" s="2" t="s">
        <v>2051</v>
      </c>
      <c r="C9" s="3" t="s">
        <v>48</v>
      </c>
      <c r="D9" s="3" t="s">
        <v>49</v>
      </c>
      <c r="E9" s="3">
        <v>30402</v>
      </c>
      <c r="F9" s="3">
        <v>22.8</v>
      </c>
      <c r="G9" s="3">
        <v>36</v>
      </c>
      <c r="H9" s="3" t="s">
        <v>2043</v>
      </c>
      <c r="I9" s="3" t="s">
        <v>20</v>
      </c>
      <c r="J9" s="3" t="s">
        <v>21</v>
      </c>
      <c r="K9" s="3">
        <v>34234</v>
      </c>
      <c r="L9" s="3" t="s">
        <v>32</v>
      </c>
      <c r="M9" s="3">
        <v>0.41</v>
      </c>
      <c r="N9" s="3">
        <v>0.55000000000000004</v>
      </c>
      <c r="O9" s="3">
        <v>3813.31</v>
      </c>
      <c r="P9" s="3">
        <v>0</v>
      </c>
      <c r="Q9" s="3">
        <f>Table1[[#This Row],[Total Payments Received]]-Table1[[#This Row],[Loan Amount]]</f>
        <v>-26588.69</v>
      </c>
      <c r="R9" s="4">
        <f>Table1[[#This Row],[Loan Amount]]/Table1[[#This Row],[Annual Income]]</f>
        <v>0.88806449728340242</v>
      </c>
      <c r="S9" s="6">
        <f>Table1[[#This Row],[Loan Amount]]/Table1[[#This Row],[Annual Income]]</f>
        <v>0.88806449728340242</v>
      </c>
      <c r="T9" s="3">
        <f>Table1[[#This Row],[Total Payments Received]]/Table1[[#This Row],[Term (Months)]]</f>
        <v>105.92527777777778</v>
      </c>
      <c r="U9" s="3">
        <f>Table1[[#This Row],[Annual Income]]/12</f>
        <v>2852.8333333333335</v>
      </c>
      <c r="V9" s="6">
        <f>Table1[[#This Row],[EMI PER MONTH]]/Table1[[#This Row],[INCOME PER MONTH]]</f>
        <v>3.712985141477284E-2</v>
      </c>
      <c r="W9" s="7" t="str">
        <f>TEXT(Table1[[#This Row],[Issue Date]],"YYYY-mm")</f>
        <v>2021-05</v>
      </c>
      <c r="X9" s="33">
        <f ca="1">DATEDIF(Table1[[#This Row],[Issue Date]],TODAY(),"m")</f>
        <v>52</v>
      </c>
      <c r="Y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26588.69</v>
      </c>
      <c r="Z9" s="22" t="str">
        <f>IF(Table1[[#This Row],[Total Payments Received]]&gt;Table1[[#This Row],[Loan Amount]],"PROFIT","LOSS")</f>
        <v>LOSS</v>
      </c>
    </row>
    <row r="10" spans="1:30" ht="45" x14ac:dyDescent="0.25">
      <c r="A10" s="21" t="s">
        <v>50</v>
      </c>
      <c r="B10" s="2" t="s">
        <v>2052</v>
      </c>
      <c r="C10" s="3" t="s">
        <v>51</v>
      </c>
      <c r="D10" s="3" t="s">
        <v>52</v>
      </c>
      <c r="E10" s="3">
        <v>5263</v>
      </c>
      <c r="F10" s="3">
        <v>14</v>
      </c>
      <c r="G10" s="3">
        <v>36</v>
      </c>
      <c r="H10" s="3" t="s">
        <v>2043</v>
      </c>
      <c r="I10" s="3" t="s">
        <v>26</v>
      </c>
      <c r="J10" s="3" t="s">
        <v>31</v>
      </c>
      <c r="K10" s="3">
        <v>99300</v>
      </c>
      <c r="L10" s="3" t="s">
        <v>32</v>
      </c>
      <c r="M10" s="3">
        <v>0.21</v>
      </c>
      <c r="N10" s="3">
        <v>0.68</v>
      </c>
      <c r="O10" s="3">
        <v>885.74</v>
      </c>
      <c r="P10" s="3">
        <v>0</v>
      </c>
      <c r="Q10" s="3">
        <f>Table1[[#This Row],[Total Payments Received]]-Table1[[#This Row],[Loan Amount]]</f>
        <v>-4377.26</v>
      </c>
      <c r="R10" s="4">
        <f>Table1[[#This Row],[Loan Amount]]/Table1[[#This Row],[Annual Income]]</f>
        <v>5.3001007049345419E-2</v>
      </c>
      <c r="S10" s="6">
        <f>Table1[[#This Row],[Loan Amount]]/Table1[[#This Row],[Annual Income]]</f>
        <v>5.3001007049345419E-2</v>
      </c>
      <c r="T10" s="3">
        <f>Table1[[#This Row],[Total Payments Received]]/Table1[[#This Row],[Term (Months)]]</f>
        <v>24.603888888888889</v>
      </c>
      <c r="U10" s="3">
        <f>Table1[[#This Row],[Annual Income]]/12</f>
        <v>8275</v>
      </c>
      <c r="V10" s="6">
        <f>Table1[[#This Row],[EMI PER MONTH]]/Table1[[#This Row],[INCOME PER MONTH]]</f>
        <v>2.9732796240349111E-3</v>
      </c>
      <c r="W10" s="7" t="str">
        <f>TEXT(Table1[[#This Row],[Issue Date]],"YYYY-mm")</f>
        <v>2023-02</v>
      </c>
      <c r="X10" s="33">
        <f ca="1">DATEDIF(Table1[[#This Row],[Issue Date]],TODAY(),"m")</f>
        <v>31</v>
      </c>
      <c r="Y1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4377.26</v>
      </c>
      <c r="Z10" s="22" t="str">
        <f>IF(Table1[[#This Row],[Total Payments Received]]&gt;Table1[[#This Row],[Loan Amount]],"PROFIT","LOSS")</f>
        <v>LOSS</v>
      </c>
    </row>
    <row r="11" spans="1:30" ht="30" x14ac:dyDescent="0.25">
      <c r="A11" s="21" t="s">
        <v>53</v>
      </c>
      <c r="B11" s="2" t="s">
        <v>2053</v>
      </c>
      <c r="C11" s="3" t="s">
        <v>54</v>
      </c>
      <c r="D11" s="3" t="s">
        <v>55</v>
      </c>
      <c r="E11" s="3">
        <v>31987</v>
      </c>
      <c r="F11" s="3">
        <v>22.6</v>
      </c>
      <c r="G11" s="3">
        <v>60</v>
      </c>
      <c r="H11" s="3" t="s">
        <v>2043</v>
      </c>
      <c r="I11" s="3" t="s">
        <v>56</v>
      </c>
      <c r="J11" s="3" t="s">
        <v>21</v>
      </c>
      <c r="K11" s="3">
        <v>73949</v>
      </c>
      <c r="L11" s="3" t="s">
        <v>32</v>
      </c>
      <c r="M11" s="3">
        <v>0.18</v>
      </c>
      <c r="N11" s="3">
        <v>0.86</v>
      </c>
      <c r="O11" s="3">
        <v>2113.92</v>
      </c>
      <c r="P11" s="3">
        <v>0</v>
      </c>
      <c r="Q11" s="3">
        <f>Table1[[#This Row],[Total Payments Received]]-Table1[[#This Row],[Loan Amount]]</f>
        <v>-29873.08</v>
      </c>
      <c r="R11" s="4">
        <f>Table1[[#This Row],[Loan Amount]]/Table1[[#This Row],[Annual Income]]</f>
        <v>0.4325548688961311</v>
      </c>
      <c r="S11" s="6">
        <f>Table1[[#This Row],[Loan Amount]]/Table1[[#This Row],[Annual Income]]</f>
        <v>0.4325548688961311</v>
      </c>
      <c r="T11" s="3">
        <f>Table1[[#This Row],[Total Payments Received]]/Table1[[#This Row],[Term (Months)]]</f>
        <v>35.231999999999999</v>
      </c>
      <c r="U11" s="3">
        <f>Table1[[#This Row],[Annual Income]]/12</f>
        <v>6162.416666666667</v>
      </c>
      <c r="V11" s="6">
        <f>Table1[[#This Row],[EMI PER MONTH]]/Table1[[#This Row],[INCOME PER MONTH]]</f>
        <v>5.7172375556126514E-3</v>
      </c>
      <c r="W11" s="7" t="str">
        <f>TEXT(Table1[[#This Row],[Issue Date]],"YYYY-mm")</f>
        <v>2021-12</v>
      </c>
      <c r="X11" s="33">
        <f ca="1">DATEDIF(Table1[[#This Row],[Issue Date]],TODAY(),"m")</f>
        <v>45</v>
      </c>
      <c r="Y1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29873.08</v>
      </c>
      <c r="Z11" s="22" t="str">
        <f>IF(Table1[[#This Row],[Total Payments Received]]&gt;Table1[[#This Row],[Loan Amount]],"PROFIT","LOSS")</f>
        <v>LOSS</v>
      </c>
    </row>
    <row r="12" spans="1:30" ht="30" hidden="1" x14ac:dyDescent="0.25">
      <c r="A12" s="21" t="s">
        <v>57</v>
      </c>
      <c r="B12" s="2" t="s">
        <v>2054</v>
      </c>
      <c r="C12" s="3" t="s">
        <v>58</v>
      </c>
      <c r="D12" s="3" t="s">
        <v>25</v>
      </c>
      <c r="E12" s="3">
        <v>9646</v>
      </c>
      <c r="F12" s="3">
        <v>7.1</v>
      </c>
      <c r="G12" s="3">
        <v>60</v>
      </c>
      <c r="H12" s="3" t="s">
        <v>2773</v>
      </c>
      <c r="I12" s="3" t="s">
        <v>26</v>
      </c>
      <c r="J12" s="3" t="s">
        <v>46</v>
      </c>
      <c r="K12" s="3">
        <v>67405</v>
      </c>
      <c r="L12" s="3" t="s">
        <v>32</v>
      </c>
      <c r="M12" s="3">
        <v>0.11</v>
      </c>
      <c r="N12" s="3">
        <v>0.6</v>
      </c>
      <c r="O12" s="3">
        <v>0</v>
      </c>
      <c r="P12" s="3">
        <v>0</v>
      </c>
      <c r="Q12" s="3">
        <f>Table1[[#This Row],[Total Payments Received]]-Table1[[#This Row],[Loan Amount]]</f>
        <v>-9646</v>
      </c>
      <c r="R12" s="4">
        <f>Table1[[#This Row],[Loan Amount]]/Table1[[#This Row],[Annual Income]]</f>
        <v>0.14310511089681774</v>
      </c>
      <c r="S12" s="6">
        <f>Table1[[#This Row],[Loan Amount]]/Table1[[#This Row],[Annual Income]]</f>
        <v>0.14310511089681774</v>
      </c>
      <c r="T12" s="3">
        <f>Table1[[#This Row],[Total Payments Received]]/Table1[[#This Row],[Term (Months)]]</f>
        <v>0</v>
      </c>
      <c r="U12" s="3">
        <f>Table1[[#This Row],[Annual Income]]/12</f>
        <v>5617.083333333333</v>
      </c>
      <c r="V12" s="6">
        <f>Table1[[#This Row],[EMI PER MONTH]]/Table1[[#This Row],[INCOME PER MONTH]]</f>
        <v>0</v>
      </c>
      <c r="W12" s="7" t="str">
        <f>TEXT(Table1[[#This Row],[Issue Date]],"YYYY-mm")</f>
        <v>2023-03</v>
      </c>
      <c r="X12" s="33">
        <f ca="1">DATEDIF(Table1[[#This Row],[Issue Date]],TODAY(),"m")</f>
        <v>30</v>
      </c>
      <c r="Y1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9646</v>
      </c>
      <c r="Z12" s="22" t="str">
        <f>IF(Table1[[#This Row],[Total Payments Received]]&gt;Table1[[#This Row],[Loan Amount]],"PROFIT","LOSS")</f>
        <v>LOSS</v>
      </c>
    </row>
    <row r="13" spans="1:30" ht="45" x14ac:dyDescent="0.25">
      <c r="A13" s="21" t="s">
        <v>60</v>
      </c>
      <c r="B13" s="2" t="s">
        <v>2055</v>
      </c>
      <c r="C13" s="3" t="s">
        <v>61</v>
      </c>
      <c r="D13" s="3" t="s">
        <v>45</v>
      </c>
      <c r="E13" s="3">
        <v>28529</v>
      </c>
      <c r="F13" s="3">
        <v>24.8</v>
      </c>
      <c r="G13" s="3">
        <v>60</v>
      </c>
      <c r="H13" s="3" t="s">
        <v>19</v>
      </c>
      <c r="I13" s="3" t="s">
        <v>56</v>
      </c>
      <c r="J13" s="3" t="s">
        <v>31</v>
      </c>
      <c r="K13" s="3">
        <v>64872</v>
      </c>
      <c r="L13" s="3" t="s">
        <v>32</v>
      </c>
      <c r="M13" s="3">
        <v>0.37</v>
      </c>
      <c r="N13" s="3">
        <v>0.57999999999999996</v>
      </c>
      <c r="O13" s="3">
        <v>35604.19</v>
      </c>
      <c r="P13" s="3">
        <v>0</v>
      </c>
      <c r="Q13" s="3">
        <f>Table1[[#This Row],[Total Payments Received]]-Table1[[#This Row],[Loan Amount]]</f>
        <v>7075.1900000000023</v>
      </c>
      <c r="R13" s="4">
        <f>Table1[[#This Row],[Loan Amount]]/Table1[[#This Row],[Annual Income]]</f>
        <v>0.43977370822542855</v>
      </c>
      <c r="S13" s="6">
        <f>Table1[[#This Row],[Loan Amount]]/Table1[[#This Row],[Annual Income]]</f>
        <v>0.43977370822542855</v>
      </c>
      <c r="T13" s="3">
        <f>Table1[[#This Row],[Total Payments Received]]/Table1[[#This Row],[Term (Months)]]</f>
        <v>593.40316666666672</v>
      </c>
      <c r="U13" s="3">
        <f>Table1[[#This Row],[Annual Income]]/12</f>
        <v>5406</v>
      </c>
      <c r="V13" s="6">
        <f>Table1[[#This Row],[EMI PER MONTH]]/Table1[[#This Row],[INCOME PER MONTH]]</f>
        <v>0.10976751140707856</v>
      </c>
      <c r="W13" s="7" t="str">
        <f>TEXT(Table1[[#This Row],[Issue Date]],"YYYY-mm")</f>
        <v>2022-01</v>
      </c>
      <c r="X13" s="33">
        <f ca="1">DATEDIF(Table1[[#This Row],[Issue Date]],TODAY(),"m")</f>
        <v>43</v>
      </c>
      <c r="Y1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7075.19</v>
      </c>
      <c r="Z13" s="22" t="str">
        <f>IF(Table1[[#This Row],[Total Payments Received]]&gt;Table1[[#This Row],[Loan Amount]],"PROFIT","LOSS")</f>
        <v>PROFIT</v>
      </c>
    </row>
    <row r="14" spans="1:30" ht="45" x14ac:dyDescent="0.25">
      <c r="A14" s="21" t="s">
        <v>62</v>
      </c>
      <c r="B14" s="2" t="s">
        <v>2056</v>
      </c>
      <c r="C14" s="3" t="s">
        <v>63</v>
      </c>
      <c r="D14" s="3" t="s">
        <v>64</v>
      </c>
      <c r="E14" s="3">
        <v>12664</v>
      </c>
      <c r="F14" s="3">
        <v>13.9</v>
      </c>
      <c r="G14" s="3">
        <v>36</v>
      </c>
      <c r="H14" s="3" t="s">
        <v>19</v>
      </c>
      <c r="I14" s="3" t="s">
        <v>20</v>
      </c>
      <c r="J14" s="3" t="s">
        <v>31</v>
      </c>
      <c r="K14" s="3">
        <v>72215</v>
      </c>
      <c r="L14" s="3" t="s">
        <v>28</v>
      </c>
      <c r="M14" s="3">
        <v>0.13</v>
      </c>
      <c r="N14" s="3">
        <v>0.93</v>
      </c>
      <c r="O14" s="3">
        <v>14424.3</v>
      </c>
      <c r="P14" s="3">
        <v>0</v>
      </c>
      <c r="Q14" s="3">
        <f>Table1[[#This Row],[Total Payments Received]]-Table1[[#This Row],[Loan Amount]]</f>
        <v>1760.2999999999993</v>
      </c>
      <c r="R14" s="4">
        <f>Table1[[#This Row],[Loan Amount]]/Table1[[#This Row],[Annual Income]]</f>
        <v>0.17536522883057537</v>
      </c>
      <c r="S14" s="6">
        <f>Table1[[#This Row],[Loan Amount]]/Table1[[#This Row],[Annual Income]]</f>
        <v>0.17536522883057537</v>
      </c>
      <c r="T14" s="3">
        <f>Table1[[#This Row],[Total Payments Received]]/Table1[[#This Row],[Term (Months)]]</f>
        <v>400.67499999999995</v>
      </c>
      <c r="U14" s="3">
        <f>Table1[[#This Row],[Annual Income]]/12</f>
        <v>6017.916666666667</v>
      </c>
      <c r="V14" s="6">
        <f>Table1[[#This Row],[EMI PER MONTH]]/Table1[[#This Row],[INCOME PER MONTH]]</f>
        <v>6.6580350342726566E-2</v>
      </c>
      <c r="W14" s="7" t="str">
        <f>TEXT(Table1[[#This Row],[Issue Date]],"YYYY-mm")</f>
        <v>2023-08</v>
      </c>
      <c r="X14" s="33">
        <f ca="1">DATEDIF(Table1[[#This Row],[Issue Date]],TODAY(),"m")</f>
        <v>25</v>
      </c>
      <c r="Y1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1760.3</v>
      </c>
      <c r="Z14" s="22" t="str">
        <f>IF(Table1[[#This Row],[Total Payments Received]]&gt;Table1[[#This Row],[Loan Amount]],"PROFIT","LOSS")</f>
        <v>PROFIT</v>
      </c>
    </row>
    <row r="15" spans="1:30" x14ac:dyDescent="0.25">
      <c r="A15" s="21" t="s">
        <v>65</v>
      </c>
      <c r="B15" s="2" t="s">
        <v>2057</v>
      </c>
      <c r="C15" s="3" t="s">
        <v>66</v>
      </c>
      <c r="D15" s="3" t="s">
        <v>45</v>
      </c>
      <c r="E15" s="3">
        <v>36737</v>
      </c>
      <c r="F15" s="3">
        <v>6</v>
      </c>
      <c r="G15" s="3">
        <v>60</v>
      </c>
      <c r="H15" s="3" t="s">
        <v>19</v>
      </c>
      <c r="I15" s="3" t="s">
        <v>56</v>
      </c>
      <c r="J15" s="3" t="s">
        <v>27</v>
      </c>
      <c r="K15" s="3">
        <v>53185</v>
      </c>
      <c r="L15" s="3" t="s">
        <v>32</v>
      </c>
      <c r="M15" s="3">
        <v>0.27</v>
      </c>
      <c r="N15" s="3">
        <v>0.59</v>
      </c>
      <c r="O15" s="3">
        <v>38941.22</v>
      </c>
      <c r="P15" s="3">
        <v>0</v>
      </c>
      <c r="Q15" s="3">
        <f>Table1[[#This Row],[Total Payments Received]]-Table1[[#This Row],[Loan Amount]]</f>
        <v>2204.2200000000012</v>
      </c>
      <c r="R15" s="4">
        <f>Table1[[#This Row],[Loan Amount]]/Table1[[#This Row],[Annual Income]]</f>
        <v>0.69073987026417227</v>
      </c>
      <c r="S15" s="6">
        <f>Table1[[#This Row],[Loan Amount]]/Table1[[#This Row],[Annual Income]]</f>
        <v>0.69073987026417227</v>
      </c>
      <c r="T15" s="3">
        <f>Table1[[#This Row],[Total Payments Received]]/Table1[[#This Row],[Term (Months)]]</f>
        <v>649.02033333333338</v>
      </c>
      <c r="U15" s="3">
        <f>Table1[[#This Row],[Annual Income]]/12</f>
        <v>4432.083333333333</v>
      </c>
      <c r="V15" s="6">
        <f>Table1[[#This Row],[EMI PER MONTH]]/Table1[[#This Row],[INCOME PER MONTH]]</f>
        <v>0.14643685249600452</v>
      </c>
      <c r="W15" s="7" t="str">
        <f>TEXT(Table1[[#This Row],[Issue Date]],"YYYY-mm")</f>
        <v>2021-10</v>
      </c>
      <c r="X15" s="33">
        <f ca="1">DATEDIF(Table1[[#This Row],[Issue Date]],TODAY(),"m")</f>
        <v>47</v>
      </c>
      <c r="Y1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2204.22</v>
      </c>
      <c r="Z15" s="22" t="str">
        <f>IF(Table1[[#This Row],[Total Payments Received]]&gt;Table1[[#This Row],[Loan Amount]],"PROFIT","LOSS")</f>
        <v>PROFIT</v>
      </c>
    </row>
    <row r="16" spans="1:30" ht="30" x14ac:dyDescent="0.25">
      <c r="A16" s="21" t="s">
        <v>67</v>
      </c>
      <c r="B16" s="2" t="s">
        <v>2058</v>
      </c>
      <c r="C16" s="3" t="s">
        <v>68</v>
      </c>
      <c r="D16" s="3" t="s">
        <v>64</v>
      </c>
      <c r="E16" s="3">
        <v>36796</v>
      </c>
      <c r="F16" s="3">
        <v>5.8</v>
      </c>
      <c r="G16" s="3">
        <v>60</v>
      </c>
      <c r="H16" s="3" t="s">
        <v>2043</v>
      </c>
      <c r="I16" s="3" t="s">
        <v>20</v>
      </c>
      <c r="J16" s="3" t="s">
        <v>21</v>
      </c>
      <c r="K16" s="3">
        <v>73442</v>
      </c>
      <c r="L16" s="3" t="s">
        <v>28</v>
      </c>
      <c r="M16" s="3">
        <v>0.34</v>
      </c>
      <c r="N16" s="3">
        <v>0.62</v>
      </c>
      <c r="O16" s="3">
        <v>13503.79</v>
      </c>
      <c r="P16" s="3">
        <v>0</v>
      </c>
      <c r="Q16" s="3">
        <f>Table1[[#This Row],[Total Payments Received]]-Table1[[#This Row],[Loan Amount]]</f>
        <v>-23292.21</v>
      </c>
      <c r="R16" s="4">
        <f>Table1[[#This Row],[Loan Amount]]/Table1[[#This Row],[Annual Income]]</f>
        <v>0.50102121401922606</v>
      </c>
      <c r="S16" s="6">
        <f>Table1[[#This Row],[Loan Amount]]/Table1[[#This Row],[Annual Income]]</f>
        <v>0.50102121401922606</v>
      </c>
      <c r="T16" s="3">
        <f>Table1[[#This Row],[Total Payments Received]]/Table1[[#This Row],[Term (Months)]]</f>
        <v>225.06316666666669</v>
      </c>
      <c r="U16" s="3">
        <f>Table1[[#This Row],[Annual Income]]/12</f>
        <v>6120.166666666667</v>
      </c>
      <c r="V16" s="6">
        <f>Table1[[#This Row],[EMI PER MONTH]]/Table1[[#This Row],[INCOME PER MONTH]]</f>
        <v>3.677402576182566E-2</v>
      </c>
      <c r="W16" s="7" t="str">
        <f>TEXT(Table1[[#This Row],[Issue Date]],"YYYY-mm")</f>
        <v>2022-04</v>
      </c>
      <c r="X16" s="33">
        <f ca="1">DATEDIF(Table1[[#This Row],[Issue Date]],TODAY(),"m")</f>
        <v>41</v>
      </c>
      <c r="Y1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23292.21</v>
      </c>
      <c r="Z16" s="22" t="str">
        <f>IF(Table1[[#This Row],[Total Payments Received]]&gt;Table1[[#This Row],[Loan Amount]],"PROFIT","LOSS")</f>
        <v>LOSS</v>
      </c>
    </row>
    <row r="17" spans="1:26" ht="30" x14ac:dyDescent="0.25">
      <c r="A17" s="21" t="s">
        <v>69</v>
      </c>
      <c r="B17" s="2" t="s">
        <v>2059</v>
      </c>
      <c r="C17" s="3" t="s">
        <v>70</v>
      </c>
      <c r="D17" s="3" t="s">
        <v>71</v>
      </c>
      <c r="E17" s="3">
        <v>25027</v>
      </c>
      <c r="F17" s="3">
        <v>19.899999999999999</v>
      </c>
      <c r="G17" s="3">
        <v>36</v>
      </c>
      <c r="H17" s="3" t="s">
        <v>19</v>
      </c>
      <c r="I17" s="3" t="s">
        <v>72</v>
      </c>
      <c r="J17" s="3" t="s">
        <v>21</v>
      </c>
      <c r="K17" s="3">
        <v>81759</v>
      </c>
      <c r="L17" s="3" t="s">
        <v>32</v>
      </c>
      <c r="M17" s="3">
        <v>0.47</v>
      </c>
      <c r="N17" s="3">
        <v>0.94</v>
      </c>
      <c r="O17" s="3">
        <v>30007.37</v>
      </c>
      <c r="P17" s="3">
        <v>0</v>
      </c>
      <c r="Q17" s="3">
        <f>Table1[[#This Row],[Total Payments Received]]-Table1[[#This Row],[Loan Amount]]</f>
        <v>4980.369999999999</v>
      </c>
      <c r="R17" s="4">
        <f>Table1[[#This Row],[Loan Amount]]/Table1[[#This Row],[Annual Income]]</f>
        <v>0.3061069729326435</v>
      </c>
      <c r="S17" s="6">
        <f>Table1[[#This Row],[Loan Amount]]/Table1[[#This Row],[Annual Income]]</f>
        <v>0.3061069729326435</v>
      </c>
      <c r="T17" s="3">
        <f>Table1[[#This Row],[Total Payments Received]]/Table1[[#This Row],[Term (Months)]]</f>
        <v>833.5380555555555</v>
      </c>
      <c r="U17" s="3">
        <f>Table1[[#This Row],[Annual Income]]/12</f>
        <v>6813.25</v>
      </c>
      <c r="V17" s="6">
        <f>Table1[[#This Row],[EMI PER MONTH]]/Table1[[#This Row],[INCOME PER MONTH]]</f>
        <v>0.12234074128434382</v>
      </c>
      <c r="W17" s="7" t="str">
        <f>TEXT(Table1[[#This Row],[Issue Date]],"YYYY-mm")</f>
        <v>2021-01</v>
      </c>
      <c r="X17" s="33">
        <f ca="1">DATEDIF(Table1[[#This Row],[Issue Date]],TODAY(),"m")</f>
        <v>55</v>
      </c>
      <c r="Y1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4980.37</v>
      </c>
      <c r="Z17" s="22" t="str">
        <f>IF(Table1[[#This Row],[Total Payments Received]]&gt;Table1[[#This Row],[Loan Amount]],"PROFIT","LOSS")</f>
        <v>PROFIT</v>
      </c>
    </row>
    <row r="18" spans="1:26" x14ac:dyDescent="0.25">
      <c r="A18" s="21" t="s">
        <v>73</v>
      </c>
      <c r="B18" s="2" t="s">
        <v>2060</v>
      </c>
      <c r="C18" s="3" t="s">
        <v>74</v>
      </c>
      <c r="D18" s="3" t="s">
        <v>75</v>
      </c>
      <c r="E18" s="3">
        <v>30373</v>
      </c>
      <c r="F18" s="3">
        <v>18.2</v>
      </c>
      <c r="G18" s="3">
        <v>60</v>
      </c>
      <c r="H18" s="3" t="s">
        <v>2043</v>
      </c>
      <c r="I18" s="3" t="s">
        <v>20</v>
      </c>
      <c r="J18" s="3" t="s">
        <v>27</v>
      </c>
      <c r="K18" s="3">
        <v>71153</v>
      </c>
      <c r="L18" s="3" t="s">
        <v>22</v>
      </c>
      <c r="M18" s="3">
        <v>0.22</v>
      </c>
      <c r="N18" s="3">
        <v>0.83</v>
      </c>
      <c r="O18" s="3">
        <v>8244.83</v>
      </c>
      <c r="P18" s="3">
        <v>0</v>
      </c>
      <c r="Q18" s="3">
        <f>Table1[[#This Row],[Total Payments Received]]-Table1[[#This Row],[Loan Amount]]</f>
        <v>-22128.17</v>
      </c>
      <c r="R18" s="4">
        <f>Table1[[#This Row],[Loan Amount]]/Table1[[#This Row],[Annual Income]]</f>
        <v>0.42686886006211966</v>
      </c>
      <c r="S18" s="6">
        <f>Table1[[#This Row],[Loan Amount]]/Table1[[#This Row],[Annual Income]]</f>
        <v>0.42686886006211966</v>
      </c>
      <c r="T18" s="3">
        <f>Table1[[#This Row],[Total Payments Received]]/Table1[[#This Row],[Term (Months)]]</f>
        <v>137.41383333333334</v>
      </c>
      <c r="U18" s="3">
        <f>Table1[[#This Row],[Annual Income]]/12</f>
        <v>5929.416666666667</v>
      </c>
      <c r="V18" s="6">
        <f>Table1[[#This Row],[EMI PER MONTH]]/Table1[[#This Row],[INCOME PER MONTH]]</f>
        <v>2.317493289109384E-2</v>
      </c>
      <c r="W18" s="7" t="str">
        <f>TEXT(Table1[[#This Row],[Issue Date]],"YYYY-mm")</f>
        <v>2021-09</v>
      </c>
      <c r="X18" s="33">
        <f ca="1">DATEDIF(Table1[[#This Row],[Issue Date]],TODAY(),"m")</f>
        <v>48</v>
      </c>
      <c r="Y1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22128.17</v>
      </c>
      <c r="Z18" s="22" t="str">
        <f>IF(Table1[[#This Row],[Total Payments Received]]&gt;Table1[[#This Row],[Loan Amount]],"PROFIT","LOSS")</f>
        <v>LOSS</v>
      </c>
    </row>
    <row r="19" spans="1:26" x14ac:dyDescent="0.25">
      <c r="A19" s="21" t="s">
        <v>76</v>
      </c>
      <c r="B19" s="2" t="s">
        <v>2061</v>
      </c>
      <c r="C19" s="3" t="s">
        <v>77</v>
      </c>
      <c r="D19" s="3" t="s">
        <v>18</v>
      </c>
      <c r="E19" s="3">
        <v>37397</v>
      </c>
      <c r="F19" s="3">
        <v>21</v>
      </c>
      <c r="G19" s="3">
        <v>60</v>
      </c>
      <c r="H19" s="3" t="s">
        <v>19</v>
      </c>
      <c r="I19" s="3" t="s">
        <v>72</v>
      </c>
      <c r="J19" s="3" t="s">
        <v>36</v>
      </c>
      <c r="K19" s="3">
        <v>107535</v>
      </c>
      <c r="L19" s="3" t="s">
        <v>28</v>
      </c>
      <c r="M19" s="3">
        <v>0.2</v>
      </c>
      <c r="N19" s="3">
        <v>0.81</v>
      </c>
      <c r="O19" s="3">
        <v>45250.37</v>
      </c>
      <c r="P19" s="3">
        <v>0</v>
      </c>
      <c r="Q19" s="3">
        <f>Table1[[#This Row],[Total Payments Received]]-Table1[[#This Row],[Loan Amount]]</f>
        <v>7853.3700000000026</v>
      </c>
      <c r="R19" s="4">
        <f>Table1[[#This Row],[Loan Amount]]/Table1[[#This Row],[Annual Income]]</f>
        <v>0.34776584367880226</v>
      </c>
      <c r="S19" s="6">
        <f>Table1[[#This Row],[Loan Amount]]/Table1[[#This Row],[Annual Income]]</f>
        <v>0.34776584367880226</v>
      </c>
      <c r="T19" s="3">
        <f>Table1[[#This Row],[Total Payments Received]]/Table1[[#This Row],[Term (Months)]]</f>
        <v>754.17283333333341</v>
      </c>
      <c r="U19" s="3">
        <f>Table1[[#This Row],[Annual Income]]/12</f>
        <v>8961.25</v>
      </c>
      <c r="V19" s="6">
        <f>Table1[[#This Row],[EMI PER MONTH]]/Table1[[#This Row],[INCOME PER MONTH]]</f>
        <v>8.4159334170270148E-2</v>
      </c>
      <c r="W19" s="7" t="str">
        <f>TEXT(Table1[[#This Row],[Issue Date]],"YYYY-mm")</f>
        <v>2023-01</v>
      </c>
      <c r="X19" s="33">
        <f ca="1">DATEDIF(Table1[[#This Row],[Issue Date]],TODAY(),"m")</f>
        <v>32</v>
      </c>
      <c r="Y1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7853.37</v>
      </c>
      <c r="Z19" s="22" t="str">
        <f>IF(Table1[[#This Row],[Total Payments Received]]&gt;Table1[[#This Row],[Loan Amount]],"PROFIT","LOSS")</f>
        <v>PROFIT</v>
      </c>
    </row>
    <row r="20" spans="1:26" ht="30" x14ac:dyDescent="0.25">
      <c r="A20" s="21" t="s">
        <v>78</v>
      </c>
      <c r="B20" s="2" t="s">
        <v>2062</v>
      </c>
      <c r="C20" s="3" t="s">
        <v>79</v>
      </c>
      <c r="D20" s="3" t="s">
        <v>75</v>
      </c>
      <c r="E20" s="3">
        <v>21609</v>
      </c>
      <c r="F20" s="3">
        <v>7.1</v>
      </c>
      <c r="G20" s="3">
        <v>60</v>
      </c>
      <c r="H20" s="3" t="s">
        <v>2043</v>
      </c>
      <c r="I20" s="3" t="s">
        <v>35</v>
      </c>
      <c r="J20" s="3" t="s">
        <v>46</v>
      </c>
      <c r="K20" s="3">
        <v>132023</v>
      </c>
      <c r="L20" s="3" t="s">
        <v>22</v>
      </c>
      <c r="M20" s="3">
        <v>0.36</v>
      </c>
      <c r="N20" s="3">
        <v>0.88</v>
      </c>
      <c r="O20" s="3">
        <v>2771.85</v>
      </c>
      <c r="P20" s="3">
        <v>10111.4</v>
      </c>
      <c r="Q20" s="3">
        <f>Table1[[#This Row],[Total Payments Received]]-Table1[[#This Row],[Loan Amount]]</f>
        <v>-18837.150000000001</v>
      </c>
      <c r="R20" s="4">
        <f>Table1[[#This Row],[Loan Amount]]/Table1[[#This Row],[Annual Income]]</f>
        <v>0.16367602614695925</v>
      </c>
      <c r="S20" s="6">
        <f>Table1[[#This Row],[Loan Amount]]/Table1[[#This Row],[Annual Income]]</f>
        <v>0.16367602614695925</v>
      </c>
      <c r="T20" s="3">
        <f>Table1[[#This Row],[Total Payments Received]]/Table1[[#This Row],[Term (Months)]]</f>
        <v>46.197499999999998</v>
      </c>
      <c r="U20" s="3">
        <f>Table1[[#This Row],[Annual Income]]/12</f>
        <v>11001.916666666666</v>
      </c>
      <c r="V20" s="6">
        <f>Table1[[#This Row],[EMI PER MONTH]]/Table1[[#This Row],[INCOME PER MONTH]]</f>
        <v>4.1990410761761207E-3</v>
      </c>
      <c r="W20" s="7" t="str">
        <f>TEXT(Table1[[#This Row],[Issue Date]],"YYYY-mm")</f>
        <v>2023-05</v>
      </c>
      <c r="X20" s="33">
        <f ca="1">DATEDIF(Table1[[#This Row],[Issue Date]],TODAY(),"m")</f>
        <v>28</v>
      </c>
      <c r="Y2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18837.15</v>
      </c>
      <c r="Z20" s="22" t="str">
        <f>IF(Table1[[#This Row],[Total Payments Received]]&gt;Table1[[#This Row],[Loan Amount]],"PROFIT","LOSS")</f>
        <v>LOSS</v>
      </c>
    </row>
    <row r="21" spans="1:26" ht="30" x14ac:dyDescent="0.25">
      <c r="A21" s="21" t="s">
        <v>80</v>
      </c>
      <c r="B21" s="2" t="s">
        <v>2063</v>
      </c>
      <c r="C21" s="3" t="s">
        <v>81</v>
      </c>
      <c r="D21" s="3" t="s">
        <v>45</v>
      </c>
      <c r="E21" s="3">
        <v>36835</v>
      </c>
      <c r="F21" s="3">
        <v>5.7</v>
      </c>
      <c r="G21" s="3">
        <v>60</v>
      </c>
      <c r="H21" s="3" t="s">
        <v>2043</v>
      </c>
      <c r="I21" s="3" t="s">
        <v>82</v>
      </c>
      <c r="J21" s="3" t="s">
        <v>21</v>
      </c>
      <c r="K21" s="3">
        <v>32581</v>
      </c>
      <c r="L21" s="3" t="s">
        <v>32</v>
      </c>
      <c r="M21" s="3">
        <v>0.35</v>
      </c>
      <c r="N21" s="3">
        <v>0.55000000000000004</v>
      </c>
      <c r="O21" s="3">
        <v>5580.8</v>
      </c>
      <c r="P21" s="3">
        <v>9880.57</v>
      </c>
      <c r="Q21" s="3">
        <f>Table1[[#This Row],[Total Payments Received]]-Table1[[#This Row],[Loan Amount]]</f>
        <v>-31254.2</v>
      </c>
      <c r="R21" s="4">
        <f>Table1[[#This Row],[Loan Amount]]/Table1[[#This Row],[Annual Income]]</f>
        <v>1.130566894815997</v>
      </c>
      <c r="S21" s="6">
        <f>Table1[[#This Row],[Loan Amount]]/Table1[[#This Row],[Annual Income]]</f>
        <v>1.130566894815997</v>
      </c>
      <c r="T21" s="3">
        <f>Table1[[#This Row],[Total Payments Received]]/Table1[[#This Row],[Term (Months)]]</f>
        <v>93.013333333333335</v>
      </c>
      <c r="U21" s="3">
        <f>Table1[[#This Row],[Annual Income]]/12</f>
        <v>2715.0833333333335</v>
      </c>
      <c r="V21" s="6">
        <f>Table1[[#This Row],[EMI PER MONTH]]/Table1[[#This Row],[INCOME PER MONTH]]</f>
        <v>3.4258003130658972E-2</v>
      </c>
      <c r="W21" s="7" t="str">
        <f>TEXT(Table1[[#This Row],[Issue Date]],"YYYY-mm")</f>
        <v>2022-04</v>
      </c>
      <c r="X21" s="33">
        <f ca="1">DATEDIF(Table1[[#This Row],[Issue Date]],TODAY(),"m")</f>
        <v>41</v>
      </c>
      <c r="Y2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31254.2</v>
      </c>
      <c r="Z21" s="22" t="str">
        <f>IF(Table1[[#This Row],[Total Payments Received]]&gt;Table1[[#This Row],[Loan Amount]],"PROFIT","LOSS")</f>
        <v>LOSS</v>
      </c>
    </row>
    <row r="22" spans="1:26" x14ac:dyDescent="0.25">
      <c r="A22" s="21" t="s">
        <v>83</v>
      </c>
      <c r="B22" s="2" t="s">
        <v>2064</v>
      </c>
      <c r="C22" s="3" t="s">
        <v>84</v>
      </c>
      <c r="D22" s="3" t="s">
        <v>75</v>
      </c>
      <c r="E22" s="3">
        <v>39709</v>
      </c>
      <c r="F22" s="3">
        <v>15.2</v>
      </c>
      <c r="G22" s="3">
        <v>36</v>
      </c>
      <c r="H22" s="3" t="s">
        <v>19</v>
      </c>
      <c r="I22" s="3" t="s">
        <v>35</v>
      </c>
      <c r="J22" s="3" t="s">
        <v>27</v>
      </c>
      <c r="K22" s="3">
        <v>81717</v>
      </c>
      <c r="L22" s="3" t="s">
        <v>32</v>
      </c>
      <c r="M22" s="3">
        <v>0.23</v>
      </c>
      <c r="N22" s="3">
        <v>0.82</v>
      </c>
      <c r="O22" s="3">
        <v>45744.77</v>
      </c>
      <c r="P22" s="3">
        <v>0</v>
      </c>
      <c r="Q22" s="3">
        <f>Table1[[#This Row],[Total Payments Received]]-Table1[[#This Row],[Loan Amount]]</f>
        <v>6035.7699999999968</v>
      </c>
      <c r="R22" s="4">
        <f>Table1[[#This Row],[Loan Amount]]/Table1[[#This Row],[Annual Income]]</f>
        <v>0.48593315956288163</v>
      </c>
      <c r="S22" s="6">
        <f>Table1[[#This Row],[Loan Amount]]/Table1[[#This Row],[Annual Income]]</f>
        <v>0.48593315956288163</v>
      </c>
      <c r="T22" s="3">
        <f>Table1[[#This Row],[Total Payments Received]]/Table1[[#This Row],[Term (Months)]]</f>
        <v>1270.6880555555554</v>
      </c>
      <c r="U22" s="3">
        <f>Table1[[#This Row],[Annual Income]]/12</f>
        <v>6809.75</v>
      </c>
      <c r="V22" s="6">
        <f>Table1[[#This Row],[EMI PER MONTH]]/Table1[[#This Row],[INCOME PER MONTH]]</f>
        <v>0.1865983414303837</v>
      </c>
      <c r="W22" s="7" t="str">
        <f>TEXT(Table1[[#This Row],[Issue Date]],"YYYY-mm")</f>
        <v>2023-12</v>
      </c>
      <c r="X22" s="33">
        <f ca="1">DATEDIF(Table1[[#This Row],[Issue Date]],TODAY(),"m")</f>
        <v>21</v>
      </c>
      <c r="Y2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6035.77</v>
      </c>
      <c r="Z22" s="22" t="str">
        <f>IF(Table1[[#This Row],[Total Payments Received]]&gt;Table1[[#This Row],[Loan Amount]],"PROFIT","LOSS")</f>
        <v>PROFIT</v>
      </c>
    </row>
    <row r="23" spans="1:26" ht="45" x14ac:dyDescent="0.25">
      <c r="A23" s="21" t="s">
        <v>85</v>
      </c>
      <c r="B23" s="2" t="s">
        <v>2065</v>
      </c>
      <c r="C23" s="3" t="s">
        <v>86</v>
      </c>
      <c r="D23" s="3" t="s">
        <v>55</v>
      </c>
      <c r="E23" s="3">
        <v>20250</v>
      </c>
      <c r="F23" s="3">
        <v>12.8</v>
      </c>
      <c r="G23" s="3">
        <v>60</v>
      </c>
      <c r="H23" s="3" t="s">
        <v>19</v>
      </c>
      <c r="I23" s="3" t="s">
        <v>35</v>
      </c>
      <c r="J23" s="3" t="s">
        <v>31</v>
      </c>
      <c r="K23" s="3">
        <v>32763</v>
      </c>
      <c r="L23" s="3" t="s">
        <v>22</v>
      </c>
      <c r="M23" s="3">
        <v>0.47</v>
      </c>
      <c r="N23" s="3">
        <v>0.73</v>
      </c>
      <c r="O23" s="3">
        <v>22842</v>
      </c>
      <c r="P23" s="3">
        <v>0</v>
      </c>
      <c r="Q23" s="3">
        <f>Table1[[#This Row],[Total Payments Received]]-Table1[[#This Row],[Loan Amount]]</f>
        <v>2592</v>
      </c>
      <c r="R23" s="4">
        <f>Table1[[#This Row],[Loan Amount]]/Table1[[#This Row],[Annual Income]]</f>
        <v>0.61807526783261602</v>
      </c>
      <c r="S23" s="6">
        <f>Table1[[#This Row],[Loan Amount]]/Table1[[#This Row],[Annual Income]]</f>
        <v>0.61807526783261602</v>
      </c>
      <c r="T23" s="3">
        <f>Table1[[#This Row],[Total Payments Received]]/Table1[[#This Row],[Term (Months)]]</f>
        <v>380.7</v>
      </c>
      <c r="U23" s="3">
        <f>Table1[[#This Row],[Annual Income]]/12</f>
        <v>2730.25</v>
      </c>
      <c r="V23" s="6">
        <f>Table1[[#This Row],[EMI PER MONTH]]/Table1[[#This Row],[INCOME PER MONTH]]</f>
        <v>0.13943778042303817</v>
      </c>
      <c r="W23" s="7" t="str">
        <f>TEXT(Table1[[#This Row],[Issue Date]],"YYYY-mm")</f>
        <v>2022-05</v>
      </c>
      <c r="X23" s="33">
        <f ca="1">DATEDIF(Table1[[#This Row],[Issue Date]],TODAY(),"m")</f>
        <v>39</v>
      </c>
      <c r="Y2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2592</v>
      </c>
      <c r="Z23" s="22" t="str">
        <f>IF(Table1[[#This Row],[Total Payments Received]]&gt;Table1[[#This Row],[Loan Amount]],"PROFIT","LOSS")</f>
        <v>PROFIT</v>
      </c>
    </row>
    <row r="24" spans="1:26" x14ac:dyDescent="0.25">
      <c r="A24" s="21" t="s">
        <v>87</v>
      </c>
      <c r="B24" s="2" t="s">
        <v>2066</v>
      </c>
      <c r="C24" s="3" t="s">
        <v>88</v>
      </c>
      <c r="D24" s="3" t="s">
        <v>71</v>
      </c>
      <c r="E24" s="3">
        <v>22172</v>
      </c>
      <c r="F24" s="3">
        <v>14.2</v>
      </c>
      <c r="G24" s="3">
        <v>60</v>
      </c>
      <c r="H24" s="3" t="s">
        <v>2043</v>
      </c>
      <c r="I24" s="3" t="s">
        <v>20</v>
      </c>
      <c r="J24" s="3" t="s">
        <v>27</v>
      </c>
      <c r="K24" s="3">
        <v>122910</v>
      </c>
      <c r="L24" s="3" t="s">
        <v>32</v>
      </c>
      <c r="M24" s="3">
        <v>0.44</v>
      </c>
      <c r="N24" s="3">
        <v>0.87</v>
      </c>
      <c r="O24" s="3">
        <v>2131.63</v>
      </c>
      <c r="P24" s="3">
        <v>0</v>
      </c>
      <c r="Q24" s="3">
        <f>Table1[[#This Row],[Total Payments Received]]-Table1[[#This Row],[Loan Amount]]</f>
        <v>-20040.37</v>
      </c>
      <c r="R24" s="4">
        <f>Table1[[#This Row],[Loan Amount]]/Table1[[#This Row],[Annual Income]]</f>
        <v>0.1803921568627451</v>
      </c>
      <c r="S24" s="6">
        <f>Table1[[#This Row],[Loan Amount]]/Table1[[#This Row],[Annual Income]]</f>
        <v>0.1803921568627451</v>
      </c>
      <c r="T24" s="3">
        <f>Table1[[#This Row],[Total Payments Received]]/Table1[[#This Row],[Term (Months)]]</f>
        <v>35.527166666666666</v>
      </c>
      <c r="U24" s="3">
        <f>Table1[[#This Row],[Annual Income]]/12</f>
        <v>10242.5</v>
      </c>
      <c r="V24" s="6">
        <f>Table1[[#This Row],[EMI PER MONTH]]/Table1[[#This Row],[INCOME PER MONTH]]</f>
        <v>3.4686030428769019E-3</v>
      </c>
      <c r="W24" s="7" t="str">
        <f>TEXT(Table1[[#This Row],[Issue Date]],"YYYY-mm")</f>
        <v>2022-12</v>
      </c>
      <c r="X24" s="33">
        <f ca="1">DATEDIF(Table1[[#This Row],[Issue Date]],TODAY(),"m")</f>
        <v>33</v>
      </c>
      <c r="Y2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20040.37</v>
      </c>
      <c r="Z24" s="22" t="str">
        <f>IF(Table1[[#This Row],[Total Payments Received]]&gt;Table1[[#This Row],[Loan Amount]],"PROFIT","LOSS")</f>
        <v>LOSS</v>
      </c>
    </row>
    <row r="25" spans="1:26" x14ac:dyDescent="0.25">
      <c r="A25" s="21" t="s">
        <v>89</v>
      </c>
      <c r="B25" s="2" t="s">
        <v>2067</v>
      </c>
      <c r="C25" s="3" t="s">
        <v>90</v>
      </c>
      <c r="D25" s="3" t="s">
        <v>52</v>
      </c>
      <c r="E25" s="3">
        <v>12555</v>
      </c>
      <c r="F25" s="3">
        <v>24.8</v>
      </c>
      <c r="G25" s="3">
        <v>36</v>
      </c>
      <c r="H25" s="3" t="s">
        <v>19</v>
      </c>
      <c r="I25" s="3" t="s">
        <v>20</v>
      </c>
      <c r="J25" s="3" t="s">
        <v>36</v>
      </c>
      <c r="K25" s="3">
        <v>85480</v>
      </c>
      <c r="L25" s="3" t="s">
        <v>22</v>
      </c>
      <c r="M25" s="3">
        <v>0.19</v>
      </c>
      <c r="N25" s="3">
        <v>0.73</v>
      </c>
      <c r="O25" s="3">
        <v>15668.64</v>
      </c>
      <c r="P25" s="3">
        <v>0</v>
      </c>
      <c r="Q25" s="3">
        <f>Table1[[#This Row],[Total Payments Received]]-Table1[[#This Row],[Loan Amount]]</f>
        <v>3113.6399999999994</v>
      </c>
      <c r="R25" s="4">
        <f>Table1[[#This Row],[Loan Amount]]/Table1[[#This Row],[Annual Income]]</f>
        <v>0.14687646233036969</v>
      </c>
      <c r="S25" s="6">
        <f>Table1[[#This Row],[Loan Amount]]/Table1[[#This Row],[Annual Income]]</f>
        <v>0.14687646233036969</v>
      </c>
      <c r="T25" s="3">
        <f>Table1[[#This Row],[Total Payments Received]]/Table1[[#This Row],[Term (Months)]]</f>
        <v>435.24</v>
      </c>
      <c r="U25" s="3">
        <f>Table1[[#This Row],[Annual Income]]/12</f>
        <v>7123.333333333333</v>
      </c>
      <c r="V25" s="6">
        <f>Table1[[#This Row],[EMI PER MONTH]]/Table1[[#This Row],[INCOME PER MONTH]]</f>
        <v>6.1100608329433787E-2</v>
      </c>
      <c r="W25" s="7" t="str">
        <f>TEXT(Table1[[#This Row],[Issue Date]],"YYYY-mm")</f>
        <v>2023-09</v>
      </c>
      <c r="X25" s="33">
        <f ca="1">DATEDIF(Table1[[#This Row],[Issue Date]],TODAY(),"m")</f>
        <v>24</v>
      </c>
      <c r="Y2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3113.64</v>
      </c>
      <c r="Z25" s="22" t="str">
        <f>IF(Table1[[#This Row],[Total Payments Received]]&gt;Table1[[#This Row],[Loan Amount]],"PROFIT","LOSS")</f>
        <v>PROFIT</v>
      </c>
    </row>
    <row r="26" spans="1:26" ht="30" x14ac:dyDescent="0.25">
      <c r="A26" s="21" t="s">
        <v>91</v>
      </c>
      <c r="B26" s="2" t="s">
        <v>2068</v>
      </c>
      <c r="C26" s="3" t="s">
        <v>92</v>
      </c>
      <c r="D26" s="3" t="s">
        <v>71</v>
      </c>
      <c r="E26" s="3">
        <v>22874</v>
      </c>
      <c r="F26" s="3">
        <v>24.4</v>
      </c>
      <c r="G26" s="3">
        <v>60</v>
      </c>
      <c r="H26" s="3" t="s">
        <v>19</v>
      </c>
      <c r="I26" s="3" t="s">
        <v>72</v>
      </c>
      <c r="J26" s="3" t="s">
        <v>46</v>
      </c>
      <c r="K26" s="3">
        <v>68759</v>
      </c>
      <c r="L26" s="3" t="s">
        <v>32</v>
      </c>
      <c r="M26" s="3">
        <v>0.2</v>
      </c>
      <c r="N26" s="3">
        <v>0.78</v>
      </c>
      <c r="O26" s="3">
        <v>28455.26</v>
      </c>
      <c r="P26" s="3">
        <v>0</v>
      </c>
      <c r="Q26" s="3">
        <f>Table1[[#This Row],[Total Payments Received]]-Table1[[#This Row],[Loan Amount]]</f>
        <v>5581.2599999999984</v>
      </c>
      <c r="R26" s="4">
        <f>Table1[[#This Row],[Loan Amount]]/Table1[[#This Row],[Annual Income]]</f>
        <v>0.33266917785308103</v>
      </c>
      <c r="S26" s="6">
        <f>Table1[[#This Row],[Loan Amount]]/Table1[[#This Row],[Annual Income]]</f>
        <v>0.33266917785308103</v>
      </c>
      <c r="T26" s="3">
        <f>Table1[[#This Row],[Total Payments Received]]/Table1[[#This Row],[Term (Months)]]</f>
        <v>474.25433333333331</v>
      </c>
      <c r="U26" s="3">
        <f>Table1[[#This Row],[Annual Income]]/12</f>
        <v>5729.916666666667</v>
      </c>
      <c r="V26" s="6">
        <f>Table1[[#This Row],[EMI PER MONTH]]/Table1[[#This Row],[INCOME PER MONTH]]</f>
        <v>8.2768103084687086E-2</v>
      </c>
      <c r="W26" s="7" t="str">
        <f>TEXT(Table1[[#This Row],[Issue Date]],"YYYY-mm")</f>
        <v>2021-07</v>
      </c>
      <c r="X26" s="33">
        <f ca="1">DATEDIF(Table1[[#This Row],[Issue Date]],TODAY(),"m")</f>
        <v>50</v>
      </c>
      <c r="Y2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5581.26</v>
      </c>
      <c r="Z26" s="22" t="str">
        <f>IF(Table1[[#This Row],[Total Payments Received]]&gt;Table1[[#This Row],[Loan Amount]],"PROFIT","LOSS")</f>
        <v>PROFIT</v>
      </c>
    </row>
    <row r="27" spans="1:26" x14ac:dyDescent="0.25">
      <c r="A27" s="21" t="s">
        <v>93</v>
      </c>
      <c r="B27" s="2" t="s">
        <v>2069</v>
      </c>
      <c r="C27" s="3" t="s">
        <v>94</v>
      </c>
      <c r="D27" s="3" t="s">
        <v>25</v>
      </c>
      <c r="E27" s="3">
        <v>14081</v>
      </c>
      <c r="F27" s="3">
        <v>23.8</v>
      </c>
      <c r="G27" s="3">
        <v>36</v>
      </c>
      <c r="H27" s="3" t="s">
        <v>2043</v>
      </c>
      <c r="I27" s="3" t="s">
        <v>35</v>
      </c>
      <c r="J27" s="3" t="s">
        <v>36</v>
      </c>
      <c r="K27" s="3">
        <v>106067</v>
      </c>
      <c r="L27" s="3" t="s">
        <v>32</v>
      </c>
      <c r="M27" s="3">
        <v>0.3</v>
      </c>
      <c r="N27" s="3">
        <v>0.71</v>
      </c>
      <c r="O27" s="3">
        <v>4585.71</v>
      </c>
      <c r="P27" s="3">
        <v>0</v>
      </c>
      <c r="Q27" s="3">
        <f>Table1[[#This Row],[Total Payments Received]]-Table1[[#This Row],[Loan Amount]]</f>
        <v>-9495.2900000000009</v>
      </c>
      <c r="R27" s="4">
        <f>Table1[[#This Row],[Loan Amount]]/Table1[[#This Row],[Annual Income]]</f>
        <v>0.13275571101285036</v>
      </c>
      <c r="S27" s="6">
        <f>Table1[[#This Row],[Loan Amount]]/Table1[[#This Row],[Annual Income]]</f>
        <v>0.13275571101285036</v>
      </c>
      <c r="T27" s="3">
        <f>Table1[[#This Row],[Total Payments Received]]/Table1[[#This Row],[Term (Months)]]</f>
        <v>127.38083333333333</v>
      </c>
      <c r="U27" s="3">
        <f>Table1[[#This Row],[Annual Income]]/12</f>
        <v>8838.9166666666661</v>
      </c>
      <c r="V27" s="6">
        <f>Table1[[#This Row],[EMI PER MONTH]]/Table1[[#This Row],[INCOME PER MONTH]]</f>
        <v>1.4411362629281492E-2</v>
      </c>
      <c r="W27" s="7" t="str">
        <f>TEXT(Table1[[#This Row],[Issue Date]],"YYYY-mm")</f>
        <v>2023-08</v>
      </c>
      <c r="X27" s="33">
        <f ca="1">DATEDIF(Table1[[#This Row],[Issue Date]],TODAY(),"m")</f>
        <v>25</v>
      </c>
      <c r="Y2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9495.29</v>
      </c>
      <c r="Z27" s="22" t="str">
        <f>IF(Table1[[#This Row],[Total Payments Received]]&gt;Table1[[#This Row],[Loan Amount]],"PROFIT","LOSS")</f>
        <v>LOSS</v>
      </c>
    </row>
    <row r="28" spans="1:26" ht="45" x14ac:dyDescent="0.25">
      <c r="A28" s="21" t="s">
        <v>95</v>
      </c>
      <c r="B28" s="2" t="s">
        <v>2070</v>
      </c>
      <c r="C28" s="3" t="s">
        <v>96</v>
      </c>
      <c r="D28" s="3" t="s">
        <v>55</v>
      </c>
      <c r="E28" s="3">
        <v>25063</v>
      </c>
      <c r="F28" s="3">
        <v>20.7</v>
      </c>
      <c r="G28" s="3">
        <v>36</v>
      </c>
      <c r="H28" s="3" t="s">
        <v>19</v>
      </c>
      <c r="I28" s="3" t="s">
        <v>40</v>
      </c>
      <c r="J28" s="3" t="s">
        <v>31</v>
      </c>
      <c r="K28" s="3">
        <v>148094</v>
      </c>
      <c r="L28" s="3" t="s">
        <v>28</v>
      </c>
      <c r="M28" s="3">
        <v>0.41</v>
      </c>
      <c r="N28" s="3">
        <v>0.72</v>
      </c>
      <c r="O28" s="3">
        <v>30251.040000000001</v>
      </c>
      <c r="P28" s="3">
        <v>0</v>
      </c>
      <c r="Q28" s="3">
        <f>Table1[[#This Row],[Total Payments Received]]-Table1[[#This Row],[Loan Amount]]</f>
        <v>5188.0400000000009</v>
      </c>
      <c r="R28" s="4">
        <f>Table1[[#This Row],[Loan Amount]]/Table1[[#This Row],[Annual Income]]</f>
        <v>0.16923710616230231</v>
      </c>
      <c r="S28" s="6">
        <f>Table1[[#This Row],[Loan Amount]]/Table1[[#This Row],[Annual Income]]</f>
        <v>0.16923710616230231</v>
      </c>
      <c r="T28" s="3">
        <f>Table1[[#This Row],[Total Payments Received]]/Table1[[#This Row],[Term (Months)]]</f>
        <v>840.30666666666673</v>
      </c>
      <c r="U28" s="3">
        <f>Table1[[#This Row],[Annual Income]]/12</f>
        <v>12341.166666666666</v>
      </c>
      <c r="V28" s="6">
        <f>Table1[[#This Row],[EMI PER MONTH]]/Table1[[#This Row],[INCOME PER MONTH]]</f>
        <v>6.8089726795143635E-2</v>
      </c>
      <c r="W28" s="7" t="str">
        <f>TEXT(Table1[[#This Row],[Issue Date]],"YYYY-mm")</f>
        <v>2022-11</v>
      </c>
      <c r="X28" s="33">
        <f ca="1">DATEDIF(Table1[[#This Row],[Issue Date]],TODAY(),"m")</f>
        <v>34</v>
      </c>
      <c r="Y2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5188.04</v>
      </c>
      <c r="Z28" s="22" t="str">
        <f>IF(Table1[[#This Row],[Total Payments Received]]&gt;Table1[[#This Row],[Loan Amount]],"PROFIT","LOSS")</f>
        <v>PROFIT</v>
      </c>
    </row>
    <row r="29" spans="1:26" ht="45" x14ac:dyDescent="0.25">
      <c r="A29" s="21" t="s">
        <v>97</v>
      </c>
      <c r="B29" s="2" t="s">
        <v>2069</v>
      </c>
      <c r="C29" s="3" t="s">
        <v>98</v>
      </c>
      <c r="D29" s="3" t="s">
        <v>75</v>
      </c>
      <c r="E29" s="3">
        <v>7819</v>
      </c>
      <c r="F29" s="3">
        <v>12.1</v>
      </c>
      <c r="G29" s="3">
        <v>36</v>
      </c>
      <c r="H29" s="3" t="s">
        <v>2043</v>
      </c>
      <c r="I29" s="3" t="s">
        <v>20</v>
      </c>
      <c r="J29" s="3" t="s">
        <v>31</v>
      </c>
      <c r="K29" s="3">
        <v>55307</v>
      </c>
      <c r="L29" s="3" t="s">
        <v>22</v>
      </c>
      <c r="M29" s="3">
        <v>0.12</v>
      </c>
      <c r="N29" s="3">
        <v>0.85</v>
      </c>
      <c r="O29" s="3">
        <v>722.43</v>
      </c>
      <c r="P29" s="3">
        <v>0</v>
      </c>
      <c r="Q29" s="3">
        <f>Table1[[#This Row],[Total Payments Received]]-Table1[[#This Row],[Loan Amount]]</f>
        <v>-7096.57</v>
      </c>
      <c r="R29" s="4">
        <f>Table1[[#This Row],[Loan Amount]]/Table1[[#This Row],[Annual Income]]</f>
        <v>0.14137450955575243</v>
      </c>
      <c r="S29" s="6">
        <f>Table1[[#This Row],[Loan Amount]]/Table1[[#This Row],[Annual Income]]</f>
        <v>0.14137450955575243</v>
      </c>
      <c r="T29" s="3">
        <f>Table1[[#This Row],[Total Payments Received]]/Table1[[#This Row],[Term (Months)]]</f>
        <v>20.067499999999999</v>
      </c>
      <c r="U29" s="3">
        <f>Table1[[#This Row],[Annual Income]]/12</f>
        <v>4608.916666666667</v>
      </c>
      <c r="V29" s="6">
        <f>Table1[[#This Row],[EMI PER MONTH]]/Table1[[#This Row],[INCOME PER MONTH]]</f>
        <v>4.3540600647296E-3</v>
      </c>
      <c r="W29" s="7" t="str">
        <f>TEXT(Table1[[#This Row],[Issue Date]],"YYYY-mm")</f>
        <v>2023-08</v>
      </c>
      <c r="X29" s="33">
        <f ca="1">DATEDIF(Table1[[#This Row],[Issue Date]],TODAY(),"m")</f>
        <v>25</v>
      </c>
      <c r="Y2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7096.57</v>
      </c>
      <c r="Z29" s="22" t="str">
        <f>IF(Table1[[#This Row],[Total Payments Received]]&gt;Table1[[#This Row],[Loan Amount]],"PROFIT","LOSS")</f>
        <v>LOSS</v>
      </c>
    </row>
    <row r="30" spans="1:26" ht="45" x14ac:dyDescent="0.25">
      <c r="A30" s="21" t="s">
        <v>99</v>
      </c>
      <c r="B30" s="2" t="s">
        <v>2071</v>
      </c>
      <c r="C30" s="3" t="s">
        <v>100</v>
      </c>
      <c r="D30" s="3" t="s">
        <v>52</v>
      </c>
      <c r="E30" s="3">
        <v>26712</v>
      </c>
      <c r="F30" s="3">
        <v>13.2</v>
      </c>
      <c r="G30" s="3">
        <v>60</v>
      </c>
      <c r="H30" s="3" t="s">
        <v>2043</v>
      </c>
      <c r="I30" s="3" t="s">
        <v>56</v>
      </c>
      <c r="J30" s="3" t="s">
        <v>31</v>
      </c>
      <c r="K30" s="3">
        <v>126371</v>
      </c>
      <c r="L30" s="3" t="s">
        <v>32</v>
      </c>
      <c r="M30" s="3">
        <v>0.38</v>
      </c>
      <c r="N30" s="3">
        <v>0.78</v>
      </c>
      <c r="O30" s="3">
        <v>10402.379999999999</v>
      </c>
      <c r="P30" s="3">
        <v>0</v>
      </c>
      <c r="Q30" s="3">
        <f>Table1[[#This Row],[Total Payments Received]]-Table1[[#This Row],[Loan Amount]]</f>
        <v>-16309.62</v>
      </c>
      <c r="R30" s="4">
        <f>Table1[[#This Row],[Loan Amount]]/Table1[[#This Row],[Annual Income]]</f>
        <v>0.21137761036946767</v>
      </c>
      <c r="S30" s="6">
        <f>Table1[[#This Row],[Loan Amount]]/Table1[[#This Row],[Annual Income]]</f>
        <v>0.21137761036946767</v>
      </c>
      <c r="T30" s="3">
        <f>Table1[[#This Row],[Total Payments Received]]/Table1[[#This Row],[Term (Months)]]</f>
        <v>173.37299999999999</v>
      </c>
      <c r="U30" s="3">
        <f>Table1[[#This Row],[Annual Income]]/12</f>
        <v>10530.916666666666</v>
      </c>
      <c r="V30" s="6">
        <f>Table1[[#This Row],[EMI PER MONTH]]/Table1[[#This Row],[INCOME PER MONTH]]</f>
        <v>1.6463239192536262E-2</v>
      </c>
      <c r="W30" s="7" t="str">
        <f>TEXT(Table1[[#This Row],[Issue Date]],"YYYY-mm")</f>
        <v>2022-07</v>
      </c>
      <c r="X30" s="33">
        <f ca="1">DATEDIF(Table1[[#This Row],[Issue Date]],TODAY(),"m")</f>
        <v>38</v>
      </c>
      <c r="Y3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16309.62</v>
      </c>
      <c r="Z30" s="22" t="str">
        <f>IF(Table1[[#This Row],[Total Payments Received]]&gt;Table1[[#This Row],[Loan Amount]],"PROFIT","LOSS")</f>
        <v>LOSS</v>
      </c>
    </row>
    <row r="31" spans="1:26" ht="45" x14ac:dyDescent="0.25">
      <c r="A31" s="21" t="s">
        <v>101</v>
      </c>
      <c r="B31" s="2" t="s">
        <v>2072</v>
      </c>
      <c r="C31" s="3" t="s">
        <v>102</v>
      </c>
      <c r="D31" s="3" t="s">
        <v>75</v>
      </c>
      <c r="E31" s="3">
        <v>25762</v>
      </c>
      <c r="F31" s="3">
        <v>16</v>
      </c>
      <c r="G31" s="3">
        <v>36</v>
      </c>
      <c r="H31" s="3" t="s">
        <v>19</v>
      </c>
      <c r="I31" s="3" t="s">
        <v>20</v>
      </c>
      <c r="J31" s="3" t="s">
        <v>31</v>
      </c>
      <c r="K31" s="3">
        <v>41064</v>
      </c>
      <c r="L31" s="3" t="s">
        <v>22</v>
      </c>
      <c r="M31" s="3">
        <v>0.36</v>
      </c>
      <c r="N31" s="3">
        <v>0.78</v>
      </c>
      <c r="O31" s="3">
        <v>29883.919999999998</v>
      </c>
      <c r="P31" s="3">
        <v>0</v>
      </c>
      <c r="Q31" s="3">
        <f>Table1[[#This Row],[Total Payments Received]]-Table1[[#This Row],[Loan Amount]]</f>
        <v>4121.9199999999983</v>
      </c>
      <c r="R31" s="4">
        <f>Table1[[#This Row],[Loan Amount]]/Table1[[#This Row],[Annual Income]]</f>
        <v>0.62736216637443987</v>
      </c>
      <c r="S31" s="6">
        <f>Table1[[#This Row],[Loan Amount]]/Table1[[#This Row],[Annual Income]]</f>
        <v>0.62736216637443987</v>
      </c>
      <c r="T31" s="3">
        <f>Table1[[#This Row],[Total Payments Received]]/Table1[[#This Row],[Term (Months)]]</f>
        <v>830.10888888888883</v>
      </c>
      <c r="U31" s="3">
        <f>Table1[[#This Row],[Annual Income]]/12</f>
        <v>3422</v>
      </c>
      <c r="V31" s="6">
        <f>Table1[[#This Row],[EMI PER MONTH]]/Table1[[#This Row],[INCOME PER MONTH]]</f>
        <v>0.24258003766478342</v>
      </c>
      <c r="W31" s="7" t="str">
        <f>TEXT(Table1[[#This Row],[Issue Date]],"YYYY-mm")</f>
        <v>2023-04</v>
      </c>
      <c r="X31" s="33">
        <f ca="1">DATEDIF(Table1[[#This Row],[Issue Date]],TODAY(),"m")</f>
        <v>29</v>
      </c>
      <c r="Y3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4121.92</v>
      </c>
      <c r="Z31" s="22" t="str">
        <f>IF(Table1[[#This Row],[Total Payments Received]]&gt;Table1[[#This Row],[Loan Amount]],"PROFIT","LOSS")</f>
        <v>PROFIT</v>
      </c>
    </row>
    <row r="32" spans="1:26" x14ac:dyDescent="0.25">
      <c r="A32" s="21" t="s">
        <v>103</v>
      </c>
      <c r="B32" s="2" t="s">
        <v>2073</v>
      </c>
      <c r="C32" s="3" t="s">
        <v>104</v>
      </c>
      <c r="D32" s="3" t="s">
        <v>49</v>
      </c>
      <c r="E32" s="3">
        <v>12046</v>
      </c>
      <c r="F32" s="3">
        <v>21.6</v>
      </c>
      <c r="G32" s="3">
        <v>36</v>
      </c>
      <c r="H32" s="3" t="s">
        <v>19</v>
      </c>
      <c r="I32" s="3" t="s">
        <v>26</v>
      </c>
      <c r="J32" s="3" t="s">
        <v>27</v>
      </c>
      <c r="K32" s="3">
        <v>106848</v>
      </c>
      <c r="L32" s="3" t="s">
        <v>28</v>
      </c>
      <c r="M32" s="3">
        <v>0.19</v>
      </c>
      <c r="N32" s="3">
        <v>0.7</v>
      </c>
      <c r="O32" s="3">
        <v>14647.94</v>
      </c>
      <c r="P32" s="3">
        <v>0</v>
      </c>
      <c r="Q32" s="3">
        <f>Table1[[#This Row],[Total Payments Received]]-Table1[[#This Row],[Loan Amount]]</f>
        <v>2601.9400000000005</v>
      </c>
      <c r="R32" s="4">
        <f>Table1[[#This Row],[Loan Amount]]/Table1[[#This Row],[Annual Income]]</f>
        <v>0.11273959269242288</v>
      </c>
      <c r="S32" s="6">
        <f>Table1[[#This Row],[Loan Amount]]/Table1[[#This Row],[Annual Income]]</f>
        <v>0.11273959269242288</v>
      </c>
      <c r="T32" s="3">
        <f>Table1[[#This Row],[Total Payments Received]]/Table1[[#This Row],[Term (Months)]]</f>
        <v>406.88722222222225</v>
      </c>
      <c r="U32" s="3">
        <f>Table1[[#This Row],[Annual Income]]/12</f>
        <v>8904</v>
      </c>
      <c r="V32" s="6">
        <f>Table1[[#This Row],[EMI PER MONTH]]/Table1[[#This Row],[INCOME PER MONTH]]</f>
        <v>4.5697127383448138E-2</v>
      </c>
      <c r="W32" s="7" t="str">
        <f>TEXT(Table1[[#This Row],[Issue Date]],"YYYY-mm")</f>
        <v>2022-10</v>
      </c>
      <c r="X32" s="33">
        <f ca="1">DATEDIF(Table1[[#This Row],[Issue Date]],TODAY(),"m")</f>
        <v>35</v>
      </c>
      <c r="Y3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2601.94</v>
      </c>
      <c r="Z32" s="22" t="str">
        <f>IF(Table1[[#This Row],[Total Payments Received]]&gt;Table1[[#This Row],[Loan Amount]],"PROFIT","LOSS")</f>
        <v>PROFIT</v>
      </c>
    </row>
    <row r="33" spans="1:26" ht="45" x14ac:dyDescent="0.25">
      <c r="A33" s="21" t="s">
        <v>105</v>
      </c>
      <c r="B33" s="2" t="s">
        <v>2074</v>
      </c>
      <c r="C33" s="3" t="s">
        <v>106</v>
      </c>
      <c r="D33" s="3" t="s">
        <v>49</v>
      </c>
      <c r="E33" s="3">
        <v>32463</v>
      </c>
      <c r="F33" s="3">
        <v>6.4</v>
      </c>
      <c r="G33" s="3">
        <v>36</v>
      </c>
      <c r="H33" s="3" t="s">
        <v>19</v>
      </c>
      <c r="I33" s="3" t="s">
        <v>26</v>
      </c>
      <c r="J33" s="3" t="s">
        <v>31</v>
      </c>
      <c r="K33" s="3">
        <v>67548</v>
      </c>
      <c r="L33" s="3" t="s">
        <v>22</v>
      </c>
      <c r="M33" s="3">
        <v>0.37</v>
      </c>
      <c r="N33" s="3">
        <v>0.74</v>
      </c>
      <c r="O33" s="3">
        <v>34540.629999999997</v>
      </c>
      <c r="P33" s="3">
        <v>0</v>
      </c>
      <c r="Q33" s="3">
        <f>Table1[[#This Row],[Total Payments Received]]-Table1[[#This Row],[Loan Amount]]</f>
        <v>2077.6299999999974</v>
      </c>
      <c r="R33" s="4">
        <f>Table1[[#This Row],[Loan Amount]]/Table1[[#This Row],[Annual Income]]</f>
        <v>0.48059157932137148</v>
      </c>
      <c r="S33" s="6">
        <f>Table1[[#This Row],[Loan Amount]]/Table1[[#This Row],[Annual Income]]</f>
        <v>0.48059157932137148</v>
      </c>
      <c r="T33" s="3">
        <f>Table1[[#This Row],[Total Payments Received]]/Table1[[#This Row],[Term (Months)]]</f>
        <v>959.46194444444438</v>
      </c>
      <c r="U33" s="3">
        <f>Table1[[#This Row],[Annual Income]]/12</f>
        <v>5629</v>
      </c>
      <c r="V33" s="6">
        <f>Table1[[#This Row],[EMI PER MONTH]]/Table1[[#This Row],[INCOME PER MONTH]]</f>
        <v>0.17044980359645487</v>
      </c>
      <c r="W33" s="7" t="str">
        <f>TEXT(Table1[[#This Row],[Issue Date]],"YYYY-mm")</f>
        <v>2021-01</v>
      </c>
      <c r="X33" s="33">
        <f ca="1">DATEDIF(Table1[[#This Row],[Issue Date]],TODAY(),"m")</f>
        <v>55</v>
      </c>
      <c r="Y3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2077.63</v>
      </c>
      <c r="Z33" s="22" t="str">
        <f>IF(Table1[[#This Row],[Total Payments Received]]&gt;Table1[[#This Row],[Loan Amount]],"PROFIT","LOSS")</f>
        <v>PROFIT</v>
      </c>
    </row>
    <row r="34" spans="1:26" ht="45" x14ac:dyDescent="0.25">
      <c r="A34" s="21" t="s">
        <v>107</v>
      </c>
      <c r="B34" s="2" t="s">
        <v>2075</v>
      </c>
      <c r="C34" s="3" t="s">
        <v>108</v>
      </c>
      <c r="D34" s="3" t="s">
        <v>39</v>
      </c>
      <c r="E34" s="3">
        <v>29769</v>
      </c>
      <c r="F34" s="3">
        <v>13.5</v>
      </c>
      <c r="G34" s="3">
        <v>60</v>
      </c>
      <c r="H34" s="3" t="s">
        <v>2043</v>
      </c>
      <c r="I34" s="3" t="s">
        <v>20</v>
      </c>
      <c r="J34" s="3" t="s">
        <v>31</v>
      </c>
      <c r="K34" s="3">
        <v>66945</v>
      </c>
      <c r="L34" s="3" t="s">
        <v>28</v>
      </c>
      <c r="M34" s="3">
        <v>0.48</v>
      </c>
      <c r="N34" s="3">
        <v>0.84</v>
      </c>
      <c r="O34" s="3">
        <v>1763.22</v>
      </c>
      <c r="P34" s="3">
        <v>0</v>
      </c>
      <c r="Q34" s="3">
        <f>Table1[[#This Row],[Total Payments Received]]-Table1[[#This Row],[Loan Amount]]</f>
        <v>-28005.78</v>
      </c>
      <c r="R34" s="4">
        <f>Table1[[#This Row],[Loan Amount]]/Table1[[#This Row],[Annual Income]]</f>
        <v>0.44467846739861078</v>
      </c>
      <c r="S34" s="6">
        <f>Table1[[#This Row],[Loan Amount]]/Table1[[#This Row],[Annual Income]]</f>
        <v>0.44467846739861078</v>
      </c>
      <c r="T34" s="3">
        <f>Table1[[#This Row],[Total Payments Received]]/Table1[[#This Row],[Term (Months)]]</f>
        <v>29.387</v>
      </c>
      <c r="U34" s="3">
        <f>Table1[[#This Row],[Annual Income]]/12</f>
        <v>5578.75</v>
      </c>
      <c r="V34" s="6">
        <f>Table1[[#This Row],[EMI PER MONTH]]/Table1[[#This Row],[INCOME PER MONTH]]</f>
        <v>5.2676674882366119E-3</v>
      </c>
      <c r="W34" s="7" t="str">
        <f>TEXT(Table1[[#This Row],[Issue Date]],"YYYY-mm")</f>
        <v>2023-04</v>
      </c>
      <c r="X34" s="33">
        <f ca="1">DATEDIF(Table1[[#This Row],[Issue Date]],TODAY(),"m")</f>
        <v>28</v>
      </c>
      <c r="Y3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28005.78</v>
      </c>
      <c r="Z34" s="22" t="str">
        <f>IF(Table1[[#This Row],[Total Payments Received]]&gt;Table1[[#This Row],[Loan Amount]],"PROFIT","LOSS")</f>
        <v>LOSS</v>
      </c>
    </row>
    <row r="35" spans="1:26" x14ac:dyDescent="0.25">
      <c r="A35" s="21" t="s">
        <v>109</v>
      </c>
      <c r="B35" s="2" t="s">
        <v>2076</v>
      </c>
      <c r="C35" s="3" t="s">
        <v>110</v>
      </c>
      <c r="D35" s="3" t="s">
        <v>71</v>
      </c>
      <c r="E35" s="3">
        <v>24150</v>
      </c>
      <c r="F35" s="3">
        <v>6.7</v>
      </c>
      <c r="G35" s="3">
        <v>60</v>
      </c>
      <c r="H35" s="3" t="s">
        <v>19</v>
      </c>
      <c r="I35" s="3" t="s">
        <v>72</v>
      </c>
      <c r="J35" s="3" t="s">
        <v>27</v>
      </c>
      <c r="K35" s="3">
        <v>77937</v>
      </c>
      <c r="L35" s="3" t="s">
        <v>22</v>
      </c>
      <c r="M35" s="3">
        <v>0.12</v>
      </c>
      <c r="N35" s="3">
        <v>0.87</v>
      </c>
      <c r="O35" s="3">
        <v>25768.05</v>
      </c>
      <c r="P35" s="3">
        <v>0</v>
      </c>
      <c r="Q35" s="3">
        <f>Table1[[#This Row],[Total Payments Received]]-Table1[[#This Row],[Loan Amount]]</f>
        <v>1618.0499999999993</v>
      </c>
      <c r="R35" s="4">
        <f>Table1[[#This Row],[Loan Amount]]/Table1[[#This Row],[Annual Income]]</f>
        <v>0.30986566072597099</v>
      </c>
      <c r="S35" s="6">
        <f>Table1[[#This Row],[Loan Amount]]/Table1[[#This Row],[Annual Income]]</f>
        <v>0.30986566072597099</v>
      </c>
      <c r="T35" s="3">
        <f>Table1[[#This Row],[Total Payments Received]]/Table1[[#This Row],[Term (Months)]]</f>
        <v>429.46749999999997</v>
      </c>
      <c r="U35" s="3">
        <f>Table1[[#This Row],[Annual Income]]/12</f>
        <v>6494.75</v>
      </c>
      <c r="V35" s="6">
        <f>Table1[[#This Row],[EMI PER MONTH]]/Table1[[#This Row],[INCOME PER MONTH]]</f>
        <v>6.6125331998922204E-2</v>
      </c>
      <c r="W35" s="7" t="str">
        <f>TEXT(Table1[[#This Row],[Issue Date]],"YYYY-mm")</f>
        <v>2021-06</v>
      </c>
      <c r="X35" s="33">
        <f ca="1">DATEDIF(Table1[[#This Row],[Issue Date]],TODAY(),"m")</f>
        <v>51</v>
      </c>
      <c r="Y3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1618.05</v>
      </c>
      <c r="Z35" s="22" t="str">
        <f>IF(Table1[[#This Row],[Total Payments Received]]&gt;Table1[[#This Row],[Loan Amount]],"PROFIT","LOSS")</f>
        <v>PROFIT</v>
      </c>
    </row>
    <row r="36" spans="1:26" ht="45" x14ac:dyDescent="0.25">
      <c r="A36" s="21" t="s">
        <v>111</v>
      </c>
      <c r="B36" s="2" t="s">
        <v>2077</v>
      </c>
      <c r="C36" s="3" t="s">
        <v>112</v>
      </c>
      <c r="D36" s="3" t="s">
        <v>52</v>
      </c>
      <c r="E36" s="3">
        <v>3711</v>
      </c>
      <c r="F36" s="3">
        <v>15.3</v>
      </c>
      <c r="G36" s="3">
        <v>60</v>
      </c>
      <c r="H36" s="3" t="s">
        <v>2043</v>
      </c>
      <c r="I36" s="3" t="s">
        <v>26</v>
      </c>
      <c r="J36" s="3" t="s">
        <v>31</v>
      </c>
      <c r="K36" s="3">
        <v>36476</v>
      </c>
      <c r="L36" s="3" t="s">
        <v>22</v>
      </c>
      <c r="M36" s="3">
        <v>0.23</v>
      </c>
      <c r="N36" s="3">
        <v>0.81</v>
      </c>
      <c r="O36" s="3">
        <v>648.73</v>
      </c>
      <c r="P36" s="3">
        <v>938.22</v>
      </c>
      <c r="Q36" s="3">
        <f>Table1[[#This Row],[Total Payments Received]]-Table1[[#This Row],[Loan Amount]]</f>
        <v>-3062.27</v>
      </c>
      <c r="R36" s="4">
        <f>Table1[[#This Row],[Loan Amount]]/Table1[[#This Row],[Annual Income]]</f>
        <v>0.10173812918083124</v>
      </c>
      <c r="S36" s="6">
        <f>Table1[[#This Row],[Loan Amount]]/Table1[[#This Row],[Annual Income]]</f>
        <v>0.10173812918083124</v>
      </c>
      <c r="T36" s="3">
        <f>Table1[[#This Row],[Total Payments Received]]/Table1[[#This Row],[Term (Months)]]</f>
        <v>10.812166666666666</v>
      </c>
      <c r="U36" s="3">
        <f>Table1[[#This Row],[Annual Income]]/12</f>
        <v>3039.6666666666665</v>
      </c>
      <c r="V36" s="6">
        <f>Table1[[#This Row],[EMI PER MONTH]]/Table1[[#This Row],[INCOME PER MONTH]]</f>
        <v>3.5570237964689111E-3</v>
      </c>
      <c r="W36" s="7" t="str">
        <f>TEXT(Table1[[#This Row],[Issue Date]],"YYYY-mm")</f>
        <v>2022-01</v>
      </c>
      <c r="X36" s="33">
        <f ca="1">DATEDIF(Table1[[#This Row],[Issue Date]],TODAY(),"m")</f>
        <v>43</v>
      </c>
      <c r="Y3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3062.27</v>
      </c>
      <c r="Z36" s="22" t="str">
        <f>IF(Table1[[#This Row],[Total Payments Received]]&gt;Table1[[#This Row],[Loan Amount]],"PROFIT","LOSS")</f>
        <v>LOSS</v>
      </c>
    </row>
    <row r="37" spans="1:26" x14ac:dyDescent="0.25">
      <c r="A37" s="21" t="s">
        <v>113</v>
      </c>
      <c r="B37" s="2" t="s">
        <v>2078</v>
      </c>
      <c r="C37" s="3" t="s">
        <v>114</v>
      </c>
      <c r="D37" s="3" t="s">
        <v>49</v>
      </c>
      <c r="E37" s="3">
        <v>5853</v>
      </c>
      <c r="F37" s="3">
        <v>23</v>
      </c>
      <c r="G37" s="3">
        <v>60</v>
      </c>
      <c r="H37" s="3" t="s">
        <v>19</v>
      </c>
      <c r="I37" s="3" t="s">
        <v>26</v>
      </c>
      <c r="J37" s="3" t="s">
        <v>36</v>
      </c>
      <c r="K37" s="3">
        <v>81756</v>
      </c>
      <c r="L37" s="3" t="s">
        <v>28</v>
      </c>
      <c r="M37" s="3">
        <v>0.28000000000000003</v>
      </c>
      <c r="N37" s="3">
        <v>0.92</v>
      </c>
      <c r="O37" s="3">
        <v>7199.19</v>
      </c>
      <c r="P37" s="3">
        <v>0</v>
      </c>
      <c r="Q37" s="3">
        <f>Table1[[#This Row],[Total Payments Received]]-Table1[[#This Row],[Loan Amount]]</f>
        <v>1346.1899999999996</v>
      </c>
      <c r="R37" s="4">
        <f>Table1[[#This Row],[Loan Amount]]/Table1[[#This Row],[Annual Income]]</f>
        <v>7.1591075884338759E-2</v>
      </c>
      <c r="S37" s="6">
        <f>Table1[[#This Row],[Loan Amount]]/Table1[[#This Row],[Annual Income]]</f>
        <v>7.1591075884338759E-2</v>
      </c>
      <c r="T37" s="3">
        <f>Table1[[#This Row],[Total Payments Received]]/Table1[[#This Row],[Term (Months)]]</f>
        <v>119.98649999999999</v>
      </c>
      <c r="U37" s="3">
        <f>Table1[[#This Row],[Annual Income]]/12</f>
        <v>6813</v>
      </c>
      <c r="V37" s="6">
        <f>Table1[[#This Row],[EMI PER MONTH]]/Table1[[#This Row],[INCOME PER MONTH]]</f>
        <v>1.7611404667547334E-2</v>
      </c>
      <c r="W37" s="7" t="str">
        <f>TEXT(Table1[[#This Row],[Issue Date]],"YYYY-mm")</f>
        <v>2022-08</v>
      </c>
      <c r="X37" s="33">
        <f ca="1">DATEDIF(Table1[[#This Row],[Issue Date]],TODAY(),"m")</f>
        <v>36</v>
      </c>
      <c r="Y3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1346.19</v>
      </c>
      <c r="Z37" s="22" t="str">
        <f>IF(Table1[[#This Row],[Total Payments Received]]&gt;Table1[[#This Row],[Loan Amount]],"PROFIT","LOSS")</f>
        <v>PROFIT</v>
      </c>
    </row>
    <row r="38" spans="1:26" x14ac:dyDescent="0.25">
      <c r="A38" s="21" t="s">
        <v>115</v>
      </c>
      <c r="B38" s="2" t="s">
        <v>2079</v>
      </c>
      <c r="C38" s="3" t="s">
        <v>116</v>
      </c>
      <c r="D38" s="3" t="s">
        <v>39</v>
      </c>
      <c r="E38" s="3">
        <v>30077</v>
      </c>
      <c r="F38" s="3">
        <v>20.6</v>
      </c>
      <c r="G38" s="3">
        <v>60</v>
      </c>
      <c r="H38" s="3" t="s">
        <v>19</v>
      </c>
      <c r="I38" s="3" t="s">
        <v>20</v>
      </c>
      <c r="J38" s="3" t="s">
        <v>36</v>
      </c>
      <c r="K38" s="3">
        <v>120101</v>
      </c>
      <c r="L38" s="3" t="s">
        <v>32</v>
      </c>
      <c r="M38" s="3">
        <v>0.46</v>
      </c>
      <c r="N38" s="3">
        <v>0.87</v>
      </c>
      <c r="O38" s="3">
        <v>36272.86</v>
      </c>
      <c r="P38" s="3">
        <v>0</v>
      </c>
      <c r="Q38" s="3">
        <f>Table1[[#This Row],[Total Payments Received]]-Table1[[#This Row],[Loan Amount]]</f>
        <v>6195.8600000000006</v>
      </c>
      <c r="R38" s="4">
        <f>Table1[[#This Row],[Loan Amount]]/Table1[[#This Row],[Annual Income]]</f>
        <v>0.25043088733649177</v>
      </c>
      <c r="S38" s="6">
        <f>Table1[[#This Row],[Loan Amount]]/Table1[[#This Row],[Annual Income]]</f>
        <v>0.25043088733649177</v>
      </c>
      <c r="T38" s="3">
        <f>Table1[[#This Row],[Total Payments Received]]/Table1[[#This Row],[Term (Months)]]</f>
        <v>604.54766666666671</v>
      </c>
      <c r="U38" s="3">
        <f>Table1[[#This Row],[Annual Income]]/12</f>
        <v>10008.416666666666</v>
      </c>
      <c r="V38" s="6">
        <f>Table1[[#This Row],[EMI PER MONTH]]/Table1[[#This Row],[INCOME PER MONTH]]</f>
        <v>6.0403926695031689E-2</v>
      </c>
      <c r="W38" s="7" t="str">
        <f>TEXT(Table1[[#This Row],[Issue Date]],"YYYY-mm")</f>
        <v>2021-11</v>
      </c>
      <c r="X38" s="33">
        <f ca="1">DATEDIF(Table1[[#This Row],[Issue Date]],TODAY(),"m")</f>
        <v>46</v>
      </c>
      <c r="Y3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6195.86</v>
      </c>
      <c r="Z38" s="22" t="str">
        <f>IF(Table1[[#This Row],[Total Payments Received]]&gt;Table1[[#This Row],[Loan Amount]],"PROFIT","LOSS")</f>
        <v>PROFIT</v>
      </c>
    </row>
    <row r="39" spans="1:26" ht="30" x14ac:dyDescent="0.25">
      <c r="A39" s="21" t="s">
        <v>117</v>
      </c>
      <c r="B39" s="2" t="s">
        <v>2080</v>
      </c>
      <c r="C39" s="3" t="s">
        <v>118</v>
      </c>
      <c r="D39" s="3" t="s">
        <v>55</v>
      </c>
      <c r="E39" s="3">
        <v>24863</v>
      </c>
      <c r="F39" s="3">
        <v>9.6</v>
      </c>
      <c r="G39" s="3">
        <v>60</v>
      </c>
      <c r="H39" s="3" t="s">
        <v>19</v>
      </c>
      <c r="I39" s="3" t="s">
        <v>35</v>
      </c>
      <c r="J39" s="3" t="s">
        <v>21</v>
      </c>
      <c r="K39" s="3">
        <v>32382</v>
      </c>
      <c r="L39" s="3" t="s">
        <v>32</v>
      </c>
      <c r="M39" s="3">
        <v>0.48</v>
      </c>
      <c r="N39" s="3">
        <v>0.75</v>
      </c>
      <c r="O39" s="3">
        <v>27249.85</v>
      </c>
      <c r="P39" s="3">
        <v>0</v>
      </c>
      <c r="Q39" s="3">
        <f>Table1[[#This Row],[Total Payments Received]]-Table1[[#This Row],[Loan Amount]]</f>
        <v>2386.8499999999985</v>
      </c>
      <c r="R39" s="4">
        <f>Table1[[#This Row],[Loan Amount]]/Table1[[#This Row],[Annual Income]]</f>
        <v>0.76780310048792544</v>
      </c>
      <c r="S39" s="6">
        <f>Table1[[#This Row],[Loan Amount]]/Table1[[#This Row],[Annual Income]]</f>
        <v>0.76780310048792544</v>
      </c>
      <c r="T39" s="3">
        <f>Table1[[#This Row],[Total Payments Received]]/Table1[[#This Row],[Term (Months)]]</f>
        <v>454.16416666666663</v>
      </c>
      <c r="U39" s="3">
        <f>Table1[[#This Row],[Annual Income]]/12</f>
        <v>2698.5</v>
      </c>
      <c r="V39" s="6">
        <f>Table1[[#This Row],[EMI PER MONTH]]/Table1[[#This Row],[INCOME PER MONTH]]</f>
        <v>0.16830245197949475</v>
      </c>
      <c r="W39" s="7" t="str">
        <f>TEXT(Table1[[#This Row],[Issue Date]],"YYYY-mm")</f>
        <v>2021-01</v>
      </c>
      <c r="X39" s="33">
        <f ca="1">DATEDIF(Table1[[#This Row],[Issue Date]],TODAY(),"m")</f>
        <v>56</v>
      </c>
      <c r="Y3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2386.85</v>
      </c>
      <c r="Z39" s="22" t="str">
        <f>IF(Table1[[#This Row],[Total Payments Received]]&gt;Table1[[#This Row],[Loan Amount]],"PROFIT","LOSS")</f>
        <v>PROFIT</v>
      </c>
    </row>
    <row r="40" spans="1:26" x14ac:dyDescent="0.25">
      <c r="A40" s="21" t="s">
        <v>119</v>
      </c>
      <c r="B40" s="2" t="s">
        <v>2081</v>
      </c>
      <c r="C40" s="3" t="s">
        <v>120</v>
      </c>
      <c r="D40" s="3" t="s">
        <v>52</v>
      </c>
      <c r="E40" s="3">
        <v>22792</v>
      </c>
      <c r="F40" s="3">
        <v>24.5</v>
      </c>
      <c r="G40" s="3">
        <v>60</v>
      </c>
      <c r="H40" s="3" t="s">
        <v>19</v>
      </c>
      <c r="I40" s="3" t="s">
        <v>72</v>
      </c>
      <c r="J40" s="3" t="s">
        <v>36</v>
      </c>
      <c r="K40" s="3">
        <v>79683</v>
      </c>
      <c r="L40" s="3" t="s">
        <v>32</v>
      </c>
      <c r="M40" s="3">
        <v>0.28000000000000003</v>
      </c>
      <c r="N40" s="3">
        <v>0.8</v>
      </c>
      <c r="O40" s="3">
        <v>28376.04</v>
      </c>
      <c r="P40" s="3">
        <v>0</v>
      </c>
      <c r="Q40" s="3">
        <f>Table1[[#This Row],[Total Payments Received]]-Table1[[#This Row],[Loan Amount]]</f>
        <v>5584.0400000000009</v>
      </c>
      <c r="R40" s="4">
        <f>Table1[[#This Row],[Loan Amount]]/Table1[[#This Row],[Annual Income]]</f>
        <v>0.28603340737673028</v>
      </c>
      <c r="S40" s="6">
        <f>Table1[[#This Row],[Loan Amount]]/Table1[[#This Row],[Annual Income]]</f>
        <v>0.28603340737673028</v>
      </c>
      <c r="T40" s="3">
        <f>Table1[[#This Row],[Total Payments Received]]/Table1[[#This Row],[Term (Months)]]</f>
        <v>472.93400000000003</v>
      </c>
      <c r="U40" s="3">
        <f>Table1[[#This Row],[Annual Income]]/12</f>
        <v>6640.25</v>
      </c>
      <c r="V40" s="6">
        <f>Table1[[#This Row],[EMI PER MONTH]]/Table1[[#This Row],[INCOME PER MONTH]]</f>
        <v>7.1222318436805848E-2</v>
      </c>
      <c r="W40" s="7" t="str">
        <f>TEXT(Table1[[#This Row],[Issue Date]],"YYYY-mm")</f>
        <v>2021-08</v>
      </c>
      <c r="X40" s="33">
        <f ca="1">DATEDIF(Table1[[#This Row],[Issue Date]],TODAY(),"m")</f>
        <v>48</v>
      </c>
      <c r="Y4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5584.04</v>
      </c>
      <c r="Z40" s="22" t="str">
        <f>IF(Table1[[#This Row],[Total Payments Received]]&gt;Table1[[#This Row],[Loan Amount]],"PROFIT","LOSS")</f>
        <v>PROFIT</v>
      </c>
    </row>
    <row r="41" spans="1:26" ht="30" x14ac:dyDescent="0.25">
      <c r="A41" s="21" t="s">
        <v>121</v>
      </c>
      <c r="B41" s="2" t="s">
        <v>2082</v>
      </c>
      <c r="C41" s="3" t="s">
        <v>122</v>
      </c>
      <c r="D41" s="3" t="s">
        <v>39</v>
      </c>
      <c r="E41" s="3">
        <v>9942</v>
      </c>
      <c r="F41" s="3">
        <v>18.3</v>
      </c>
      <c r="G41" s="3">
        <v>36</v>
      </c>
      <c r="H41" s="3" t="s">
        <v>19</v>
      </c>
      <c r="I41" s="3" t="s">
        <v>82</v>
      </c>
      <c r="J41" s="3" t="s">
        <v>46</v>
      </c>
      <c r="K41" s="3">
        <v>117999</v>
      </c>
      <c r="L41" s="3" t="s">
        <v>22</v>
      </c>
      <c r="M41" s="3">
        <v>0.4</v>
      </c>
      <c r="N41" s="3">
        <v>0.92</v>
      </c>
      <c r="O41" s="3">
        <v>11761.39</v>
      </c>
      <c r="P41" s="3">
        <v>0</v>
      </c>
      <c r="Q41" s="3">
        <f>Table1[[#This Row],[Total Payments Received]]-Table1[[#This Row],[Loan Amount]]</f>
        <v>1819.3899999999994</v>
      </c>
      <c r="R41" s="4">
        <f>Table1[[#This Row],[Loan Amount]]/Table1[[#This Row],[Annual Income]]</f>
        <v>8.4254951313146725E-2</v>
      </c>
      <c r="S41" s="6">
        <f>Table1[[#This Row],[Loan Amount]]/Table1[[#This Row],[Annual Income]]</f>
        <v>8.4254951313146725E-2</v>
      </c>
      <c r="T41" s="3">
        <f>Table1[[#This Row],[Total Payments Received]]/Table1[[#This Row],[Term (Months)]]</f>
        <v>326.70527777777778</v>
      </c>
      <c r="U41" s="3">
        <f>Table1[[#This Row],[Annual Income]]/12</f>
        <v>9833.25</v>
      </c>
      <c r="V41" s="6">
        <f>Table1[[#This Row],[EMI PER MONTH]]/Table1[[#This Row],[INCOME PER MONTH]]</f>
        <v>3.3224547100681644E-2</v>
      </c>
      <c r="W41" s="7" t="str">
        <f>TEXT(Table1[[#This Row],[Issue Date]],"YYYY-mm")</f>
        <v>2023-02</v>
      </c>
      <c r="X41" s="33">
        <f ca="1">DATEDIF(Table1[[#This Row],[Issue Date]],TODAY(),"m")</f>
        <v>31</v>
      </c>
      <c r="Y4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1819.39</v>
      </c>
      <c r="Z41" s="22" t="str">
        <f>IF(Table1[[#This Row],[Total Payments Received]]&gt;Table1[[#This Row],[Loan Amount]],"PROFIT","LOSS")</f>
        <v>PROFIT</v>
      </c>
    </row>
    <row r="42" spans="1:26" ht="30" x14ac:dyDescent="0.25">
      <c r="A42" s="21" t="s">
        <v>123</v>
      </c>
      <c r="B42" s="2" t="s">
        <v>2083</v>
      </c>
      <c r="C42" s="3" t="s">
        <v>124</v>
      </c>
      <c r="D42" s="3" t="s">
        <v>18</v>
      </c>
      <c r="E42" s="3">
        <v>2762</v>
      </c>
      <c r="F42" s="3">
        <v>5.2</v>
      </c>
      <c r="G42" s="3">
        <v>36</v>
      </c>
      <c r="H42" s="3" t="s">
        <v>2043</v>
      </c>
      <c r="I42" s="3" t="s">
        <v>82</v>
      </c>
      <c r="J42" s="3" t="s">
        <v>46</v>
      </c>
      <c r="K42" s="3">
        <v>75276</v>
      </c>
      <c r="L42" s="3" t="s">
        <v>22</v>
      </c>
      <c r="M42" s="3">
        <v>0.31</v>
      </c>
      <c r="N42" s="3">
        <v>0.78</v>
      </c>
      <c r="O42" s="3">
        <v>1245.1099999999999</v>
      </c>
      <c r="P42" s="3">
        <v>0</v>
      </c>
      <c r="Q42" s="3">
        <f>Table1[[#This Row],[Total Payments Received]]-Table1[[#This Row],[Loan Amount]]</f>
        <v>-1516.89</v>
      </c>
      <c r="R42" s="4">
        <f>Table1[[#This Row],[Loan Amount]]/Table1[[#This Row],[Annual Income]]</f>
        <v>3.6691641426218183E-2</v>
      </c>
      <c r="S42" s="6">
        <f>Table1[[#This Row],[Loan Amount]]/Table1[[#This Row],[Annual Income]]</f>
        <v>3.6691641426218183E-2</v>
      </c>
      <c r="T42" s="3">
        <f>Table1[[#This Row],[Total Payments Received]]/Table1[[#This Row],[Term (Months)]]</f>
        <v>34.586388888888884</v>
      </c>
      <c r="U42" s="3">
        <f>Table1[[#This Row],[Annual Income]]/12</f>
        <v>6273</v>
      </c>
      <c r="V42" s="6">
        <f>Table1[[#This Row],[EMI PER MONTH]]/Table1[[#This Row],[INCOME PER MONTH]]</f>
        <v>5.513532422905928E-3</v>
      </c>
      <c r="W42" s="7" t="str">
        <f>TEXT(Table1[[#This Row],[Issue Date]],"YYYY-mm")</f>
        <v>2022-07</v>
      </c>
      <c r="X42" s="33">
        <f ca="1">DATEDIF(Table1[[#This Row],[Issue Date]],TODAY(),"m")</f>
        <v>38</v>
      </c>
      <c r="Y4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1516.89</v>
      </c>
      <c r="Z42" s="22" t="str">
        <f>IF(Table1[[#This Row],[Total Payments Received]]&gt;Table1[[#This Row],[Loan Amount]],"PROFIT","LOSS")</f>
        <v>LOSS</v>
      </c>
    </row>
    <row r="43" spans="1:26" ht="30" x14ac:dyDescent="0.25">
      <c r="A43" s="21" t="s">
        <v>125</v>
      </c>
      <c r="B43" s="2" t="s">
        <v>2084</v>
      </c>
      <c r="C43" s="3" t="s">
        <v>126</v>
      </c>
      <c r="D43" s="3" t="s">
        <v>52</v>
      </c>
      <c r="E43" s="3">
        <v>32987</v>
      </c>
      <c r="F43" s="3">
        <v>10.1</v>
      </c>
      <c r="G43" s="3">
        <v>36</v>
      </c>
      <c r="H43" s="3" t="s">
        <v>19</v>
      </c>
      <c r="I43" s="3" t="s">
        <v>20</v>
      </c>
      <c r="J43" s="3" t="s">
        <v>46</v>
      </c>
      <c r="K43" s="3">
        <v>63402</v>
      </c>
      <c r="L43" s="3" t="s">
        <v>32</v>
      </c>
      <c r="M43" s="3">
        <v>0.32</v>
      </c>
      <c r="N43" s="3">
        <v>0.87</v>
      </c>
      <c r="O43" s="3">
        <v>36318.69</v>
      </c>
      <c r="P43" s="3">
        <v>0</v>
      </c>
      <c r="Q43" s="3">
        <f>Table1[[#This Row],[Total Payments Received]]-Table1[[#This Row],[Loan Amount]]</f>
        <v>3331.6900000000023</v>
      </c>
      <c r="R43" s="4">
        <f>Table1[[#This Row],[Loan Amount]]/Table1[[#This Row],[Annual Income]]</f>
        <v>0.52028327182107825</v>
      </c>
      <c r="S43" s="6">
        <f>Table1[[#This Row],[Loan Amount]]/Table1[[#This Row],[Annual Income]]</f>
        <v>0.52028327182107825</v>
      </c>
      <c r="T43" s="3">
        <f>Table1[[#This Row],[Total Payments Received]]/Table1[[#This Row],[Term (Months)]]</f>
        <v>1008.8525000000001</v>
      </c>
      <c r="U43" s="3">
        <f>Table1[[#This Row],[Annual Income]]/12</f>
        <v>5283.5</v>
      </c>
      <c r="V43" s="6">
        <f>Table1[[#This Row],[EMI PER MONTH]]/Table1[[#This Row],[INCOME PER MONTH]]</f>
        <v>0.19094397653070883</v>
      </c>
      <c r="W43" s="7" t="str">
        <f>TEXT(Table1[[#This Row],[Issue Date]],"YYYY-mm")</f>
        <v>2023-06</v>
      </c>
      <c r="X43" s="33">
        <f ca="1">DATEDIF(Table1[[#This Row],[Issue Date]],TODAY(),"m")</f>
        <v>27</v>
      </c>
      <c r="Y4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3331.69</v>
      </c>
      <c r="Z43" s="22" t="str">
        <f>IF(Table1[[#This Row],[Total Payments Received]]&gt;Table1[[#This Row],[Loan Amount]],"PROFIT","LOSS")</f>
        <v>PROFIT</v>
      </c>
    </row>
    <row r="44" spans="1:26" x14ac:dyDescent="0.25">
      <c r="A44" s="21" t="s">
        <v>127</v>
      </c>
      <c r="B44" s="2" t="s">
        <v>2085</v>
      </c>
      <c r="C44" s="3" t="s">
        <v>128</v>
      </c>
      <c r="D44" s="3" t="s">
        <v>45</v>
      </c>
      <c r="E44" s="3">
        <v>16850</v>
      </c>
      <c r="F44" s="3">
        <v>10.199999999999999</v>
      </c>
      <c r="G44" s="3">
        <v>36</v>
      </c>
      <c r="H44" s="3" t="s">
        <v>19</v>
      </c>
      <c r="I44" s="3" t="s">
        <v>20</v>
      </c>
      <c r="J44" s="3" t="s">
        <v>27</v>
      </c>
      <c r="K44" s="3">
        <v>121881</v>
      </c>
      <c r="L44" s="3" t="s">
        <v>22</v>
      </c>
      <c r="M44" s="3">
        <v>0.21</v>
      </c>
      <c r="N44" s="3">
        <v>0.81</v>
      </c>
      <c r="O44" s="3">
        <v>18568.7</v>
      </c>
      <c r="P44" s="3">
        <v>0</v>
      </c>
      <c r="Q44" s="3">
        <f>Table1[[#This Row],[Total Payments Received]]-Table1[[#This Row],[Loan Amount]]</f>
        <v>1718.7000000000007</v>
      </c>
      <c r="R44" s="4">
        <f>Table1[[#This Row],[Loan Amount]]/Table1[[#This Row],[Annual Income]]</f>
        <v>0.13824960412205348</v>
      </c>
      <c r="S44" s="6">
        <f>Table1[[#This Row],[Loan Amount]]/Table1[[#This Row],[Annual Income]]</f>
        <v>0.13824960412205348</v>
      </c>
      <c r="T44" s="3">
        <f>Table1[[#This Row],[Total Payments Received]]/Table1[[#This Row],[Term (Months)]]</f>
        <v>515.79722222222222</v>
      </c>
      <c r="U44" s="3">
        <f>Table1[[#This Row],[Annual Income]]/12</f>
        <v>10156.75</v>
      </c>
      <c r="V44" s="6">
        <f>Table1[[#This Row],[EMI PER MONTH]]/Table1[[#This Row],[INCOME PER MONTH]]</f>
        <v>5.0783687914167645E-2</v>
      </c>
      <c r="W44" s="7" t="str">
        <f>TEXT(Table1[[#This Row],[Issue Date]],"YYYY-mm")</f>
        <v>2021-04</v>
      </c>
      <c r="X44" s="33">
        <f ca="1">DATEDIF(Table1[[#This Row],[Issue Date]],TODAY(),"m")</f>
        <v>53</v>
      </c>
      <c r="Y4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1718.7</v>
      </c>
      <c r="Z44" s="22" t="str">
        <f>IF(Table1[[#This Row],[Total Payments Received]]&gt;Table1[[#This Row],[Loan Amount]],"PROFIT","LOSS")</f>
        <v>PROFIT</v>
      </c>
    </row>
    <row r="45" spans="1:26" x14ac:dyDescent="0.25">
      <c r="A45" s="21" t="s">
        <v>129</v>
      </c>
      <c r="B45" s="2" t="s">
        <v>2056</v>
      </c>
      <c r="C45" s="3" t="s">
        <v>130</v>
      </c>
      <c r="D45" s="3" t="s">
        <v>39</v>
      </c>
      <c r="E45" s="3">
        <v>13112</v>
      </c>
      <c r="F45" s="3">
        <v>6.4</v>
      </c>
      <c r="G45" s="3">
        <v>60</v>
      </c>
      <c r="H45" s="3" t="s">
        <v>19</v>
      </c>
      <c r="I45" s="3" t="s">
        <v>26</v>
      </c>
      <c r="J45" s="3" t="s">
        <v>36</v>
      </c>
      <c r="K45" s="3">
        <v>140300</v>
      </c>
      <c r="L45" s="3" t="s">
        <v>22</v>
      </c>
      <c r="M45" s="3">
        <v>0.19</v>
      </c>
      <c r="N45" s="3">
        <v>0.75</v>
      </c>
      <c r="O45" s="3">
        <v>13951.17</v>
      </c>
      <c r="P45" s="3">
        <v>0</v>
      </c>
      <c r="Q45" s="3">
        <f>Table1[[#This Row],[Total Payments Received]]-Table1[[#This Row],[Loan Amount]]</f>
        <v>839.17000000000007</v>
      </c>
      <c r="R45" s="4">
        <f>Table1[[#This Row],[Loan Amount]]/Table1[[#This Row],[Annual Income]]</f>
        <v>9.345687811831789E-2</v>
      </c>
      <c r="S45" s="6">
        <f>Table1[[#This Row],[Loan Amount]]/Table1[[#This Row],[Annual Income]]</f>
        <v>9.345687811831789E-2</v>
      </c>
      <c r="T45" s="3">
        <f>Table1[[#This Row],[Total Payments Received]]/Table1[[#This Row],[Term (Months)]]</f>
        <v>232.51949999999999</v>
      </c>
      <c r="U45" s="3">
        <f>Table1[[#This Row],[Annual Income]]/12</f>
        <v>11691.666666666666</v>
      </c>
      <c r="V45" s="6">
        <f>Table1[[#This Row],[EMI PER MONTH]]/Table1[[#This Row],[INCOME PER MONTH]]</f>
        <v>1.9887626514611546E-2</v>
      </c>
      <c r="W45" s="7" t="str">
        <f>TEXT(Table1[[#This Row],[Issue Date]],"YYYY-mm")</f>
        <v>2023-08</v>
      </c>
      <c r="X45" s="33">
        <f ca="1">DATEDIF(Table1[[#This Row],[Issue Date]],TODAY(),"m")</f>
        <v>25</v>
      </c>
      <c r="Y4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839.17</v>
      </c>
      <c r="Z45" s="22" t="str">
        <f>IF(Table1[[#This Row],[Total Payments Received]]&gt;Table1[[#This Row],[Loan Amount]],"PROFIT","LOSS")</f>
        <v>PROFIT</v>
      </c>
    </row>
    <row r="46" spans="1:26" ht="30" x14ac:dyDescent="0.25">
      <c r="A46" s="21" t="s">
        <v>131</v>
      </c>
      <c r="B46" s="2" t="s">
        <v>2086</v>
      </c>
      <c r="C46" s="3" t="s">
        <v>132</v>
      </c>
      <c r="D46" s="3" t="s">
        <v>75</v>
      </c>
      <c r="E46" s="3">
        <v>25058</v>
      </c>
      <c r="F46" s="3">
        <v>24.2</v>
      </c>
      <c r="G46" s="3">
        <v>36</v>
      </c>
      <c r="H46" s="3" t="s">
        <v>2043</v>
      </c>
      <c r="I46" s="3" t="s">
        <v>20</v>
      </c>
      <c r="J46" s="3" t="s">
        <v>46</v>
      </c>
      <c r="K46" s="3">
        <v>56946</v>
      </c>
      <c r="L46" s="3" t="s">
        <v>32</v>
      </c>
      <c r="M46" s="3">
        <v>0.22</v>
      </c>
      <c r="N46" s="3">
        <v>0.61</v>
      </c>
      <c r="O46" s="3">
        <v>9355.1299999999992</v>
      </c>
      <c r="P46" s="3">
        <v>0</v>
      </c>
      <c r="Q46" s="3">
        <f>Table1[[#This Row],[Total Payments Received]]-Table1[[#This Row],[Loan Amount]]</f>
        <v>-15702.87</v>
      </c>
      <c r="R46" s="4">
        <f>Table1[[#This Row],[Loan Amount]]/Table1[[#This Row],[Annual Income]]</f>
        <v>0.4400309064727988</v>
      </c>
      <c r="S46" s="6">
        <f>Table1[[#This Row],[Loan Amount]]/Table1[[#This Row],[Annual Income]]</f>
        <v>0.4400309064727988</v>
      </c>
      <c r="T46" s="3">
        <f>Table1[[#This Row],[Total Payments Received]]/Table1[[#This Row],[Term (Months)]]</f>
        <v>259.86472222222221</v>
      </c>
      <c r="U46" s="3">
        <f>Table1[[#This Row],[Annual Income]]/12</f>
        <v>4745.5</v>
      </c>
      <c r="V46" s="6">
        <f>Table1[[#This Row],[EMI PER MONTH]]/Table1[[#This Row],[INCOME PER MONTH]]</f>
        <v>5.4760240695863917E-2</v>
      </c>
      <c r="W46" s="7" t="str">
        <f>TEXT(Table1[[#This Row],[Issue Date]],"YYYY-mm")</f>
        <v>2022-05</v>
      </c>
      <c r="X46" s="33">
        <f ca="1">DATEDIF(Table1[[#This Row],[Issue Date]],TODAY(),"m")</f>
        <v>39</v>
      </c>
      <c r="Y4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15702.87</v>
      </c>
      <c r="Z46" s="22" t="str">
        <f>IF(Table1[[#This Row],[Total Payments Received]]&gt;Table1[[#This Row],[Loan Amount]],"PROFIT","LOSS")</f>
        <v>LOSS</v>
      </c>
    </row>
    <row r="47" spans="1:26" ht="30" x14ac:dyDescent="0.25">
      <c r="A47" s="21" t="s">
        <v>133</v>
      </c>
      <c r="B47" s="2" t="s">
        <v>2087</v>
      </c>
      <c r="C47" s="3" t="s">
        <v>134</v>
      </c>
      <c r="D47" s="3" t="s">
        <v>45</v>
      </c>
      <c r="E47" s="3">
        <v>39890</v>
      </c>
      <c r="F47" s="3">
        <v>14.6</v>
      </c>
      <c r="G47" s="3">
        <v>36</v>
      </c>
      <c r="H47" s="3" t="s">
        <v>2043</v>
      </c>
      <c r="I47" s="3" t="s">
        <v>82</v>
      </c>
      <c r="J47" s="3" t="s">
        <v>21</v>
      </c>
      <c r="K47" s="3">
        <v>109698</v>
      </c>
      <c r="L47" s="3" t="s">
        <v>28</v>
      </c>
      <c r="M47" s="3">
        <v>0.32</v>
      </c>
      <c r="N47" s="3">
        <v>0.69</v>
      </c>
      <c r="O47" s="3">
        <v>3304.32</v>
      </c>
      <c r="P47" s="3">
        <v>0</v>
      </c>
      <c r="Q47" s="3">
        <f>Table1[[#This Row],[Total Payments Received]]-Table1[[#This Row],[Loan Amount]]</f>
        <v>-36585.68</v>
      </c>
      <c r="R47" s="4">
        <f>Table1[[#This Row],[Loan Amount]]/Table1[[#This Row],[Annual Income]]</f>
        <v>0.36363470619336724</v>
      </c>
      <c r="S47" s="6">
        <f>Table1[[#This Row],[Loan Amount]]/Table1[[#This Row],[Annual Income]]</f>
        <v>0.36363470619336724</v>
      </c>
      <c r="T47" s="3">
        <f>Table1[[#This Row],[Total Payments Received]]/Table1[[#This Row],[Term (Months)]]</f>
        <v>91.786666666666676</v>
      </c>
      <c r="U47" s="3">
        <f>Table1[[#This Row],[Annual Income]]/12</f>
        <v>9141.5</v>
      </c>
      <c r="V47" s="6">
        <f>Table1[[#This Row],[EMI PER MONTH]]/Table1[[#This Row],[INCOME PER MONTH]]</f>
        <v>1.004065707670149E-2</v>
      </c>
      <c r="W47" s="7" t="str">
        <f>TEXT(Table1[[#This Row],[Issue Date]],"YYYY-mm")</f>
        <v>2023-02</v>
      </c>
      <c r="X47" s="33">
        <f ca="1">DATEDIF(Table1[[#This Row],[Issue Date]],TODAY(),"m")</f>
        <v>31</v>
      </c>
      <c r="Y4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36585.68</v>
      </c>
      <c r="Z47" s="22" t="str">
        <f>IF(Table1[[#This Row],[Total Payments Received]]&gt;Table1[[#This Row],[Loan Amount]],"PROFIT","LOSS")</f>
        <v>LOSS</v>
      </c>
    </row>
    <row r="48" spans="1:26" x14ac:dyDescent="0.25">
      <c r="A48" s="21" t="s">
        <v>135</v>
      </c>
      <c r="B48" s="2" t="s">
        <v>2088</v>
      </c>
      <c r="C48" s="3" t="s">
        <v>136</v>
      </c>
      <c r="D48" s="3" t="s">
        <v>18</v>
      </c>
      <c r="E48" s="3">
        <v>1481</v>
      </c>
      <c r="F48" s="3">
        <v>22.9</v>
      </c>
      <c r="G48" s="3">
        <v>36</v>
      </c>
      <c r="H48" s="3" t="s">
        <v>19</v>
      </c>
      <c r="I48" s="3" t="s">
        <v>26</v>
      </c>
      <c r="J48" s="3" t="s">
        <v>27</v>
      </c>
      <c r="K48" s="3">
        <v>144690</v>
      </c>
      <c r="L48" s="3" t="s">
        <v>22</v>
      </c>
      <c r="M48" s="3">
        <v>0.11</v>
      </c>
      <c r="N48" s="3">
        <v>0.94</v>
      </c>
      <c r="O48" s="3">
        <v>1820.15</v>
      </c>
      <c r="P48" s="3">
        <v>0</v>
      </c>
      <c r="Q48" s="3">
        <f>Table1[[#This Row],[Total Payments Received]]-Table1[[#This Row],[Loan Amount]]</f>
        <v>339.15000000000009</v>
      </c>
      <c r="R48" s="4">
        <f>Table1[[#This Row],[Loan Amount]]/Table1[[#This Row],[Annual Income]]</f>
        <v>1.0235676273412122E-2</v>
      </c>
      <c r="S48" s="6">
        <f>Table1[[#This Row],[Loan Amount]]/Table1[[#This Row],[Annual Income]]</f>
        <v>1.0235676273412122E-2</v>
      </c>
      <c r="T48" s="3">
        <f>Table1[[#This Row],[Total Payments Received]]/Table1[[#This Row],[Term (Months)]]</f>
        <v>50.559722222222227</v>
      </c>
      <c r="U48" s="3">
        <f>Table1[[#This Row],[Annual Income]]/12</f>
        <v>12057.5</v>
      </c>
      <c r="V48" s="6">
        <f>Table1[[#This Row],[EMI PER MONTH]]/Table1[[#This Row],[INCOME PER MONTH]]</f>
        <v>4.1932176837837223E-3</v>
      </c>
      <c r="W48" s="7" t="str">
        <f>TEXT(Table1[[#This Row],[Issue Date]],"YYYY-mm")</f>
        <v>2021-02</v>
      </c>
      <c r="X48" s="33">
        <f ca="1">DATEDIF(Table1[[#This Row],[Issue Date]],TODAY(),"m")</f>
        <v>55</v>
      </c>
      <c r="Y4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339.15</v>
      </c>
      <c r="Z48" s="22" t="str">
        <f>IF(Table1[[#This Row],[Total Payments Received]]&gt;Table1[[#This Row],[Loan Amount]],"PROFIT","LOSS")</f>
        <v>PROFIT</v>
      </c>
    </row>
    <row r="49" spans="1:26" ht="30" x14ac:dyDescent="0.25">
      <c r="A49" s="21" t="s">
        <v>137</v>
      </c>
      <c r="B49" s="2" t="s">
        <v>2089</v>
      </c>
      <c r="C49" s="3" t="s">
        <v>138</v>
      </c>
      <c r="D49" s="3" t="s">
        <v>49</v>
      </c>
      <c r="E49" s="3">
        <v>33921</v>
      </c>
      <c r="F49" s="3">
        <v>11.4</v>
      </c>
      <c r="G49" s="3">
        <v>36</v>
      </c>
      <c r="H49" s="3" t="s">
        <v>2043</v>
      </c>
      <c r="I49" s="3" t="s">
        <v>82</v>
      </c>
      <c r="J49" s="3" t="s">
        <v>21</v>
      </c>
      <c r="K49" s="3">
        <v>142309</v>
      </c>
      <c r="L49" s="3" t="s">
        <v>22</v>
      </c>
      <c r="M49" s="3">
        <v>0.46</v>
      </c>
      <c r="N49" s="3">
        <v>0.8</v>
      </c>
      <c r="O49" s="3">
        <v>14230.09</v>
      </c>
      <c r="P49" s="3">
        <v>0</v>
      </c>
      <c r="Q49" s="3">
        <f>Table1[[#This Row],[Total Payments Received]]-Table1[[#This Row],[Loan Amount]]</f>
        <v>-19690.91</v>
      </c>
      <c r="R49" s="4">
        <f>Table1[[#This Row],[Loan Amount]]/Table1[[#This Row],[Annual Income]]</f>
        <v>0.23836159343400629</v>
      </c>
      <c r="S49" s="6">
        <f>Table1[[#This Row],[Loan Amount]]/Table1[[#This Row],[Annual Income]]</f>
        <v>0.23836159343400629</v>
      </c>
      <c r="T49" s="3">
        <f>Table1[[#This Row],[Total Payments Received]]/Table1[[#This Row],[Term (Months)]]</f>
        <v>395.28027777777777</v>
      </c>
      <c r="U49" s="3">
        <f>Table1[[#This Row],[Annual Income]]/12</f>
        <v>11859.083333333334</v>
      </c>
      <c r="V49" s="6">
        <f>Table1[[#This Row],[EMI PER MONTH]]/Table1[[#This Row],[INCOME PER MONTH]]</f>
        <v>3.3331436053470498E-2</v>
      </c>
      <c r="W49" s="7" t="str">
        <f>TEXT(Table1[[#This Row],[Issue Date]],"YYYY-mm")</f>
        <v>2021-07</v>
      </c>
      <c r="X49" s="33">
        <f ca="1">DATEDIF(Table1[[#This Row],[Issue Date]],TODAY(),"m")</f>
        <v>49</v>
      </c>
      <c r="Y4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19690.91</v>
      </c>
      <c r="Z49" s="22" t="str">
        <f>IF(Table1[[#This Row],[Total Payments Received]]&gt;Table1[[#This Row],[Loan Amount]],"PROFIT","LOSS")</f>
        <v>LOSS</v>
      </c>
    </row>
    <row r="50" spans="1:26" x14ac:dyDescent="0.25">
      <c r="A50" s="21" t="s">
        <v>139</v>
      </c>
      <c r="B50" s="2" t="s">
        <v>2090</v>
      </c>
      <c r="C50" s="3" t="s">
        <v>140</v>
      </c>
      <c r="D50" s="3" t="s">
        <v>64</v>
      </c>
      <c r="E50" s="3">
        <v>2524</v>
      </c>
      <c r="F50" s="3">
        <v>7.5</v>
      </c>
      <c r="G50" s="3">
        <v>60</v>
      </c>
      <c r="H50" s="3" t="s">
        <v>19</v>
      </c>
      <c r="I50" s="3" t="s">
        <v>56</v>
      </c>
      <c r="J50" s="3" t="s">
        <v>36</v>
      </c>
      <c r="K50" s="3">
        <v>103933</v>
      </c>
      <c r="L50" s="3" t="s">
        <v>22</v>
      </c>
      <c r="M50" s="3">
        <v>0.16</v>
      </c>
      <c r="N50" s="3">
        <v>0.75</v>
      </c>
      <c r="O50" s="3">
        <v>2713.3</v>
      </c>
      <c r="P50" s="3">
        <v>0</v>
      </c>
      <c r="Q50" s="3">
        <f>Table1[[#This Row],[Total Payments Received]]-Table1[[#This Row],[Loan Amount]]</f>
        <v>189.30000000000018</v>
      </c>
      <c r="R50" s="4">
        <f>Table1[[#This Row],[Loan Amount]]/Table1[[#This Row],[Annual Income]]</f>
        <v>2.4284875833469638E-2</v>
      </c>
      <c r="S50" s="6">
        <f>Table1[[#This Row],[Loan Amount]]/Table1[[#This Row],[Annual Income]]</f>
        <v>2.4284875833469638E-2</v>
      </c>
      <c r="T50" s="3">
        <f>Table1[[#This Row],[Total Payments Received]]/Table1[[#This Row],[Term (Months)]]</f>
        <v>45.221666666666671</v>
      </c>
      <c r="U50" s="3">
        <f>Table1[[#This Row],[Annual Income]]/12</f>
        <v>8661.0833333333339</v>
      </c>
      <c r="V50" s="6">
        <f>Table1[[#This Row],[EMI PER MONTH]]/Table1[[#This Row],[INCOME PER MONTH]]</f>
        <v>5.2212483041959726E-3</v>
      </c>
      <c r="W50" s="7" t="str">
        <f>TEXT(Table1[[#This Row],[Issue Date]],"YYYY-mm")</f>
        <v>2023-10</v>
      </c>
      <c r="X50" s="33">
        <f ca="1">DATEDIF(Table1[[#This Row],[Issue Date]],TODAY(),"m")</f>
        <v>22</v>
      </c>
      <c r="Y5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189.3</v>
      </c>
      <c r="Z50" s="22" t="str">
        <f>IF(Table1[[#This Row],[Total Payments Received]]&gt;Table1[[#This Row],[Loan Amount]],"PROFIT","LOSS")</f>
        <v>PROFIT</v>
      </c>
    </row>
    <row r="51" spans="1:26" ht="45" x14ac:dyDescent="0.25">
      <c r="A51" s="21" t="s">
        <v>141</v>
      </c>
      <c r="B51" s="2" t="s">
        <v>2091</v>
      </c>
      <c r="C51" s="3" t="s">
        <v>142</v>
      </c>
      <c r="D51" s="3" t="s">
        <v>39</v>
      </c>
      <c r="E51" s="3">
        <v>35888</v>
      </c>
      <c r="F51" s="3">
        <v>14.5</v>
      </c>
      <c r="G51" s="3">
        <v>60</v>
      </c>
      <c r="H51" s="3" t="s">
        <v>2043</v>
      </c>
      <c r="I51" s="3" t="s">
        <v>56</v>
      </c>
      <c r="J51" s="3" t="s">
        <v>31</v>
      </c>
      <c r="K51" s="3">
        <v>52335</v>
      </c>
      <c r="L51" s="3" t="s">
        <v>22</v>
      </c>
      <c r="M51" s="3">
        <v>0.19</v>
      </c>
      <c r="N51" s="3">
        <v>0.92</v>
      </c>
      <c r="O51" s="3">
        <v>9756.7199999999993</v>
      </c>
      <c r="P51" s="3">
        <v>0</v>
      </c>
      <c r="Q51" s="3">
        <f>Table1[[#This Row],[Total Payments Received]]-Table1[[#This Row],[Loan Amount]]</f>
        <v>-26131.279999999999</v>
      </c>
      <c r="R51" s="4">
        <f>Table1[[#This Row],[Loan Amount]]/Table1[[#This Row],[Annual Income]]</f>
        <v>0.68573612305340592</v>
      </c>
      <c r="S51" s="6">
        <f>Table1[[#This Row],[Loan Amount]]/Table1[[#This Row],[Annual Income]]</f>
        <v>0.68573612305340592</v>
      </c>
      <c r="T51" s="3">
        <f>Table1[[#This Row],[Total Payments Received]]/Table1[[#This Row],[Term (Months)]]</f>
        <v>162.61199999999999</v>
      </c>
      <c r="U51" s="3">
        <f>Table1[[#This Row],[Annual Income]]/12</f>
        <v>4361.25</v>
      </c>
      <c r="V51" s="6">
        <f>Table1[[#This Row],[EMI PER MONTH]]/Table1[[#This Row],[INCOME PER MONTH]]</f>
        <v>3.7285640584694753E-2</v>
      </c>
      <c r="W51" s="7" t="str">
        <f>TEXT(Table1[[#This Row],[Issue Date]],"YYYY-mm")</f>
        <v>2023-10</v>
      </c>
      <c r="X51" s="33">
        <f ca="1">DATEDIF(Table1[[#This Row],[Issue Date]],TODAY(),"m")</f>
        <v>23</v>
      </c>
      <c r="Y5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26131.28</v>
      </c>
      <c r="Z51" s="22" t="str">
        <f>IF(Table1[[#This Row],[Total Payments Received]]&gt;Table1[[#This Row],[Loan Amount]],"PROFIT","LOSS")</f>
        <v>LOSS</v>
      </c>
    </row>
    <row r="52" spans="1:26" ht="30" x14ac:dyDescent="0.25">
      <c r="A52" s="21" t="s">
        <v>143</v>
      </c>
      <c r="B52" s="2" t="s">
        <v>2092</v>
      </c>
      <c r="C52" s="3" t="s">
        <v>144</v>
      </c>
      <c r="D52" s="3" t="s">
        <v>55</v>
      </c>
      <c r="E52" s="3">
        <v>16048</v>
      </c>
      <c r="F52" s="3">
        <v>7.3</v>
      </c>
      <c r="G52" s="3">
        <v>60</v>
      </c>
      <c r="H52" s="3" t="s">
        <v>19</v>
      </c>
      <c r="I52" s="3" t="s">
        <v>26</v>
      </c>
      <c r="J52" s="3" t="s">
        <v>21</v>
      </c>
      <c r="K52" s="3">
        <v>75095</v>
      </c>
      <c r="L52" s="3" t="s">
        <v>28</v>
      </c>
      <c r="M52" s="3">
        <v>0.31</v>
      </c>
      <c r="N52" s="3">
        <v>0.76</v>
      </c>
      <c r="O52" s="3">
        <v>17219.5</v>
      </c>
      <c r="P52" s="3">
        <v>0</v>
      </c>
      <c r="Q52" s="3">
        <f>Table1[[#This Row],[Total Payments Received]]-Table1[[#This Row],[Loan Amount]]</f>
        <v>1171.5</v>
      </c>
      <c r="R52" s="4">
        <f>Table1[[#This Row],[Loan Amount]]/Table1[[#This Row],[Annual Income]]</f>
        <v>0.21370264331846328</v>
      </c>
      <c r="S52" s="6">
        <f>Table1[[#This Row],[Loan Amount]]/Table1[[#This Row],[Annual Income]]</f>
        <v>0.21370264331846328</v>
      </c>
      <c r="T52" s="3">
        <f>Table1[[#This Row],[Total Payments Received]]/Table1[[#This Row],[Term (Months)]]</f>
        <v>286.99166666666667</v>
      </c>
      <c r="U52" s="3">
        <f>Table1[[#This Row],[Annual Income]]/12</f>
        <v>6257.916666666667</v>
      </c>
      <c r="V52" s="6">
        <f>Table1[[#This Row],[EMI PER MONTH]]/Table1[[#This Row],[INCOME PER MONTH]]</f>
        <v>4.586057660296957E-2</v>
      </c>
      <c r="W52" s="7" t="str">
        <f>TEXT(Table1[[#This Row],[Issue Date]],"YYYY-mm")</f>
        <v>2022-07</v>
      </c>
      <c r="X52" s="33">
        <f ca="1">DATEDIF(Table1[[#This Row],[Issue Date]],TODAY(),"m")</f>
        <v>38</v>
      </c>
      <c r="Y5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1171.5</v>
      </c>
      <c r="Z52" s="22" t="str">
        <f>IF(Table1[[#This Row],[Total Payments Received]]&gt;Table1[[#This Row],[Loan Amount]],"PROFIT","LOSS")</f>
        <v>PROFIT</v>
      </c>
    </row>
    <row r="53" spans="1:26" ht="45" x14ac:dyDescent="0.25">
      <c r="A53" s="21" t="s">
        <v>145</v>
      </c>
      <c r="B53" s="2" t="s">
        <v>2093</v>
      </c>
      <c r="C53" s="3" t="s">
        <v>146</v>
      </c>
      <c r="D53" s="3" t="s">
        <v>39</v>
      </c>
      <c r="E53" s="3">
        <v>36111</v>
      </c>
      <c r="F53" s="3">
        <v>14.7</v>
      </c>
      <c r="G53" s="3">
        <v>36</v>
      </c>
      <c r="H53" s="3" t="s">
        <v>19</v>
      </c>
      <c r="I53" s="3" t="s">
        <v>20</v>
      </c>
      <c r="J53" s="3" t="s">
        <v>31</v>
      </c>
      <c r="K53" s="3">
        <v>109930</v>
      </c>
      <c r="L53" s="3" t="s">
        <v>32</v>
      </c>
      <c r="M53" s="3">
        <v>0.38</v>
      </c>
      <c r="N53" s="3">
        <v>0.74</v>
      </c>
      <c r="O53" s="3">
        <v>41419.32</v>
      </c>
      <c r="P53" s="3">
        <v>0</v>
      </c>
      <c r="Q53" s="3">
        <f>Table1[[#This Row],[Total Payments Received]]-Table1[[#This Row],[Loan Amount]]</f>
        <v>5308.32</v>
      </c>
      <c r="R53" s="4">
        <f>Table1[[#This Row],[Loan Amount]]/Table1[[#This Row],[Annual Income]]</f>
        <v>0.32849085781861187</v>
      </c>
      <c r="S53" s="6">
        <f>Table1[[#This Row],[Loan Amount]]/Table1[[#This Row],[Annual Income]]</f>
        <v>0.32849085781861187</v>
      </c>
      <c r="T53" s="3">
        <f>Table1[[#This Row],[Total Payments Received]]/Table1[[#This Row],[Term (Months)]]</f>
        <v>1150.5366666666666</v>
      </c>
      <c r="U53" s="3">
        <f>Table1[[#This Row],[Annual Income]]/12</f>
        <v>9160.8333333333339</v>
      </c>
      <c r="V53" s="6">
        <f>Table1[[#This Row],[EMI PER MONTH]]/Table1[[#This Row],[INCOME PER MONTH]]</f>
        <v>0.12559301373601381</v>
      </c>
      <c r="W53" s="7" t="str">
        <f>TEXT(Table1[[#This Row],[Issue Date]],"YYYY-mm")</f>
        <v>2022-12</v>
      </c>
      <c r="X53" s="33">
        <f ca="1">DATEDIF(Table1[[#This Row],[Issue Date]],TODAY(),"m")</f>
        <v>33</v>
      </c>
      <c r="Y5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5308.32</v>
      </c>
      <c r="Z53" s="22" t="str">
        <f>IF(Table1[[#This Row],[Total Payments Received]]&gt;Table1[[#This Row],[Loan Amount]],"PROFIT","LOSS")</f>
        <v>PROFIT</v>
      </c>
    </row>
    <row r="54" spans="1:26" x14ac:dyDescent="0.25">
      <c r="A54" s="21" t="s">
        <v>147</v>
      </c>
      <c r="B54" s="2" t="s">
        <v>2094</v>
      </c>
      <c r="C54" s="3" t="s">
        <v>148</v>
      </c>
      <c r="D54" s="3" t="s">
        <v>64</v>
      </c>
      <c r="E54" s="3">
        <v>38904</v>
      </c>
      <c r="F54" s="3">
        <v>23.4</v>
      </c>
      <c r="G54" s="3">
        <v>60</v>
      </c>
      <c r="H54" s="3" t="s">
        <v>2043</v>
      </c>
      <c r="I54" s="3" t="s">
        <v>26</v>
      </c>
      <c r="J54" s="3" t="s">
        <v>27</v>
      </c>
      <c r="K54" s="3">
        <v>57197</v>
      </c>
      <c r="L54" s="3" t="s">
        <v>22</v>
      </c>
      <c r="M54" s="3">
        <v>0.14000000000000001</v>
      </c>
      <c r="N54" s="3">
        <v>0.84</v>
      </c>
      <c r="O54" s="3">
        <v>13773.37</v>
      </c>
      <c r="P54" s="3">
        <v>12116.05</v>
      </c>
      <c r="Q54" s="3">
        <f>Table1[[#This Row],[Total Payments Received]]-Table1[[#This Row],[Loan Amount]]</f>
        <v>-25130.629999999997</v>
      </c>
      <c r="R54" s="4">
        <f>Table1[[#This Row],[Loan Amount]]/Table1[[#This Row],[Annual Income]]</f>
        <v>0.68017553368183647</v>
      </c>
      <c r="S54" s="6">
        <f>Table1[[#This Row],[Loan Amount]]/Table1[[#This Row],[Annual Income]]</f>
        <v>0.68017553368183647</v>
      </c>
      <c r="T54" s="3">
        <f>Table1[[#This Row],[Total Payments Received]]/Table1[[#This Row],[Term (Months)]]</f>
        <v>229.55616666666668</v>
      </c>
      <c r="U54" s="3">
        <f>Table1[[#This Row],[Annual Income]]/12</f>
        <v>4766.416666666667</v>
      </c>
      <c r="V54" s="6">
        <f>Table1[[#This Row],[EMI PER MONTH]]/Table1[[#This Row],[INCOME PER MONTH]]</f>
        <v>4.8161162298721964E-2</v>
      </c>
      <c r="W54" s="7" t="str">
        <f>TEXT(Table1[[#This Row],[Issue Date]],"YYYY-mm")</f>
        <v>2022-02</v>
      </c>
      <c r="X54" s="33">
        <f ca="1">DATEDIF(Table1[[#This Row],[Issue Date]],TODAY(),"m")</f>
        <v>43</v>
      </c>
      <c r="Y5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25130.63</v>
      </c>
      <c r="Z54" s="22" t="str">
        <f>IF(Table1[[#This Row],[Total Payments Received]]&gt;Table1[[#This Row],[Loan Amount]],"PROFIT","LOSS")</f>
        <v>LOSS</v>
      </c>
    </row>
    <row r="55" spans="1:26" ht="30" x14ac:dyDescent="0.25">
      <c r="A55" s="21" t="s">
        <v>149</v>
      </c>
      <c r="B55" s="2" t="s">
        <v>2095</v>
      </c>
      <c r="C55" s="3" t="s">
        <v>150</v>
      </c>
      <c r="D55" s="3" t="s">
        <v>18</v>
      </c>
      <c r="E55" s="3">
        <v>35008</v>
      </c>
      <c r="F55" s="3">
        <v>15.4</v>
      </c>
      <c r="G55" s="3">
        <v>36</v>
      </c>
      <c r="H55" s="3" t="s">
        <v>19</v>
      </c>
      <c r="I55" s="3" t="s">
        <v>82</v>
      </c>
      <c r="J55" s="3" t="s">
        <v>21</v>
      </c>
      <c r="K55" s="3">
        <v>52010</v>
      </c>
      <c r="L55" s="3" t="s">
        <v>32</v>
      </c>
      <c r="M55" s="3">
        <v>0.23</v>
      </c>
      <c r="N55" s="3">
        <v>0.82</v>
      </c>
      <c r="O55" s="3">
        <v>40399.230000000003</v>
      </c>
      <c r="P55" s="3">
        <v>0</v>
      </c>
      <c r="Q55" s="3">
        <f>Table1[[#This Row],[Total Payments Received]]-Table1[[#This Row],[Loan Amount]]</f>
        <v>5391.2300000000032</v>
      </c>
      <c r="R55" s="4">
        <f>Table1[[#This Row],[Loan Amount]]/Table1[[#This Row],[Annual Income]]</f>
        <v>0.67310132666794842</v>
      </c>
      <c r="S55" s="6">
        <f>Table1[[#This Row],[Loan Amount]]/Table1[[#This Row],[Annual Income]]</f>
        <v>0.67310132666794842</v>
      </c>
      <c r="T55" s="3">
        <f>Table1[[#This Row],[Total Payments Received]]/Table1[[#This Row],[Term (Months)]]</f>
        <v>1122.2008333333333</v>
      </c>
      <c r="U55" s="3">
        <f>Table1[[#This Row],[Annual Income]]/12</f>
        <v>4334.166666666667</v>
      </c>
      <c r="V55" s="6">
        <f>Table1[[#This Row],[EMI PER MONTH]]/Table1[[#This Row],[INCOME PER MONTH]]</f>
        <v>0.25891963084022301</v>
      </c>
      <c r="W55" s="7" t="str">
        <f>TEXT(Table1[[#This Row],[Issue Date]],"YYYY-mm")</f>
        <v>2022-12</v>
      </c>
      <c r="X55" s="33">
        <f ca="1">DATEDIF(Table1[[#This Row],[Issue Date]],TODAY(),"m")</f>
        <v>32</v>
      </c>
      <c r="Y5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5391.23</v>
      </c>
      <c r="Z55" s="22" t="str">
        <f>IF(Table1[[#This Row],[Total Payments Received]]&gt;Table1[[#This Row],[Loan Amount]],"PROFIT","LOSS")</f>
        <v>PROFIT</v>
      </c>
    </row>
    <row r="56" spans="1:26" ht="30" x14ac:dyDescent="0.25">
      <c r="A56" s="21" t="s">
        <v>151</v>
      </c>
      <c r="B56" s="2" t="s">
        <v>2096</v>
      </c>
      <c r="C56" s="3" t="s">
        <v>152</v>
      </c>
      <c r="D56" s="3" t="s">
        <v>18</v>
      </c>
      <c r="E56" s="3">
        <v>1060</v>
      </c>
      <c r="F56" s="3">
        <v>17.3</v>
      </c>
      <c r="G56" s="3">
        <v>60</v>
      </c>
      <c r="H56" s="3" t="s">
        <v>2043</v>
      </c>
      <c r="I56" s="3" t="s">
        <v>56</v>
      </c>
      <c r="J56" s="3" t="s">
        <v>21</v>
      </c>
      <c r="K56" s="3">
        <v>54123</v>
      </c>
      <c r="L56" s="3" t="s">
        <v>22</v>
      </c>
      <c r="M56" s="3">
        <v>0.49</v>
      </c>
      <c r="N56" s="3">
        <v>0.59</v>
      </c>
      <c r="O56" s="3">
        <v>339.55</v>
      </c>
      <c r="P56" s="3">
        <v>0</v>
      </c>
      <c r="Q56" s="3">
        <f>Table1[[#This Row],[Total Payments Received]]-Table1[[#This Row],[Loan Amount]]</f>
        <v>-720.45</v>
      </c>
      <c r="R56" s="4">
        <f>Table1[[#This Row],[Loan Amount]]/Table1[[#This Row],[Annual Income]]</f>
        <v>1.9585019307872809E-2</v>
      </c>
      <c r="S56" s="6">
        <f>Table1[[#This Row],[Loan Amount]]/Table1[[#This Row],[Annual Income]]</f>
        <v>1.9585019307872809E-2</v>
      </c>
      <c r="T56" s="3">
        <f>Table1[[#This Row],[Total Payments Received]]/Table1[[#This Row],[Term (Months)]]</f>
        <v>5.6591666666666667</v>
      </c>
      <c r="U56" s="3">
        <f>Table1[[#This Row],[Annual Income]]/12</f>
        <v>4510.25</v>
      </c>
      <c r="V56" s="6">
        <f>Table1[[#This Row],[EMI PER MONTH]]/Table1[[#This Row],[INCOME PER MONTH]]</f>
        <v>1.2547345860355118E-3</v>
      </c>
      <c r="W56" s="7" t="str">
        <f>TEXT(Table1[[#This Row],[Issue Date]],"YYYY-mm")</f>
        <v>2021-06</v>
      </c>
      <c r="X56" s="33">
        <f ca="1">DATEDIF(Table1[[#This Row],[Issue Date]],TODAY(),"m")</f>
        <v>51</v>
      </c>
      <c r="Y5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720.45</v>
      </c>
      <c r="Z56" s="22" t="str">
        <f>IF(Table1[[#This Row],[Total Payments Received]]&gt;Table1[[#This Row],[Loan Amount]],"PROFIT","LOSS")</f>
        <v>LOSS</v>
      </c>
    </row>
    <row r="57" spans="1:26" ht="30" x14ac:dyDescent="0.25">
      <c r="A57" s="21" t="s">
        <v>153</v>
      </c>
      <c r="B57" s="2" t="s">
        <v>2097</v>
      </c>
      <c r="C57" s="3" t="s">
        <v>154</v>
      </c>
      <c r="D57" s="3" t="s">
        <v>45</v>
      </c>
      <c r="E57" s="3">
        <v>10130</v>
      </c>
      <c r="F57" s="3">
        <v>8.1</v>
      </c>
      <c r="G57" s="3">
        <v>60</v>
      </c>
      <c r="H57" s="3" t="s">
        <v>19</v>
      </c>
      <c r="I57" s="3" t="s">
        <v>26</v>
      </c>
      <c r="J57" s="3" t="s">
        <v>27</v>
      </c>
      <c r="K57" s="3">
        <v>117923</v>
      </c>
      <c r="L57" s="3" t="s">
        <v>28</v>
      </c>
      <c r="M57" s="3">
        <v>0.2</v>
      </c>
      <c r="N57" s="3">
        <v>0.71</v>
      </c>
      <c r="O57" s="3">
        <v>10950.53</v>
      </c>
      <c r="P57" s="3">
        <v>0</v>
      </c>
      <c r="Q57" s="3">
        <f>Table1[[#This Row],[Total Payments Received]]-Table1[[#This Row],[Loan Amount]]</f>
        <v>820.53000000000065</v>
      </c>
      <c r="R57" s="4">
        <f>Table1[[#This Row],[Loan Amount]]/Table1[[#This Row],[Annual Income]]</f>
        <v>8.5903513309532498E-2</v>
      </c>
      <c r="S57" s="6">
        <f>Table1[[#This Row],[Loan Amount]]/Table1[[#This Row],[Annual Income]]</f>
        <v>8.5903513309532498E-2</v>
      </c>
      <c r="T57" s="3">
        <f>Table1[[#This Row],[Total Payments Received]]/Table1[[#This Row],[Term (Months)]]</f>
        <v>182.50883333333334</v>
      </c>
      <c r="U57" s="3">
        <f>Table1[[#This Row],[Annual Income]]/12</f>
        <v>9826.9166666666661</v>
      </c>
      <c r="V57" s="6">
        <f>Table1[[#This Row],[EMI PER MONTH]]/Table1[[#This Row],[INCOME PER MONTH]]</f>
        <v>1.8572339577520927E-2</v>
      </c>
      <c r="W57" s="7" t="str">
        <f>TEXT(Table1[[#This Row],[Issue Date]],"YYYY-mm")</f>
        <v>2021-07</v>
      </c>
      <c r="X57" s="33">
        <f ca="1">DATEDIF(Table1[[#This Row],[Issue Date]],TODAY(),"m")</f>
        <v>49</v>
      </c>
      <c r="Y5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820.530000000001</v>
      </c>
      <c r="Z57" s="22" t="str">
        <f>IF(Table1[[#This Row],[Total Payments Received]]&gt;Table1[[#This Row],[Loan Amount]],"PROFIT","LOSS")</f>
        <v>PROFIT</v>
      </c>
    </row>
    <row r="58" spans="1:26" x14ac:dyDescent="0.25">
      <c r="A58" s="21" t="s">
        <v>155</v>
      </c>
      <c r="B58" s="2" t="s">
        <v>2098</v>
      </c>
      <c r="C58" s="3" t="s">
        <v>156</v>
      </c>
      <c r="D58" s="3" t="s">
        <v>52</v>
      </c>
      <c r="E58" s="3">
        <v>19023</v>
      </c>
      <c r="F58" s="3">
        <v>5.9</v>
      </c>
      <c r="G58" s="3">
        <v>60</v>
      </c>
      <c r="H58" s="3" t="s">
        <v>2043</v>
      </c>
      <c r="I58" s="3" t="s">
        <v>20</v>
      </c>
      <c r="J58" s="3" t="s">
        <v>27</v>
      </c>
      <c r="K58" s="3">
        <v>32890</v>
      </c>
      <c r="L58" s="3" t="s">
        <v>32</v>
      </c>
      <c r="M58" s="3">
        <v>0.23</v>
      </c>
      <c r="N58" s="3">
        <v>0.71</v>
      </c>
      <c r="O58" s="3">
        <v>6787.88</v>
      </c>
      <c r="P58" s="3">
        <v>0</v>
      </c>
      <c r="Q58" s="3">
        <f>Table1[[#This Row],[Total Payments Received]]-Table1[[#This Row],[Loan Amount]]</f>
        <v>-12235.119999999999</v>
      </c>
      <c r="R58" s="4">
        <f>Table1[[#This Row],[Loan Amount]]/Table1[[#This Row],[Annual Income]]</f>
        <v>0.57838248707813922</v>
      </c>
      <c r="S58" s="6">
        <f>Table1[[#This Row],[Loan Amount]]/Table1[[#This Row],[Annual Income]]</f>
        <v>0.57838248707813922</v>
      </c>
      <c r="T58" s="3">
        <f>Table1[[#This Row],[Total Payments Received]]/Table1[[#This Row],[Term (Months)]]</f>
        <v>113.13133333333333</v>
      </c>
      <c r="U58" s="3">
        <f>Table1[[#This Row],[Annual Income]]/12</f>
        <v>2740.8333333333335</v>
      </c>
      <c r="V58" s="6">
        <f>Table1[[#This Row],[EMI PER MONTH]]/Table1[[#This Row],[INCOME PER MONTH]]</f>
        <v>4.1276254180602004E-2</v>
      </c>
      <c r="W58" s="7" t="str">
        <f>TEXT(Table1[[#This Row],[Issue Date]],"YYYY-mm")</f>
        <v>2023-09</v>
      </c>
      <c r="X58" s="33">
        <f ca="1">DATEDIF(Table1[[#This Row],[Issue Date]],TODAY(),"m")</f>
        <v>23</v>
      </c>
      <c r="Y5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12235.12</v>
      </c>
      <c r="Z58" s="22" t="str">
        <f>IF(Table1[[#This Row],[Total Payments Received]]&gt;Table1[[#This Row],[Loan Amount]],"PROFIT","LOSS")</f>
        <v>LOSS</v>
      </c>
    </row>
    <row r="59" spans="1:26" ht="30" x14ac:dyDescent="0.25">
      <c r="A59" s="21" t="s">
        <v>157</v>
      </c>
      <c r="B59" s="2" t="s">
        <v>2099</v>
      </c>
      <c r="C59" s="3" t="s">
        <v>158</v>
      </c>
      <c r="D59" s="3" t="s">
        <v>55</v>
      </c>
      <c r="E59" s="3">
        <v>14350</v>
      </c>
      <c r="F59" s="3">
        <v>7.2</v>
      </c>
      <c r="G59" s="3">
        <v>60</v>
      </c>
      <c r="H59" s="3" t="s">
        <v>2043</v>
      </c>
      <c r="I59" s="3" t="s">
        <v>56</v>
      </c>
      <c r="J59" s="3" t="s">
        <v>46</v>
      </c>
      <c r="K59" s="3">
        <v>123305</v>
      </c>
      <c r="L59" s="3" t="s">
        <v>28</v>
      </c>
      <c r="M59" s="3">
        <v>0.43</v>
      </c>
      <c r="N59" s="3">
        <v>0.67</v>
      </c>
      <c r="O59" s="3">
        <v>5712.02</v>
      </c>
      <c r="P59" s="3">
        <v>3379.84</v>
      </c>
      <c r="Q59" s="3">
        <f>Table1[[#This Row],[Total Payments Received]]-Table1[[#This Row],[Loan Amount]]</f>
        <v>-8637.98</v>
      </c>
      <c r="R59" s="4">
        <f>Table1[[#This Row],[Loan Amount]]/Table1[[#This Row],[Annual Income]]</f>
        <v>0.11637808685779165</v>
      </c>
      <c r="S59" s="6">
        <f>Table1[[#This Row],[Loan Amount]]/Table1[[#This Row],[Annual Income]]</f>
        <v>0.11637808685779165</v>
      </c>
      <c r="T59" s="3">
        <f>Table1[[#This Row],[Total Payments Received]]/Table1[[#This Row],[Term (Months)]]</f>
        <v>95.200333333333347</v>
      </c>
      <c r="U59" s="3">
        <f>Table1[[#This Row],[Annual Income]]/12</f>
        <v>10275.416666666666</v>
      </c>
      <c r="V59" s="6">
        <f>Table1[[#This Row],[EMI PER MONTH]]/Table1[[#This Row],[INCOME PER MONTH]]</f>
        <v>9.2648635497344003E-3</v>
      </c>
      <c r="W59" s="7" t="str">
        <f>TEXT(Table1[[#This Row],[Issue Date]],"YYYY-mm")</f>
        <v>2021-09</v>
      </c>
      <c r="X59" s="33">
        <f ca="1">DATEDIF(Table1[[#This Row],[Issue Date]],TODAY(),"m")</f>
        <v>47</v>
      </c>
      <c r="Y5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8637.98</v>
      </c>
      <c r="Z59" s="22" t="str">
        <f>IF(Table1[[#This Row],[Total Payments Received]]&gt;Table1[[#This Row],[Loan Amount]],"PROFIT","LOSS")</f>
        <v>LOSS</v>
      </c>
    </row>
    <row r="60" spans="1:26" x14ac:dyDescent="0.25">
      <c r="A60" s="21" t="s">
        <v>159</v>
      </c>
      <c r="B60" s="2" t="s">
        <v>2100</v>
      </c>
      <c r="C60" s="3" t="s">
        <v>160</v>
      </c>
      <c r="D60" s="3" t="s">
        <v>45</v>
      </c>
      <c r="E60" s="3">
        <v>25354</v>
      </c>
      <c r="F60" s="3">
        <v>17</v>
      </c>
      <c r="G60" s="3">
        <v>60</v>
      </c>
      <c r="H60" s="3" t="s">
        <v>19</v>
      </c>
      <c r="I60" s="3" t="s">
        <v>40</v>
      </c>
      <c r="J60" s="3" t="s">
        <v>36</v>
      </c>
      <c r="K60" s="3">
        <v>139162</v>
      </c>
      <c r="L60" s="3" t="s">
        <v>22</v>
      </c>
      <c r="M60" s="3">
        <v>0.12</v>
      </c>
      <c r="N60" s="3">
        <v>0.73</v>
      </c>
      <c r="O60" s="3">
        <v>29664.18</v>
      </c>
      <c r="P60" s="3">
        <v>0</v>
      </c>
      <c r="Q60" s="3">
        <f>Table1[[#This Row],[Total Payments Received]]-Table1[[#This Row],[Loan Amount]]</f>
        <v>4310.18</v>
      </c>
      <c r="R60" s="4">
        <f>Table1[[#This Row],[Loan Amount]]/Table1[[#This Row],[Annual Income]]</f>
        <v>0.18219054052111927</v>
      </c>
      <c r="S60" s="6">
        <f>Table1[[#This Row],[Loan Amount]]/Table1[[#This Row],[Annual Income]]</f>
        <v>0.18219054052111927</v>
      </c>
      <c r="T60" s="3">
        <f>Table1[[#This Row],[Total Payments Received]]/Table1[[#This Row],[Term (Months)]]</f>
        <v>494.40300000000002</v>
      </c>
      <c r="U60" s="3">
        <f>Table1[[#This Row],[Annual Income]]/12</f>
        <v>11596.833333333334</v>
      </c>
      <c r="V60" s="6">
        <f>Table1[[#This Row],[EMI PER MONTH]]/Table1[[#This Row],[INCOME PER MONTH]]</f>
        <v>4.263258648194191E-2</v>
      </c>
      <c r="W60" s="7" t="str">
        <f>TEXT(Table1[[#This Row],[Issue Date]],"YYYY-mm")</f>
        <v>2023-03</v>
      </c>
      <c r="X60" s="33">
        <f ca="1">DATEDIF(Table1[[#This Row],[Issue Date]],TODAY(),"m")</f>
        <v>29</v>
      </c>
      <c r="Y6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4310.18</v>
      </c>
      <c r="Z60" s="22" t="str">
        <f>IF(Table1[[#This Row],[Total Payments Received]]&gt;Table1[[#This Row],[Loan Amount]],"PROFIT","LOSS")</f>
        <v>PROFIT</v>
      </c>
    </row>
    <row r="61" spans="1:26" ht="30" x14ac:dyDescent="0.25">
      <c r="A61" s="21" t="s">
        <v>161</v>
      </c>
      <c r="B61" s="2" t="s">
        <v>2101</v>
      </c>
      <c r="C61" s="3" t="s">
        <v>162</v>
      </c>
      <c r="D61" s="3" t="s">
        <v>55</v>
      </c>
      <c r="E61" s="3">
        <v>29145</v>
      </c>
      <c r="F61" s="3">
        <v>6.9</v>
      </c>
      <c r="G61" s="3">
        <v>36</v>
      </c>
      <c r="H61" s="3" t="s">
        <v>2043</v>
      </c>
      <c r="I61" s="3" t="s">
        <v>40</v>
      </c>
      <c r="J61" s="3" t="s">
        <v>21</v>
      </c>
      <c r="K61" s="3">
        <v>38026</v>
      </c>
      <c r="L61" s="3" t="s">
        <v>28</v>
      </c>
      <c r="M61" s="3">
        <v>0.28999999999999998</v>
      </c>
      <c r="N61" s="3">
        <v>0.69</v>
      </c>
      <c r="O61" s="3">
        <v>4504.3900000000003</v>
      </c>
      <c r="P61" s="3">
        <v>0</v>
      </c>
      <c r="Q61" s="3">
        <f>Table1[[#This Row],[Total Payments Received]]-Table1[[#This Row],[Loan Amount]]</f>
        <v>-24640.61</v>
      </c>
      <c r="R61" s="4">
        <f>Table1[[#This Row],[Loan Amount]]/Table1[[#This Row],[Annual Income]]</f>
        <v>0.76644927155104403</v>
      </c>
      <c r="S61" s="6">
        <f>Table1[[#This Row],[Loan Amount]]/Table1[[#This Row],[Annual Income]]</f>
        <v>0.76644927155104403</v>
      </c>
      <c r="T61" s="3">
        <f>Table1[[#This Row],[Total Payments Received]]/Table1[[#This Row],[Term (Months)]]</f>
        <v>125.12194444444445</v>
      </c>
      <c r="U61" s="3">
        <f>Table1[[#This Row],[Annual Income]]/12</f>
        <v>3168.8333333333335</v>
      </c>
      <c r="V61" s="6">
        <f>Table1[[#This Row],[EMI PER MONTH]]/Table1[[#This Row],[INCOME PER MONTH]]</f>
        <v>3.9485176808850088E-2</v>
      </c>
      <c r="W61" s="7" t="str">
        <f>TEXT(Table1[[#This Row],[Issue Date]],"YYYY-mm")</f>
        <v>2022-04</v>
      </c>
      <c r="X61" s="33">
        <f ca="1">DATEDIF(Table1[[#This Row],[Issue Date]],TODAY(),"m")</f>
        <v>41</v>
      </c>
      <c r="Y6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24640.61</v>
      </c>
      <c r="Z61" s="22" t="str">
        <f>IF(Table1[[#This Row],[Total Payments Received]]&gt;Table1[[#This Row],[Loan Amount]],"PROFIT","LOSS")</f>
        <v>LOSS</v>
      </c>
    </row>
    <row r="62" spans="1:26" ht="30" x14ac:dyDescent="0.25">
      <c r="A62" s="21" t="s">
        <v>163</v>
      </c>
      <c r="B62" s="2" t="s">
        <v>2102</v>
      </c>
      <c r="C62" s="3" t="s">
        <v>164</v>
      </c>
      <c r="D62" s="3" t="s">
        <v>55</v>
      </c>
      <c r="E62" s="3">
        <v>35020</v>
      </c>
      <c r="F62" s="3">
        <v>12.5</v>
      </c>
      <c r="G62" s="3">
        <v>60</v>
      </c>
      <c r="H62" s="3" t="s">
        <v>2043</v>
      </c>
      <c r="I62" s="3" t="s">
        <v>72</v>
      </c>
      <c r="J62" s="3" t="s">
        <v>21</v>
      </c>
      <c r="K62" s="3">
        <v>94925</v>
      </c>
      <c r="L62" s="3" t="s">
        <v>28</v>
      </c>
      <c r="M62" s="3">
        <v>0.25</v>
      </c>
      <c r="N62" s="3">
        <v>0.59</v>
      </c>
      <c r="O62" s="3">
        <v>11583.76</v>
      </c>
      <c r="P62" s="3">
        <v>0</v>
      </c>
      <c r="Q62" s="3">
        <f>Table1[[#This Row],[Total Payments Received]]-Table1[[#This Row],[Loan Amount]]</f>
        <v>-23436.239999999998</v>
      </c>
      <c r="R62" s="4">
        <f>Table1[[#This Row],[Loan Amount]]/Table1[[#This Row],[Annual Income]]</f>
        <v>0.36892283381617064</v>
      </c>
      <c r="S62" s="6">
        <f>Table1[[#This Row],[Loan Amount]]/Table1[[#This Row],[Annual Income]]</f>
        <v>0.36892283381617064</v>
      </c>
      <c r="T62" s="3">
        <f>Table1[[#This Row],[Total Payments Received]]/Table1[[#This Row],[Term (Months)]]</f>
        <v>193.06266666666667</v>
      </c>
      <c r="U62" s="3">
        <f>Table1[[#This Row],[Annual Income]]/12</f>
        <v>7910.416666666667</v>
      </c>
      <c r="V62" s="6">
        <f>Table1[[#This Row],[EMI PER MONTH]]/Table1[[#This Row],[INCOME PER MONTH]]</f>
        <v>2.4406131156175927E-2</v>
      </c>
      <c r="W62" s="7" t="str">
        <f>TEXT(Table1[[#This Row],[Issue Date]],"YYYY-mm")</f>
        <v>2023-10</v>
      </c>
      <c r="X62" s="33">
        <f ca="1">DATEDIF(Table1[[#This Row],[Issue Date]],TODAY(),"m")</f>
        <v>23</v>
      </c>
      <c r="Y6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23436.24</v>
      </c>
      <c r="Z62" s="22" t="str">
        <f>IF(Table1[[#This Row],[Total Payments Received]]&gt;Table1[[#This Row],[Loan Amount]],"PROFIT","LOSS")</f>
        <v>LOSS</v>
      </c>
    </row>
    <row r="63" spans="1:26" x14ac:dyDescent="0.25">
      <c r="A63" s="21" t="s">
        <v>165</v>
      </c>
      <c r="B63" s="2" t="s">
        <v>2103</v>
      </c>
      <c r="C63" s="3" t="s">
        <v>166</v>
      </c>
      <c r="D63" s="3" t="s">
        <v>64</v>
      </c>
      <c r="E63" s="3">
        <v>21587</v>
      </c>
      <c r="F63" s="3">
        <v>16</v>
      </c>
      <c r="G63" s="3">
        <v>36</v>
      </c>
      <c r="H63" s="3" t="s">
        <v>2043</v>
      </c>
      <c r="I63" s="3" t="s">
        <v>35</v>
      </c>
      <c r="J63" s="3" t="s">
        <v>27</v>
      </c>
      <c r="K63" s="3">
        <v>98842</v>
      </c>
      <c r="L63" s="3" t="s">
        <v>22</v>
      </c>
      <c r="M63" s="3">
        <v>0.23</v>
      </c>
      <c r="N63" s="3">
        <v>0.69</v>
      </c>
      <c r="O63" s="3">
        <v>5550.98</v>
      </c>
      <c r="P63" s="3">
        <v>0</v>
      </c>
      <c r="Q63" s="3">
        <f>Table1[[#This Row],[Total Payments Received]]-Table1[[#This Row],[Loan Amount]]</f>
        <v>-16036.02</v>
      </c>
      <c r="R63" s="4">
        <f>Table1[[#This Row],[Loan Amount]]/Table1[[#This Row],[Annual Income]]</f>
        <v>0.21839906112786062</v>
      </c>
      <c r="S63" s="6">
        <f>Table1[[#This Row],[Loan Amount]]/Table1[[#This Row],[Annual Income]]</f>
        <v>0.21839906112786062</v>
      </c>
      <c r="T63" s="3">
        <f>Table1[[#This Row],[Total Payments Received]]/Table1[[#This Row],[Term (Months)]]</f>
        <v>154.19388888888886</v>
      </c>
      <c r="U63" s="3">
        <f>Table1[[#This Row],[Annual Income]]/12</f>
        <v>8236.8333333333339</v>
      </c>
      <c r="V63" s="6">
        <f>Table1[[#This Row],[EMI PER MONTH]]/Table1[[#This Row],[INCOME PER MONTH]]</f>
        <v>1.8720044785280207E-2</v>
      </c>
      <c r="W63" s="7" t="str">
        <f>TEXT(Table1[[#This Row],[Issue Date]],"YYYY-mm")</f>
        <v>2021-10</v>
      </c>
      <c r="X63" s="33">
        <f ca="1">DATEDIF(Table1[[#This Row],[Issue Date]],TODAY(),"m")</f>
        <v>46</v>
      </c>
      <c r="Y6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16036.02</v>
      </c>
      <c r="Z63" s="22" t="str">
        <f>IF(Table1[[#This Row],[Total Payments Received]]&gt;Table1[[#This Row],[Loan Amount]],"PROFIT","LOSS")</f>
        <v>LOSS</v>
      </c>
    </row>
    <row r="64" spans="1:26" x14ac:dyDescent="0.25">
      <c r="A64" s="21" t="s">
        <v>167</v>
      </c>
      <c r="B64" s="2" t="s">
        <v>2104</v>
      </c>
      <c r="C64" s="3" t="s">
        <v>168</v>
      </c>
      <c r="D64" s="3" t="s">
        <v>45</v>
      </c>
      <c r="E64" s="3">
        <v>10650</v>
      </c>
      <c r="F64" s="3">
        <v>12.8</v>
      </c>
      <c r="G64" s="3">
        <v>36</v>
      </c>
      <c r="H64" s="3" t="s">
        <v>19</v>
      </c>
      <c r="I64" s="3" t="s">
        <v>72</v>
      </c>
      <c r="J64" s="3" t="s">
        <v>27</v>
      </c>
      <c r="K64" s="3">
        <v>63665</v>
      </c>
      <c r="L64" s="3" t="s">
        <v>22</v>
      </c>
      <c r="M64" s="3">
        <v>0.21</v>
      </c>
      <c r="N64" s="3">
        <v>0.53</v>
      </c>
      <c r="O64" s="3">
        <v>12013.2</v>
      </c>
      <c r="P64" s="3">
        <v>0</v>
      </c>
      <c r="Q64" s="3">
        <f>Table1[[#This Row],[Total Payments Received]]-Table1[[#This Row],[Loan Amount]]</f>
        <v>1363.2000000000007</v>
      </c>
      <c r="R64" s="4">
        <f>Table1[[#This Row],[Loan Amount]]/Table1[[#This Row],[Annual Income]]</f>
        <v>0.167281866017435</v>
      </c>
      <c r="S64" s="6">
        <f>Table1[[#This Row],[Loan Amount]]/Table1[[#This Row],[Annual Income]]</f>
        <v>0.167281866017435</v>
      </c>
      <c r="T64" s="3">
        <f>Table1[[#This Row],[Total Payments Received]]/Table1[[#This Row],[Term (Months)]]</f>
        <v>333.70000000000005</v>
      </c>
      <c r="U64" s="3">
        <f>Table1[[#This Row],[Annual Income]]/12</f>
        <v>5305.416666666667</v>
      </c>
      <c r="V64" s="6">
        <f>Table1[[#This Row],[EMI PER MONTH]]/Table1[[#This Row],[INCOME PER MONTH]]</f>
        <v>6.2897981622555568E-2</v>
      </c>
      <c r="W64" s="7" t="str">
        <f>TEXT(Table1[[#This Row],[Issue Date]],"YYYY-mm")</f>
        <v>2022-12</v>
      </c>
      <c r="X64" s="33">
        <f ca="1">DATEDIF(Table1[[#This Row],[Issue Date]],TODAY(),"m")</f>
        <v>32</v>
      </c>
      <c r="Y6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1363.2</v>
      </c>
      <c r="Z64" s="22" t="str">
        <f>IF(Table1[[#This Row],[Total Payments Received]]&gt;Table1[[#This Row],[Loan Amount]],"PROFIT","LOSS")</f>
        <v>PROFIT</v>
      </c>
    </row>
    <row r="65" spans="1:26" x14ac:dyDescent="0.25">
      <c r="A65" s="21" t="s">
        <v>169</v>
      </c>
      <c r="B65" s="2" t="s">
        <v>2105</v>
      </c>
      <c r="C65" s="3" t="s">
        <v>170</v>
      </c>
      <c r="D65" s="3" t="s">
        <v>55</v>
      </c>
      <c r="E65" s="3">
        <v>20933</v>
      </c>
      <c r="F65" s="3">
        <v>8.3000000000000007</v>
      </c>
      <c r="G65" s="3">
        <v>36</v>
      </c>
      <c r="H65" s="3" t="s">
        <v>2043</v>
      </c>
      <c r="I65" s="3" t="s">
        <v>56</v>
      </c>
      <c r="J65" s="3" t="s">
        <v>36</v>
      </c>
      <c r="K65" s="3">
        <v>39277</v>
      </c>
      <c r="L65" s="3" t="s">
        <v>32</v>
      </c>
      <c r="M65" s="3">
        <v>0.14000000000000001</v>
      </c>
      <c r="N65" s="3">
        <v>0.76</v>
      </c>
      <c r="O65" s="3">
        <v>2341.0500000000002</v>
      </c>
      <c r="P65" s="3">
        <v>2519.27</v>
      </c>
      <c r="Q65" s="3">
        <f>Table1[[#This Row],[Total Payments Received]]-Table1[[#This Row],[Loan Amount]]</f>
        <v>-18591.95</v>
      </c>
      <c r="R65" s="4">
        <f>Table1[[#This Row],[Loan Amount]]/Table1[[#This Row],[Annual Income]]</f>
        <v>0.53295821982330627</v>
      </c>
      <c r="S65" s="6">
        <f>Table1[[#This Row],[Loan Amount]]/Table1[[#This Row],[Annual Income]]</f>
        <v>0.53295821982330627</v>
      </c>
      <c r="T65" s="3">
        <f>Table1[[#This Row],[Total Payments Received]]/Table1[[#This Row],[Term (Months)]]</f>
        <v>65.029166666666669</v>
      </c>
      <c r="U65" s="3">
        <f>Table1[[#This Row],[Annual Income]]/12</f>
        <v>3273.0833333333335</v>
      </c>
      <c r="V65" s="6">
        <f>Table1[[#This Row],[EMI PER MONTH]]/Table1[[#This Row],[INCOME PER MONTH]]</f>
        <v>1.9867861598390914E-2</v>
      </c>
      <c r="W65" s="7" t="str">
        <f>TEXT(Table1[[#This Row],[Issue Date]],"YYYY-mm")</f>
        <v>2021-12</v>
      </c>
      <c r="X65" s="33">
        <f ca="1">DATEDIF(Table1[[#This Row],[Issue Date]],TODAY(),"m")</f>
        <v>45</v>
      </c>
      <c r="Y6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18591.95</v>
      </c>
      <c r="Z65" s="22" t="str">
        <f>IF(Table1[[#This Row],[Total Payments Received]]&gt;Table1[[#This Row],[Loan Amount]],"PROFIT","LOSS")</f>
        <v>LOSS</v>
      </c>
    </row>
    <row r="66" spans="1:26" x14ac:dyDescent="0.25">
      <c r="A66" s="21" t="s">
        <v>171</v>
      </c>
      <c r="B66" s="2" t="s">
        <v>2106</v>
      </c>
      <c r="C66" s="3" t="s">
        <v>172</v>
      </c>
      <c r="D66" s="3" t="s">
        <v>25</v>
      </c>
      <c r="E66" s="3">
        <v>21581</v>
      </c>
      <c r="F66" s="3">
        <v>10.5</v>
      </c>
      <c r="G66" s="3">
        <v>36</v>
      </c>
      <c r="H66" s="3" t="s">
        <v>19</v>
      </c>
      <c r="I66" s="3" t="s">
        <v>56</v>
      </c>
      <c r="J66" s="3" t="s">
        <v>27</v>
      </c>
      <c r="K66" s="3">
        <v>72239</v>
      </c>
      <c r="L66" s="3" t="s">
        <v>22</v>
      </c>
      <c r="M66" s="3">
        <v>0.23</v>
      </c>
      <c r="N66" s="3">
        <v>0.88</v>
      </c>
      <c r="O66" s="3">
        <v>23847</v>
      </c>
      <c r="P66" s="3">
        <v>0</v>
      </c>
      <c r="Q66" s="3">
        <f>Table1[[#This Row],[Total Payments Received]]-Table1[[#This Row],[Loan Amount]]</f>
        <v>2266</v>
      </c>
      <c r="R66" s="4">
        <f>Table1[[#This Row],[Loan Amount]]/Table1[[#This Row],[Annual Income]]</f>
        <v>0.2987444455211174</v>
      </c>
      <c r="S66" s="6">
        <f>Table1[[#This Row],[Loan Amount]]/Table1[[#This Row],[Annual Income]]</f>
        <v>0.2987444455211174</v>
      </c>
      <c r="T66" s="3">
        <f>Table1[[#This Row],[Total Payments Received]]/Table1[[#This Row],[Term (Months)]]</f>
        <v>662.41666666666663</v>
      </c>
      <c r="U66" s="3">
        <f>Table1[[#This Row],[Annual Income]]/12</f>
        <v>6019.916666666667</v>
      </c>
      <c r="V66" s="6">
        <f>Table1[[#This Row],[EMI PER MONTH]]/Table1[[#This Row],[INCOME PER MONTH]]</f>
        <v>0.11003751436204819</v>
      </c>
      <c r="W66" s="7" t="str">
        <f>TEXT(Table1[[#This Row],[Issue Date]],"YYYY-mm")</f>
        <v>2023-05</v>
      </c>
      <c r="X66" s="33">
        <f ca="1">DATEDIF(Table1[[#This Row],[Issue Date]],TODAY(),"m")</f>
        <v>27</v>
      </c>
      <c r="Y6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2266</v>
      </c>
      <c r="Z66" s="22" t="str">
        <f>IF(Table1[[#This Row],[Total Payments Received]]&gt;Table1[[#This Row],[Loan Amount]],"PROFIT","LOSS")</f>
        <v>PROFIT</v>
      </c>
    </row>
    <row r="67" spans="1:26" ht="45" x14ac:dyDescent="0.25">
      <c r="A67" s="21" t="s">
        <v>173</v>
      </c>
      <c r="B67" s="2" t="s">
        <v>2107</v>
      </c>
      <c r="C67" s="3" t="s">
        <v>174</v>
      </c>
      <c r="D67" s="3" t="s">
        <v>64</v>
      </c>
      <c r="E67" s="3">
        <v>24393</v>
      </c>
      <c r="F67" s="3">
        <v>23.6</v>
      </c>
      <c r="G67" s="3">
        <v>36</v>
      </c>
      <c r="H67" s="3" t="s">
        <v>19</v>
      </c>
      <c r="I67" s="3" t="s">
        <v>35</v>
      </c>
      <c r="J67" s="3" t="s">
        <v>31</v>
      </c>
      <c r="K67" s="3">
        <v>77664</v>
      </c>
      <c r="L67" s="3" t="s">
        <v>32</v>
      </c>
      <c r="M67" s="3">
        <v>0.12</v>
      </c>
      <c r="N67" s="3">
        <v>0.83</v>
      </c>
      <c r="O67" s="3">
        <v>30149.75</v>
      </c>
      <c r="P67" s="3">
        <v>0</v>
      </c>
      <c r="Q67" s="3">
        <f>Table1[[#This Row],[Total Payments Received]]-Table1[[#This Row],[Loan Amount]]</f>
        <v>5756.75</v>
      </c>
      <c r="R67" s="4">
        <f>Table1[[#This Row],[Loan Amount]]/Table1[[#This Row],[Annual Income]]</f>
        <v>0.31408374536464773</v>
      </c>
      <c r="S67" s="6">
        <f>Table1[[#This Row],[Loan Amount]]/Table1[[#This Row],[Annual Income]]</f>
        <v>0.31408374536464773</v>
      </c>
      <c r="T67" s="3">
        <f>Table1[[#This Row],[Total Payments Received]]/Table1[[#This Row],[Term (Months)]]</f>
        <v>837.49305555555554</v>
      </c>
      <c r="U67" s="3">
        <f>Table1[[#This Row],[Annual Income]]/12</f>
        <v>6472</v>
      </c>
      <c r="V67" s="6">
        <f>Table1[[#This Row],[EMI PER MONTH]]/Table1[[#This Row],[INCOME PER MONTH]]</f>
        <v>0.12940251167422057</v>
      </c>
      <c r="W67" s="7" t="str">
        <f>TEXT(Table1[[#This Row],[Issue Date]],"YYYY-mm")</f>
        <v>2023-12</v>
      </c>
      <c r="X67" s="33">
        <f ca="1">DATEDIF(Table1[[#This Row],[Issue Date]],TODAY(),"m")</f>
        <v>21</v>
      </c>
      <c r="Y6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5756.75</v>
      </c>
      <c r="Z67" s="22" t="str">
        <f>IF(Table1[[#This Row],[Total Payments Received]]&gt;Table1[[#This Row],[Loan Amount]],"PROFIT","LOSS")</f>
        <v>PROFIT</v>
      </c>
    </row>
    <row r="68" spans="1:26" ht="45" x14ac:dyDescent="0.25">
      <c r="A68" s="21" t="s">
        <v>175</v>
      </c>
      <c r="B68" s="2" t="s">
        <v>2108</v>
      </c>
      <c r="C68" s="3" t="s">
        <v>176</v>
      </c>
      <c r="D68" s="3" t="s">
        <v>18</v>
      </c>
      <c r="E68" s="3">
        <v>24051</v>
      </c>
      <c r="F68" s="3">
        <v>18.5</v>
      </c>
      <c r="G68" s="3">
        <v>60</v>
      </c>
      <c r="H68" s="3" t="s">
        <v>2043</v>
      </c>
      <c r="I68" s="3" t="s">
        <v>20</v>
      </c>
      <c r="J68" s="3" t="s">
        <v>31</v>
      </c>
      <c r="K68" s="3">
        <v>78008</v>
      </c>
      <c r="L68" s="3" t="s">
        <v>28</v>
      </c>
      <c r="M68" s="3">
        <v>0.41</v>
      </c>
      <c r="N68" s="3">
        <v>0.66</v>
      </c>
      <c r="O68" s="3">
        <v>2509.5100000000002</v>
      </c>
      <c r="P68" s="3">
        <v>11762.86</v>
      </c>
      <c r="Q68" s="3">
        <f>Table1[[#This Row],[Total Payments Received]]-Table1[[#This Row],[Loan Amount]]</f>
        <v>-21541.489999999998</v>
      </c>
      <c r="R68" s="4">
        <f>Table1[[#This Row],[Loan Amount]]/Table1[[#This Row],[Annual Income]]</f>
        <v>0.30831453184288793</v>
      </c>
      <c r="S68" s="6">
        <f>Table1[[#This Row],[Loan Amount]]/Table1[[#This Row],[Annual Income]]</f>
        <v>0.30831453184288793</v>
      </c>
      <c r="T68" s="3">
        <f>Table1[[#This Row],[Total Payments Received]]/Table1[[#This Row],[Term (Months)]]</f>
        <v>41.825166666666668</v>
      </c>
      <c r="U68" s="3">
        <f>Table1[[#This Row],[Annual Income]]/12</f>
        <v>6500.666666666667</v>
      </c>
      <c r="V68" s="6">
        <f>Table1[[#This Row],[EMI PER MONTH]]/Table1[[#This Row],[INCOME PER MONTH]]</f>
        <v>6.4339811301404983E-3</v>
      </c>
      <c r="W68" s="7" t="str">
        <f>TEXT(Table1[[#This Row],[Issue Date]],"YYYY-mm")</f>
        <v>2023-03</v>
      </c>
      <c r="X68" s="33">
        <f ca="1">DATEDIF(Table1[[#This Row],[Issue Date]],TODAY(),"m")</f>
        <v>30</v>
      </c>
      <c r="Y6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21541.49</v>
      </c>
      <c r="Z68" s="22" t="str">
        <f>IF(Table1[[#This Row],[Total Payments Received]]&gt;Table1[[#This Row],[Loan Amount]],"PROFIT","LOSS")</f>
        <v>LOSS</v>
      </c>
    </row>
    <row r="69" spans="1:26" ht="45" x14ac:dyDescent="0.25">
      <c r="A69" s="21" t="s">
        <v>177</v>
      </c>
      <c r="B69" s="2" t="s">
        <v>2109</v>
      </c>
      <c r="C69" s="3" t="s">
        <v>178</v>
      </c>
      <c r="D69" s="3" t="s">
        <v>64</v>
      </c>
      <c r="E69" s="3">
        <v>27212</v>
      </c>
      <c r="F69" s="3">
        <v>14.9</v>
      </c>
      <c r="G69" s="3">
        <v>60</v>
      </c>
      <c r="H69" s="3" t="s">
        <v>2043</v>
      </c>
      <c r="I69" s="3" t="s">
        <v>72</v>
      </c>
      <c r="J69" s="3" t="s">
        <v>31</v>
      </c>
      <c r="K69" s="3">
        <v>44683</v>
      </c>
      <c r="L69" s="3" t="s">
        <v>28</v>
      </c>
      <c r="M69" s="3">
        <v>0.26</v>
      </c>
      <c r="N69" s="3">
        <v>0.54</v>
      </c>
      <c r="O69" s="3">
        <v>2820.6</v>
      </c>
      <c r="P69" s="3">
        <v>0</v>
      </c>
      <c r="Q69" s="3">
        <f>Table1[[#This Row],[Total Payments Received]]-Table1[[#This Row],[Loan Amount]]</f>
        <v>-24391.4</v>
      </c>
      <c r="R69" s="4">
        <f>Table1[[#This Row],[Loan Amount]]/Table1[[#This Row],[Annual Income]]</f>
        <v>0.6090011861334288</v>
      </c>
      <c r="S69" s="6">
        <f>Table1[[#This Row],[Loan Amount]]/Table1[[#This Row],[Annual Income]]</f>
        <v>0.6090011861334288</v>
      </c>
      <c r="T69" s="3">
        <f>Table1[[#This Row],[Total Payments Received]]/Table1[[#This Row],[Term (Months)]]</f>
        <v>47.01</v>
      </c>
      <c r="U69" s="3">
        <f>Table1[[#This Row],[Annual Income]]/12</f>
        <v>3723.5833333333335</v>
      </c>
      <c r="V69" s="6">
        <f>Table1[[#This Row],[EMI PER MONTH]]/Table1[[#This Row],[INCOME PER MONTH]]</f>
        <v>1.2624935657856454E-2</v>
      </c>
      <c r="W69" s="7" t="str">
        <f>TEXT(Table1[[#This Row],[Issue Date]],"YYYY-mm")</f>
        <v>2021-08</v>
      </c>
      <c r="X69" s="33">
        <f ca="1">DATEDIF(Table1[[#This Row],[Issue Date]],TODAY(),"m")</f>
        <v>49</v>
      </c>
      <c r="Y6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24391.4</v>
      </c>
      <c r="Z69" s="22" t="str">
        <f>IF(Table1[[#This Row],[Total Payments Received]]&gt;Table1[[#This Row],[Loan Amount]],"PROFIT","LOSS")</f>
        <v>LOSS</v>
      </c>
    </row>
    <row r="70" spans="1:26" ht="45" x14ac:dyDescent="0.25">
      <c r="A70" s="21" t="s">
        <v>179</v>
      </c>
      <c r="B70" s="2" t="s">
        <v>2110</v>
      </c>
      <c r="C70" s="3" t="s">
        <v>180</v>
      </c>
      <c r="D70" s="3" t="s">
        <v>75</v>
      </c>
      <c r="E70" s="3">
        <v>5090</v>
      </c>
      <c r="F70" s="3">
        <v>5.3</v>
      </c>
      <c r="G70" s="3">
        <v>60</v>
      </c>
      <c r="H70" s="3" t="s">
        <v>19</v>
      </c>
      <c r="I70" s="3" t="s">
        <v>72</v>
      </c>
      <c r="J70" s="3" t="s">
        <v>31</v>
      </c>
      <c r="K70" s="3">
        <v>30670</v>
      </c>
      <c r="L70" s="3" t="s">
        <v>32</v>
      </c>
      <c r="M70" s="3">
        <v>0.28000000000000003</v>
      </c>
      <c r="N70" s="3">
        <v>0.59</v>
      </c>
      <c r="O70" s="3">
        <v>5359.77</v>
      </c>
      <c r="P70" s="3">
        <v>0</v>
      </c>
      <c r="Q70" s="3">
        <f>Table1[[#This Row],[Total Payments Received]]-Table1[[#This Row],[Loan Amount]]</f>
        <v>269.77000000000044</v>
      </c>
      <c r="R70" s="4">
        <f>Table1[[#This Row],[Loan Amount]]/Table1[[#This Row],[Annual Income]]</f>
        <v>0.16596022171503097</v>
      </c>
      <c r="S70" s="6">
        <f>Table1[[#This Row],[Loan Amount]]/Table1[[#This Row],[Annual Income]]</f>
        <v>0.16596022171503097</v>
      </c>
      <c r="T70" s="3">
        <f>Table1[[#This Row],[Total Payments Received]]/Table1[[#This Row],[Term (Months)]]</f>
        <v>89.32950000000001</v>
      </c>
      <c r="U70" s="3">
        <f>Table1[[#This Row],[Annual Income]]/12</f>
        <v>2555.8333333333335</v>
      </c>
      <c r="V70" s="6">
        <f>Table1[[#This Row],[EMI PER MONTH]]/Table1[[#This Row],[INCOME PER MONTH]]</f>
        <v>3.4951222693185527E-2</v>
      </c>
      <c r="W70" s="7" t="str">
        <f>TEXT(Table1[[#This Row],[Issue Date]],"YYYY-mm")</f>
        <v>2023-02</v>
      </c>
      <c r="X70" s="33">
        <f ca="1">DATEDIF(Table1[[#This Row],[Issue Date]],TODAY(),"m")</f>
        <v>31</v>
      </c>
      <c r="Y7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269.77</v>
      </c>
      <c r="Z70" s="22" t="str">
        <f>IF(Table1[[#This Row],[Total Payments Received]]&gt;Table1[[#This Row],[Loan Amount]],"PROFIT","LOSS")</f>
        <v>PROFIT</v>
      </c>
    </row>
    <row r="71" spans="1:26" x14ac:dyDescent="0.25">
      <c r="A71" s="21" t="s">
        <v>181</v>
      </c>
      <c r="B71" s="2" t="s">
        <v>2111</v>
      </c>
      <c r="C71" s="3" t="s">
        <v>182</v>
      </c>
      <c r="D71" s="3" t="s">
        <v>75</v>
      </c>
      <c r="E71" s="3">
        <v>7960</v>
      </c>
      <c r="F71" s="3">
        <v>24.8</v>
      </c>
      <c r="G71" s="3">
        <v>60</v>
      </c>
      <c r="H71" s="3" t="s">
        <v>19</v>
      </c>
      <c r="I71" s="3" t="s">
        <v>26</v>
      </c>
      <c r="J71" s="3" t="s">
        <v>36</v>
      </c>
      <c r="K71" s="3">
        <v>119211</v>
      </c>
      <c r="L71" s="3" t="s">
        <v>22</v>
      </c>
      <c r="M71" s="3">
        <v>0.46</v>
      </c>
      <c r="N71" s="3">
        <v>0.75</v>
      </c>
      <c r="O71" s="3">
        <v>9934.08</v>
      </c>
      <c r="P71" s="3">
        <v>0</v>
      </c>
      <c r="Q71" s="3">
        <f>Table1[[#This Row],[Total Payments Received]]-Table1[[#This Row],[Loan Amount]]</f>
        <v>1974.08</v>
      </c>
      <c r="R71" s="4">
        <f>Table1[[#This Row],[Loan Amount]]/Table1[[#This Row],[Annual Income]]</f>
        <v>6.677236161092516E-2</v>
      </c>
      <c r="S71" s="6">
        <f>Table1[[#This Row],[Loan Amount]]/Table1[[#This Row],[Annual Income]]</f>
        <v>6.677236161092516E-2</v>
      </c>
      <c r="T71" s="3">
        <f>Table1[[#This Row],[Total Payments Received]]/Table1[[#This Row],[Term (Months)]]</f>
        <v>165.56800000000001</v>
      </c>
      <c r="U71" s="3">
        <f>Table1[[#This Row],[Annual Income]]/12</f>
        <v>9934.25</v>
      </c>
      <c r="V71" s="6">
        <f>Table1[[#This Row],[EMI PER MONTH]]/Table1[[#This Row],[INCOME PER MONTH]]</f>
        <v>1.6666381458086924E-2</v>
      </c>
      <c r="W71" s="7" t="str">
        <f>TEXT(Table1[[#This Row],[Issue Date]],"YYYY-mm")</f>
        <v>2021-07</v>
      </c>
      <c r="X71" s="33">
        <f ca="1">DATEDIF(Table1[[#This Row],[Issue Date]],TODAY(),"m")</f>
        <v>50</v>
      </c>
      <c r="Y7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1974.08</v>
      </c>
      <c r="Z71" s="22" t="str">
        <f>IF(Table1[[#This Row],[Total Payments Received]]&gt;Table1[[#This Row],[Loan Amount]],"PROFIT","LOSS")</f>
        <v>PROFIT</v>
      </c>
    </row>
    <row r="72" spans="1:26" ht="30" x14ac:dyDescent="0.25">
      <c r="A72" s="21" t="s">
        <v>183</v>
      </c>
      <c r="B72" s="2" t="s">
        <v>2112</v>
      </c>
      <c r="C72" s="3" t="s">
        <v>184</v>
      </c>
      <c r="D72" s="3" t="s">
        <v>55</v>
      </c>
      <c r="E72" s="3">
        <v>36772</v>
      </c>
      <c r="F72" s="3">
        <v>18.399999999999999</v>
      </c>
      <c r="G72" s="3">
        <v>36</v>
      </c>
      <c r="H72" s="3" t="s">
        <v>19</v>
      </c>
      <c r="I72" s="3" t="s">
        <v>72</v>
      </c>
      <c r="J72" s="3" t="s">
        <v>21</v>
      </c>
      <c r="K72" s="3">
        <v>47889</v>
      </c>
      <c r="L72" s="3" t="s">
        <v>22</v>
      </c>
      <c r="M72" s="3">
        <v>0.36</v>
      </c>
      <c r="N72" s="3">
        <v>0.59</v>
      </c>
      <c r="O72" s="3">
        <v>43538.05</v>
      </c>
      <c r="P72" s="3">
        <v>0</v>
      </c>
      <c r="Q72" s="3">
        <f>Table1[[#This Row],[Total Payments Received]]-Table1[[#This Row],[Loan Amount]]</f>
        <v>6766.0500000000029</v>
      </c>
      <c r="R72" s="4">
        <f>Table1[[#This Row],[Loan Amount]]/Table1[[#This Row],[Annual Income]]</f>
        <v>0.76785900728768608</v>
      </c>
      <c r="S72" s="6">
        <f>Table1[[#This Row],[Loan Amount]]/Table1[[#This Row],[Annual Income]]</f>
        <v>0.76785900728768608</v>
      </c>
      <c r="T72" s="3">
        <f>Table1[[#This Row],[Total Payments Received]]/Table1[[#This Row],[Term (Months)]]</f>
        <v>1209.3902777777778</v>
      </c>
      <c r="U72" s="3">
        <f>Table1[[#This Row],[Annual Income]]/12</f>
        <v>3990.75</v>
      </c>
      <c r="V72" s="6">
        <f>Table1[[#This Row],[EMI PER MONTH]]/Table1[[#This Row],[INCOME PER MONTH]]</f>
        <v>0.30304836879728819</v>
      </c>
      <c r="W72" s="7" t="str">
        <f>TEXT(Table1[[#This Row],[Issue Date]],"YYYY-mm")</f>
        <v>2022-01</v>
      </c>
      <c r="X72" s="33">
        <f ca="1">DATEDIF(Table1[[#This Row],[Issue Date]],TODAY(),"m")</f>
        <v>44</v>
      </c>
      <c r="Y7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6766.05</v>
      </c>
      <c r="Z72" s="22" t="str">
        <f>IF(Table1[[#This Row],[Total Payments Received]]&gt;Table1[[#This Row],[Loan Amount]],"PROFIT","LOSS")</f>
        <v>PROFIT</v>
      </c>
    </row>
    <row r="73" spans="1:26" ht="45" x14ac:dyDescent="0.25">
      <c r="A73" s="21" t="s">
        <v>185</v>
      </c>
      <c r="B73" s="2" t="s">
        <v>2113</v>
      </c>
      <c r="C73" s="3" t="s">
        <v>186</v>
      </c>
      <c r="D73" s="3" t="s">
        <v>45</v>
      </c>
      <c r="E73" s="3">
        <v>22520</v>
      </c>
      <c r="F73" s="3">
        <v>11.3</v>
      </c>
      <c r="G73" s="3">
        <v>60</v>
      </c>
      <c r="H73" s="3" t="s">
        <v>19</v>
      </c>
      <c r="I73" s="3" t="s">
        <v>56</v>
      </c>
      <c r="J73" s="3" t="s">
        <v>31</v>
      </c>
      <c r="K73" s="3">
        <v>85612</v>
      </c>
      <c r="L73" s="3" t="s">
        <v>28</v>
      </c>
      <c r="M73" s="3">
        <v>0.1</v>
      </c>
      <c r="N73" s="3">
        <v>0.74</v>
      </c>
      <c r="O73" s="3">
        <v>25064.76</v>
      </c>
      <c r="P73" s="3">
        <v>0</v>
      </c>
      <c r="Q73" s="3">
        <f>Table1[[#This Row],[Total Payments Received]]-Table1[[#This Row],[Loan Amount]]</f>
        <v>2544.7599999999984</v>
      </c>
      <c r="R73" s="4">
        <f>Table1[[#This Row],[Loan Amount]]/Table1[[#This Row],[Annual Income]]</f>
        <v>0.26304723636873334</v>
      </c>
      <c r="S73" s="6">
        <f>Table1[[#This Row],[Loan Amount]]/Table1[[#This Row],[Annual Income]]</f>
        <v>0.26304723636873334</v>
      </c>
      <c r="T73" s="3">
        <f>Table1[[#This Row],[Total Payments Received]]/Table1[[#This Row],[Term (Months)]]</f>
        <v>417.74599999999998</v>
      </c>
      <c r="U73" s="3">
        <f>Table1[[#This Row],[Annual Income]]/12</f>
        <v>7134.333333333333</v>
      </c>
      <c r="V73" s="6">
        <f>Table1[[#This Row],[EMI PER MONTH]]/Table1[[#This Row],[INCOME PER MONTH]]</f>
        <v>5.8554314815680047E-2</v>
      </c>
      <c r="W73" s="7" t="str">
        <f>TEXT(Table1[[#This Row],[Issue Date]],"YYYY-mm")</f>
        <v>2022-05</v>
      </c>
      <c r="X73" s="33">
        <f ca="1">DATEDIF(Table1[[#This Row],[Issue Date]],TODAY(),"m")</f>
        <v>40</v>
      </c>
      <c r="Y7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2544.76</v>
      </c>
      <c r="Z73" s="22" t="str">
        <f>IF(Table1[[#This Row],[Total Payments Received]]&gt;Table1[[#This Row],[Loan Amount]],"PROFIT","LOSS")</f>
        <v>PROFIT</v>
      </c>
    </row>
    <row r="74" spans="1:26" x14ac:dyDescent="0.25">
      <c r="A74" s="21" t="s">
        <v>187</v>
      </c>
      <c r="B74" s="2" t="s">
        <v>2114</v>
      </c>
      <c r="C74" s="3" t="s">
        <v>188</v>
      </c>
      <c r="D74" s="3" t="s">
        <v>18</v>
      </c>
      <c r="E74" s="3">
        <v>37408</v>
      </c>
      <c r="F74" s="3">
        <v>22.6</v>
      </c>
      <c r="G74" s="3">
        <v>60</v>
      </c>
      <c r="H74" s="3" t="s">
        <v>19</v>
      </c>
      <c r="I74" s="3" t="s">
        <v>20</v>
      </c>
      <c r="J74" s="3" t="s">
        <v>27</v>
      </c>
      <c r="K74" s="3">
        <v>74535</v>
      </c>
      <c r="L74" s="3" t="s">
        <v>32</v>
      </c>
      <c r="M74" s="3">
        <v>0.48</v>
      </c>
      <c r="N74" s="3">
        <v>0.6</v>
      </c>
      <c r="O74" s="3">
        <v>45862.21</v>
      </c>
      <c r="P74" s="3">
        <v>0</v>
      </c>
      <c r="Q74" s="3">
        <f>Table1[[#This Row],[Total Payments Received]]-Table1[[#This Row],[Loan Amount]]</f>
        <v>8454.2099999999991</v>
      </c>
      <c r="R74" s="4">
        <f>Table1[[#This Row],[Loan Amount]]/Table1[[#This Row],[Annual Income]]</f>
        <v>0.50188502046018646</v>
      </c>
      <c r="S74" s="6">
        <f>Table1[[#This Row],[Loan Amount]]/Table1[[#This Row],[Annual Income]]</f>
        <v>0.50188502046018646</v>
      </c>
      <c r="T74" s="3">
        <f>Table1[[#This Row],[Total Payments Received]]/Table1[[#This Row],[Term (Months)]]</f>
        <v>764.37016666666671</v>
      </c>
      <c r="U74" s="3">
        <f>Table1[[#This Row],[Annual Income]]/12</f>
        <v>6211.25</v>
      </c>
      <c r="V74" s="6">
        <f>Table1[[#This Row],[EMI PER MONTH]]/Table1[[#This Row],[INCOME PER MONTH]]</f>
        <v>0.12306221238344403</v>
      </c>
      <c r="W74" s="7" t="str">
        <f>TEXT(Table1[[#This Row],[Issue Date]],"YYYY-mm")</f>
        <v>2023-12</v>
      </c>
      <c r="X74" s="33">
        <f ca="1">DATEDIF(Table1[[#This Row],[Issue Date]],TODAY(),"m")</f>
        <v>21</v>
      </c>
      <c r="Y7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8454.21</v>
      </c>
      <c r="Z74" s="22" t="str">
        <f>IF(Table1[[#This Row],[Total Payments Received]]&gt;Table1[[#This Row],[Loan Amount]],"PROFIT","LOSS")</f>
        <v>PROFIT</v>
      </c>
    </row>
    <row r="75" spans="1:26" ht="45" x14ac:dyDescent="0.25">
      <c r="A75" s="21" t="s">
        <v>189</v>
      </c>
      <c r="B75" s="2" t="s">
        <v>2115</v>
      </c>
      <c r="C75" s="3" t="s">
        <v>190</v>
      </c>
      <c r="D75" s="3" t="s">
        <v>64</v>
      </c>
      <c r="E75" s="3">
        <v>29470</v>
      </c>
      <c r="F75" s="3">
        <v>10.199999999999999</v>
      </c>
      <c r="G75" s="3">
        <v>36</v>
      </c>
      <c r="H75" s="3" t="s">
        <v>2043</v>
      </c>
      <c r="I75" s="3" t="s">
        <v>72</v>
      </c>
      <c r="J75" s="3" t="s">
        <v>31</v>
      </c>
      <c r="K75" s="3">
        <v>108542</v>
      </c>
      <c r="L75" s="3" t="s">
        <v>28</v>
      </c>
      <c r="M75" s="3">
        <v>0.19</v>
      </c>
      <c r="N75" s="3">
        <v>0.88</v>
      </c>
      <c r="O75" s="3">
        <v>10081.43</v>
      </c>
      <c r="P75" s="3">
        <v>0</v>
      </c>
      <c r="Q75" s="3">
        <f>Table1[[#This Row],[Total Payments Received]]-Table1[[#This Row],[Loan Amount]]</f>
        <v>-19388.57</v>
      </c>
      <c r="R75" s="4">
        <f>Table1[[#This Row],[Loan Amount]]/Table1[[#This Row],[Annual Income]]</f>
        <v>0.27150780343092995</v>
      </c>
      <c r="S75" s="6">
        <f>Table1[[#This Row],[Loan Amount]]/Table1[[#This Row],[Annual Income]]</f>
        <v>0.27150780343092995</v>
      </c>
      <c r="T75" s="3">
        <f>Table1[[#This Row],[Total Payments Received]]/Table1[[#This Row],[Term (Months)]]</f>
        <v>280.03972222222222</v>
      </c>
      <c r="U75" s="3">
        <f>Table1[[#This Row],[Annual Income]]/12</f>
        <v>9045.1666666666661</v>
      </c>
      <c r="V75" s="6">
        <f>Table1[[#This Row],[EMI PER MONTH]]/Table1[[#This Row],[INCOME PER MONTH]]</f>
        <v>3.096015060222464E-2</v>
      </c>
      <c r="W75" s="7" t="str">
        <f>TEXT(Table1[[#This Row],[Issue Date]],"YYYY-mm")</f>
        <v>2021-01</v>
      </c>
      <c r="X75" s="33">
        <f ca="1">DATEDIF(Table1[[#This Row],[Issue Date]],TODAY(),"m")</f>
        <v>56</v>
      </c>
      <c r="Y7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19388.57</v>
      </c>
      <c r="Z75" s="22" t="str">
        <f>IF(Table1[[#This Row],[Total Payments Received]]&gt;Table1[[#This Row],[Loan Amount]],"PROFIT","LOSS")</f>
        <v>LOSS</v>
      </c>
    </row>
    <row r="76" spans="1:26" x14ac:dyDescent="0.25">
      <c r="A76" s="21" t="s">
        <v>191</v>
      </c>
      <c r="B76" s="2" t="s">
        <v>2116</v>
      </c>
      <c r="C76" s="3" t="s">
        <v>192</v>
      </c>
      <c r="D76" s="3" t="s">
        <v>45</v>
      </c>
      <c r="E76" s="3">
        <v>21491</v>
      </c>
      <c r="F76" s="3">
        <v>15.9</v>
      </c>
      <c r="G76" s="3">
        <v>36</v>
      </c>
      <c r="H76" s="3" t="s">
        <v>19</v>
      </c>
      <c r="I76" s="3" t="s">
        <v>26</v>
      </c>
      <c r="J76" s="3" t="s">
        <v>36</v>
      </c>
      <c r="K76" s="3">
        <v>84319</v>
      </c>
      <c r="L76" s="3" t="s">
        <v>28</v>
      </c>
      <c r="M76" s="3">
        <v>0.14000000000000001</v>
      </c>
      <c r="N76" s="3">
        <v>0.68</v>
      </c>
      <c r="O76" s="3">
        <v>24908.07</v>
      </c>
      <c r="P76" s="3">
        <v>0</v>
      </c>
      <c r="Q76" s="3">
        <f>Table1[[#This Row],[Total Payments Received]]-Table1[[#This Row],[Loan Amount]]</f>
        <v>3417.0699999999997</v>
      </c>
      <c r="R76" s="4">
        <f>Table1[[#This Row],[Loan Amount]]/Table1[[#This Row],[Annual Income]]</f>
        <v>0.25487731116355744</v>
      </c>
      <c r="S76" s="6">
        <f>Table1[[#This Row],[Loan Amount]]/Table1[[#This Row],[Annual Income]]</f>
        <v>0.25487731116355744</v>
      </c>
      <c r="T76" s="3">
        <f>Table1[[#This Row],[Total Payments Received]]/Table1[[#This Row],[Term (Months)]]</f>
        <v>691.89083333333338</v>
      </c>
      <c r="U76" s="3">
        <f>Table1[[#This Row],[Annual Income]]/12</f>
        <v>7026.583333333333</v>
      </c>
      <c r="V76" s="6">
        <f>Table1[[#This Row],[EMI PER MONTH]]/Table1[[#This Row],[INCOME PER MONTH]]</f>
        <v>9.8467605166095429E-2</v>
      </c>
      <c r="W76" s="7" t="str">
        <f>TEXT(Table1[[#This Row],[Issue Date]],"YYYY-mm")</f>
        <v>2021-03</v>
      </c>
      <c r="X76" s="33">
        <f ca="1">DATEDIF(Table1[[#This Row],[Issue Date]],TODAY(),"m")</f>
        <v>54</v>
      </c>
      <c r="Y7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3417.07</v>
      </c>
      <c r="Z76" s="22" t="str">
        <f>IF(Table1[[#This Row],[Total Payments Received]]&gt;Table1[[#This Row],[Loan Amount]],"PROFIT","LOSS")</f>
        <v>PROFIT</v>
      </c>
    </row>
    <row r="77" spans="1:26" x14ac:dyDescent="0.25">
      <c r="A77" s="21" t="s">
        <v>193</v>
      </c>
      <c r="B77" s="2" t="s">
        <v>2117</v>
      </c>
      <c r="C77" s="3" t="s">
        <v>194</v>
      </c>
      <c r="D77" s="3" t="s">
        <v>64</v>
      </c>
      <c r="E77" s="3">
        <v>2341</v>
      </c>
      <c r="F77" s="3">
        <v>17.7</v>
      </c>
      <c r="G77" s="3">
        <v>60</v>
      </c>
      <c r="H77" s="3" t="s">
        <v>2043</v>
      </c>
      <c r="I77" s="3" t="s">
        <v>72</v>
      </c>
      <c r="J77" s="3" t="s">
        <v>27</v>
      </c>
      <c r="K77" s="3">
        <v>144072</v>
      </c>
      <c r="L77" s="3" t="s">
        <v>22</v>
      </c>
      <c r="M77" s="3">
        <v>0.41</v>
      </c>
      <c r="N77" s="3">
        <v>0.61</v>
      </c>
      <c r="O77" s="3">
        <v>714.53</v>
      </c>
      <c r="P77" s="3">
        <v>0</v>
      </c>
      <c r="Q77" s="3">
        <f>Table1[[#This Row],[Total Payments Received]]-Table1[[#This Row],[Loan Amount]]</f>
        <v>-1626.47</v>
      </c>
      <c r="R77" s="4">
        <f>Table1[[#This Row],[Loan Amount]]/Table1[[#This Row],[Annual Income]]</f>
        <v>1.6248820034427233E-2</v>
      </c>
      <c r="S77" s="6">
        <f>Table1[[#This Row],[Loan Amount]]/Table1[[#This Row],[Annual Income]]</f>
        <v>1.6248820034427233E-2</v>
      </c>
      <c r="T77" s="3">
        <f>Table1[[#This Row],[Total Payments Received]]/Table1[[#This Row],[Term (Months)]]</f>
        <v>11.908833333333332</v>
      </c>
      <c r="U77" s="3">
        <f>Table1[[#This Row],[Annual Income]]/12</f>
        <v>12006</v>
      </c>
      <c r="V77" s="6">
        <f>Table1[[#This Row],[EMI PER MONTH]]/Table1[[#This Row],[INCOME PER MONTH]]</f>
        <v>9.9190682436559497E-4</v>
      </c>
      <c r="W77" s="7" t="str">
        <f>TEXT(Table1[[#This Row],[Issue Date]],"YYYY-mm")</f>
        <v>2022-06</v>
      </c>
      <c r="X77" s="33">
        <f ca="1">DATEDIF(Table1[[#This Row],[Issue Date]],TODAY(),"m")</f>
        <v>39</v>
      </c>
      <c r="Y7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1626.47</v>
      </c>
      <c r="Z77" s="22" t="str">
        <f>IF(Table1[[#This Row],[Total Payments Received]]&gt;Table1[[#This Row],[Loan Amount]],"PROFIT","LOSS")</f>
        <v>LOSS</v>
      </c>
    </row>
    <row r="78" spans="1:26" ht="45" x14ac:dyDescent="0.25">
      <c r="A78" s="21" t="s">
        <v>195</v>
      </c>
      <c r="B78" s="2" t="s">
        <v>2118</v>
      </c>
      <c r="C78" s="3" t="s">
        <v>196</v>
      </c>
      <c r="D78" s="3" t="s">
        <v>64</v>
      </c>
      <c r="E78" s="3">
        <v>25791</v>
      </c>
      <c r="F78" s="3">
        <v>9.4</v>
      </c>
      <c r="G78" s="3">
        <v>60</v>
      </c>
      <c r="H78" s="3" t="s">
        <v>2043</v>
      </c>
      <c r="I78" s="3" t="s">
        <v>26</v>
      </c>
      <c r="J78" s="3" t="s">
        <v>31</v>
      </c>
      <c r="K78" s="3">
        <v>122067</v>
      </c>
      <c r="L78" s="3" t="s">
        <v>32</v>
      </c>
      <c r="M78" s="3">
        <v>0.3</v>
      </c>
      <c r="N78" s="3">
        <v>0.87</v>
      </c>
      <c r="O78" s="3">
        <v>7712.63</v>
      </c>
      <c r="P78" s="3">
        <v>0</v>
      </c>
      <c r="Q78" s="3">
        <f>Table1[[#This Row],[Total Payments Received]]-Table1[[#This Row],[Loan Amount]]</f>
        <v>-18078.37</v>
      </c>
      <c r="R78" s="4">
        <f>Table1[[#This Row],[Loan Amount]]/Table1[[#This Row],[Annual Income]]</f>
        <v>0.21128560544618938</v>
      </c>
      <c r="S78" s="6">
        <f>Table1[[#This Row],[Loan Amount]]/Table1[[#This Row],[Annual Income]]</f>
        <v>0.21128560544618938</v>
      </c>
      <c r="T78" s="3">
        <f>Table1[[#This Row],[Total Payments Received]]/Table1[[#This Row],[Term (Months)]]</f>
        <v>128.54383333333334</v>
      </c>
      <c r="U78" s="3">
        <f>Table1[[#This Row],[Annual Income]]/12</f>
        <v>10172.25</v>
      </c>
      <c r="V78" s="6">
        <f>Table1[[#This Row],[EMI PER MONTH]]/Table1[[#This Row],[INCOME PER MONTH]]</f>
        <v>1.2636715901922715E-2</v>
      </c>
      <c r="W78" s="7" t="str">
        <f>TEXT(Table1[[#This Row],[Issue Date]],"YYYY-mm")</f>
        <v>2022-10</v>
      </c>
      <c r="X78" s="33">
        <f ca="1">DATEDIF(Table1[[#This Row],[Issue Date]],TODAY(),"m")</f>
        <v>35</v>
      </c>
      <c r="Y7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18078.37</v>
      </c>
      <c r="Z78" s="22" t="str">
        <f>IF(Table1[[#This Row],[Total Payments Received]]&gt;Table1[[#This Row],[Loan Amount]],"PROFIT","LOSS")</f>
        <v>LOSS</v>
      </c>
    </row>
    <row r="79" spans="1:26" ht="30" x14ac:dyDescent="0.25">
      <c r="A79" s="21" t="s">
        <v>197</v>
      </c>
      <c r="B79" s="2" t="s">
        <v>2119</v>
      </c>
      <c r="C79" s="3" t="s">
        <v>198</v>
      </c>
      <c r="D79" s="3" t="s">
        <v>25</v>
      </c>
      <c r="E79" s="3">
        <v>1338</v>
      </c>
      <c r="F79" s="3">
        <v>24.6</v>
      </c>
      <c r="G79" s="3">
        <v>36</v>
      </c>
      <c r="H79" s="3" t="s">
        <v>19</v>
      </c>
      <c r="I79" s="3" t="s">
        <v>20</v>
      </c>
      <c r="J79" s="3" t="s">
        <v>21</v>
      </c>
      <c r="K79" s="3">
        <v>51639</v>
      </c>
      <c r="L79" s="3" t="s">
        <v>28</v>
      </c>
      <c r="M79" s="3">
        <v>0.27</v>
      </c>
      <c r="N79" s="3">
        <v>0.65</v>
      </c>
      <c r="O79" s="3">
        <v>1667.15</v>
      </c>
      <c r="P79" s="3">
        <v>0</v>
      </c>
      <c r="Q79" s="3">
        <f>Table1[[#This Row],[Total Payments Received]]-Table1[[#This Row],[Loan Amount]]</f>
        <v>329.15000000000009</v>
      </c>
      <c r="R79" s="4">
        <f>Table1[[#This Row],[Loan Amount]]/Table1[[#This Row],[Annual Income]]</f>
        <v>2.5910648928135712E-2</v>
      </c>
      <c r="S79" s="6">
        <f>Table1[[#This Row],[Loan Amount]]/Table1[[#This Row],[Annual Income]]</f>
        <v>2.5910648928135712E-2</v>
      </c>
      <c r="T79" s="3">
        <f>Table1[[#This Row],[Total Payments Received]]/Table1[[#This Row],[Term (Months)]]</f>
        <v>46.309722222222227</v>
      </c>
      <c r="U79" s="3">
        <f>Table1[[#This Row],[Annual Income]]/12</f>
        <v>4303.25</v>
      </c>
      <c r="V79" s="6">
        <f>Table1[[#This Row],[EMI PER MONTH]]/Table1[[#This Row],[INCOME PER MONTH]]</f>
        <v>1.0761569098291344E-2</v>
      </c>
      <c r="W79" s="7" t="str">
        <f>TEXT(Table1[[#This Row],[Issue Date]],"YYYY-mm")</f>
        <v>2023-12</v>
      </c>
      <c r="X79" s="33">
        <f ca="1">DATEDIF(Table1[[#This Row],[Issue Date]],TODAY(),"m")</f>
        <v>20</v>
      </c>
      <c r="Y7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329.15</v>
      </c>
      <c r="Z79" s="22" t="str">
        <f>IF(Table1[[#This Row],[Total Payments Received]]&gt;Table1[[#This Row],[Loan Amount]],"PROFIT","LOSS")</f>
        <v>PROFIT</v>
      </c>
    </row>
    <row r="80" spans="1:26" x14ac:dyDescent="0.25">
      <c r="A80" s="21" t="s">
        <v>199</v>
      </c>
      <c r="B80" s="2" t="s">
        <v>2120</v>
      </c>
      <c r="C80" s="3" t="s">
        <v>200</v>
      </c>
      <c r="D80" s="3" t="s">
        <v>75</v>
      </c>
      <c r="E80" s="3">
        <v>6895</v>
      </c>
      <c r="F80" s="3">
        <v>20</v>
      </c>
      <c r="G80" s="3">
        <v>60</v>
      </c>
      <c r="H80" s="3" t="s">
        <v>19</v>
      </c>
      <c r="I80" s="3" t="s">
        <v>35</v>
      </c>
      <c r="J80" s="3" t="s">
        <v>27</v>
      </c>
      <c r="K80" s="3">
        <v>94712</v>
      </c>
      <c r="L80" s="3" t="s">
        <v>22</v>
      </c>
      <c r="M80" s="3">
        <v>0.2</v>
      </c>
      <c r="N80" s="3">
        <v>0.55000000000000004</v>
      </c>
      <c r="O80" s="3">
        <v>8274</v>
      </c>
      <c r="P80" s="3">
        <v>0</v>
      </c>
      <c r="Q80" s="3">
        <f>Table1[[#This Row],[Total Payments Received]]-Table1[[#This Row],[Loan Amount]]</f>
        <v>1379</v>
      </c>
      <c r="R80" s="4">
        <f>Table1[[#This Row],[Loan Amount]]/Table1[[#This Row],[Annual Income]]</f>
        <v>7.2799645240307465E-2</v>
      </c>
      <c r="S80" s="6">
        <f>Table1[[#This Row],[Loan Amount]]/Table1[[#This Row],[Annual Income]]</f>
        <v>7.2799645240307465E-2</v>
      </c>
      <c r="T80" s="3">
        <f>Table1[[#This Row],[Total Payments Received]]/Table1[[#This Row],[Term (Months)]]</f>
        <v>137.9</v>
      </c>
      <c r="U80" s="3">
        <f>Table1[[#This Row],[Annual Income]]/12</f>
        <v>7892.666666666667</v>
      </c>
      <c r="V80" s="6">
        <f>Table1[[#This Row],[EMI PER MONTH]]/Table1[[#This Row],[INCOME PER MONTH]]</f>
        <v>1.7471914857673791E-2</v>
      </c>
      <c r="W80" s="7" t="str">
        <f>TEXT(Table1[[#This Row],[Issue Date]],"YYYY-mm")</f>
        <v>2022-08</v>
      </c>
      <c r="X80" s="33">
        <f ca="1">DATEDIF(Table1[[#This Row],[Issue Date]],TODAY(),"m")</f>
        <v>37</v>
      </c>
      <c r="Y8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1379</v>
      </c>
      <c r="Z80" s="22" t="str">
        <f>IF(Table1[[#This Row],[Total Payments Received]]&gt;Table1[[#This Row],[Loan Amount]],"PROFIT","LOSS")</f>
        <v>PROFIT</v>
      </c>
    </row>
    <row r="81" spans="1:26" x14ac:dyDescent="0.25">
      <c r="A81" s="21" t="s">
        <v>201</v>
      </c>
      <c r="B81" s="2" t="s">
        <v>2121</v>
      </c>
      <c r="C81" s="3" t="s">
        <v>202</v>
      </c>
      <c r="D81" s="3" t="s">
        <v>64</v>
      </c>
      <c r="E81" s="3">
        <v>13254</v>
      </c>
      <c r="F81" s="3">
        <v>16.2</v>
      </c>
      <c r="G81" s="3">
        <v>60</v>
      </c>
      <c r="H81" s="3" t="s">
        <v>19</v>
      </c>
      <c r="I81" s="3" t="s">
        <v>72</v>
      </c>
      <c r="J81" s="3" t="s">
        <v>27</v>
      </c>
      <c r="K81" s="3">
        <v>46633</v>
      </c>
      <c r="L81" s="3" t="s">
        <v>28</v>
      </c>
      <c r="M81" s="3">
        <v>0.32</v>
      </c>
      <c r="N81" s="3">
        <v>0.76</v>
      </c>
      <c r="O81" s="3">
        <v>15401.15</v>
      </c>
      <c r="P81" s="3">
        <v>0</v>
      </c>
      <c r="Q81" s="3">
        <f>Table1[[#This Row],[Total Payments Received]]-Table1[[#This Row],[Loan Amount]]</f>
        <v>2147.1499999999996</v>
      </c>
      <c r="R81" s="4">
        <f>Table1[[#This Row],[Loan Amount]]/Table1[[#This Row],[Annual Income]]</f>
        <v>0.28421932965925417</v>
      </c>
      <c r="S81" s="6">
        <f>Table1[[#This Row],[Loan Amount]]/Table1[[#This Row],[Annual Income]]</f>
        <v>0.28421932965925417</v>
      </c>
      <c r="T81" s="3">
        <f>Table1[[#This Row],[Total Payments Received]]/Table1[[#This Row],[Term (Months)]]</f>
        <v>256.68583333333333</v>
      </c>
      <c r="U81" s="3">
        <f>Table1[[#This Row],[Annual Income]]/12</f>
        <v>3886.0833333333335</v>
      </c>
      <c r="V81" s="6">
        <f>Table1[[#This Row],[EMI PER MONTH]]/Table1[[#This Row],[INCOME PER MONTH]]</f>
        <v>6.6052580790427376E-2</v>
      </c>
      <c r="W81" s="7" t="str">
        <f>TEXT(Table1[[#This Row],[Issue Date]],"YYYY-mm")</f>
        <v>2022-01</v>
      </c>
      <c r="X81" s="33">
        <f ca="1">DATEDIF(Table1[[#This Row],[Issue Date]],TODAY(),"m")</f>
        <v>43</v>
      </c>
      <c r="Y8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2147.15</v>
      </c>
      <c r="Z81" s="22" t="str">
        <f>IF(Table1[[#This Row],[Total Payments Received]]&gt;Table1[[#This Row],[Loan Amount]],"PROFIT","LOSS")</f>
        <v>PROFIT</v>
      </c>
    </row>
    <row r="82" spans="1:26" ht="30" x14ac:dyDescent="0.25">
      <c r="A82" s="21" t="s">
        <v>203</v>
      </c>
      <c r="B82" s="2" t="s">
        <v>2122</v>
      </c>
      <c r="C82" s="3" t="s">
        <v>204</v>
      </c>
      <c r="D82" s="3" t="s">
        <v>25</v>
      </c>
      <c r="E82" s="3">
        <v>12344</v>
      </c>
      <c r="F82" s="3">
        <v>8.6</v>
      </c>
      <c r="G82" s="3">
        <v>60</v>
      </c>
      <c r="H82" s="3" t="s">
        <v>19</v>
      </c>
      <c r="I82" s="3" t="s">
        <v>20</v>
      </c>
      <c r="J82" s="3" t="s">
        <v>21</v>
      </c>
      <c r="K82" s="3">
        <v>64660</v>
      </c>
      <c r="L82" s="3" t="s">
        <v>28</v>
      </c>
      <c r="M82" s="3">
        <v>0.21</v>
      </c>
      <c r="N82" s="3">
        <v>0.76</v>
      </c>
      <c r="O82" s="3">
        <v>13405.58</v>
      </c>
      <c r="P82" s="3">
        <v>0</v>
      </c>
      <c r="Q82" s="3">
        <f>Table1[[#This Row],[Total Payments Received]]-Table1[[#This Row],[Loan Amount]]</f>
        <v>1061.58</v>
      </c>
      <c r="R82" s="4">
        <f>Table1[[#This Row],[Loan Amount]]/Table1[[#This Row],[Annual Income]]</f>
        <v>0.19090627899783483</v>
      </c>
      <c r="S82" s="6">
        <f>Table1[[#This Row],[Loan Amount]]/Table1[[#This Row],[Annual Income]]</f>
        <v>0.19090627899783483</v>
      </c>
      <c r="T82" s="3">
        <f>Table1[[#This Row],[Total Payments Received]]/Table1[[#This Row],[Term (Months)]]</f>
        <v>223.42633333333333</v>
      </c>
      <c r="U82" s="3">
        <f>Table1[[#This Row],[Annual Income]]/12</f>
        <v>5388.333333333333</v>
      </c>
      <c r="V82" s="6">
        <f>Table1[[#This Row],[EMI PER MONTH]]/Table1[[#This Row],[INCOME PER MONTH]]</f>
        <v>4.1464831425920202E-2</v>
      </c>
      <c r="W82" s="7" t="str">
        <f>TEXT(Table1[[#This Row],[Issue Date]],"YYYY-mm")</f>
        <v>2022-02</v>
      </c>
      <c r="X82" s="33">
        <f ca="1">DATEDIF(Table1[[#This Row],[Issue Date]],TODAY(),"m")</f>
        <v>42</v>
      </c>
      <c r="Y8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1061.58</v>
      </c>
      <c r="Z82" s="22" t="str">
        <f>IF(Table1[[#This Row],[Total Payments Received]]&gt;Table1[[#This Row],[Loan Amount]],"PROFIT","LOSS")</f>
        <v>PROFIT</v>
      </c>
    </row>
    <row r="83" spans="1:26" x14ac:dyDescent="0.25">
      <c r="A83" s="21" t="s">
        <v>205</v>
      </c>
      <c r="B83" s="2" t="s">
        <v>2123</v>
      </c>
      <c r="C83" s="3" t="s">
        <v>206</v>
      </c>
      <c r="D83" s="3" t="s">
        <v>75</v>
      </c>
      <c r="E83" s="3">
        <v>2750</v>
      </c>
      <c r="F83" s="3">
        <v>6.1</v>
      </c>
      <c r="G83" s="3">
        <v>60</v>
      </c>
      <c r="H83" s="3" t="s">
        <v>2043</v>
      </c>
      <c r="I83" s="3" t="s">
        <v>72</v>
      </c>
      <c r="J83" s="3" t="s">
        <v>27</v>
      </c>
      <c r="K83" s="3">
        <v>98975</v>
      </c>
      <c r="L83" s="3" t="s">
        <v>22</v>
      </c>
      <c r="M83" s="3">
        <v>0.46</v>
      </c>
      <c r="N83" s="3">
        <v>0.82</v>
      </c>
      <c r="O83" s="3">
        <v>176.92</v>
      </c>
      <c r="P83" s="3">
        <v>0</v>
      </c>
      <c r="Q83" s="3">
        <f>Table1[[#This Row],[Total Payments Received]]-Table1[[#This Row],[Loan Amount]]</f>
        <v>-2573.08</v>
      </c>
      <c r="R83" s="4">
        <f>Table1[[#This Row],[Loan Amount]]/Table1[[#This Row],[Annual Income]]</f>
        <v>2.7784794139934326E-2</v>
      </c>
      <c r="S83" s="6">
        <f>Table1[[#This Row],[Loan Amount]]/Table1[[#This Row],[Annual Income]]</f>
        <v>2.7784794139934326E-2</v>
      </c>
      <c r="T83" s="3">
        <f>Table1[[#This Row],[Total Payments Received]]/Table1[[#This Row],[Term (Months)]]</f>
        <v>2.9486666666666665</v>
      </c>
      <c r="U83" s="3">
        <f>Table1[[#This Row],[Annual Income]]/12</f>
        <v>8247.9166666666661</v>
      </c>
      <c r="V83" s="6">
        <f>Table1[[#This Row],[EMI PER MONTH]]/Table1[[#This Row],[INCOME PER MONTH]]</f>
        <v>3.5750442030815864E-4</v>
      </c>
      <c r="W83" s="7" t="str">
        <f>TEXT(Table1[[#This Row],[Issue Date]],"YYYY-mm")</f>
        <v>2021-10</v>
      </c>
      <c r="X83" s="33">
        <f ca="1">DATEDIF(Table1[[#This Row],[Issue Date]],TODAY(),"m")</f>
        <v>47</v>
      </c>
      <c r="Y8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2573.08</v>
      </c>
      <c r="Z83" s="22" t="str">
        <f>IF(Table1[[#This Row],[Total Payments Received]]&gt;Table1[[#This Row],[Loan Amount]],"PROFIT","LOSS")</f>
        <v>LOSS</v>
      </c>
    </row>
    <row r="84" spans="1:26" ht="45" x14ac:dyDescent="0.25">
      <c r="A84" s="21" t="s">
        <v>207</v>
      </c>
      <c r="B84" s="2" t="s">
        <v>2124</v>
      </c>
      <c r="C84" s="3" t="s">
        <v>208</v>
      </c>
      <c r="D84" s="3" t="s">
        <v>25</v>
      </c>
      <c r="E84" s="3">
        <v>3421</v>
      </c>
      <c r="F84" s="3">
        <v>11.4</v>
      </c>
      <c r="G84" s="3">
        <v>36</v>
      </c>
      <c r="H84" s="3" t="s">
        <v>19</v>
      </c>
      <c r="I84" s="3" t="s">
        <v>82</v>
      </c>
      <c r="J84" s="3" t="s">
        <v>31</v>
      </c>
      <c r="K84" s="3">
        <v>62172</v>
      </c>
      <c r="L84" s="3" t="s">
        <v>22</v>
      </c>
      <c r="M84" s="3">
        <v>0.19</v>
      </c>
      <c r="N84" s="3">
        <v>0.61</v>
      </c>
      <c r="O84" s="3">
        <v>3810.99</v>
      </c>
      <c r="P84" s="3">
        <v>0</v>
      </c>
      <c r="Q84" s="3">
        <f>Table1[[#This Row],[Total Payments Received]]-Table1[[#This Row],[Loan Amount]]</f>
        <v>389.98999999999978</v>
      </c>
      <c r="R84" s="4">
        <f>Table1[[#This Row],[Loan Amount]]/Table1[[#This Row],[Annual Income]]</f>
        <v>5.5024769992922856E-2</v>
      </c>
      <c r="S84" s="6">
        <f>Table1[[#This Row],[Loan Amount]]/Table1[[#This Row],[Annual Income]]</f>
        <v>5.5024769992922856E-2</v>
      </c>
      <c r="T84" s="3">
        <f>Table1[[#This Row],[Total Payments Received]]/Table1[[#This Row],[Term (Months)]]</f>
        <v>105.86083333333333</v>
      </c>
      <c r="U84" s="3">
        <f>Table1[[#This Row],[Annual Income]]/12</f>
        <v>5181</v>
      </c>
      <c r="V84" s="6">
        <f>Table1[[#This Row],[EMI PER MONTH]]/Table1[[#This Row],[INCOME PER MONTH]]</f>
        <v>2.0432509811490703E-2</v>
      </c>
      <c r="W84" s="7" t="str">
        <f>TEXT(Table1[[#This Row],[Issue Date]],"YYYY-mm")</f>
        <v>2022-01</v>
      </c>
      <c r="X84" s="33">
        <f ca="1">DATEDIF(Table1[[#This Row],[Issue Date]],TODAY(),"m")</f>
        <v>44</v>
      </c>
      <c r="Y8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389.99</v>
      </c>
      <c r="Z84" s="22" t="str">
        <f>IF(Table1[[#This Row],[Total Payments Received]]&gt;Table1[[#This Row],[Loan Amount]],"PROFIT","LOSS")</f>
        <v>PROFIT</v>
      </c>
    </row>
    <row r="85" spans="1:26" x14ac:dyDescent="0.25">
      <c r="A85" s="21" t="s">
        <v>209</v>
      </c>
      <c r="B85" s="2" t="s">
        <v>2125</v>
      </c>
      <c r="C85" s="3" t="s">
        <v>210</v>
      </c>
      <c r="D85" s="3" t="s">
        <v>45</v>
      </c>
      <c r="E85" s="3">
        <v>6319</v>
      </c>
      <c r="F85" s="3">
        <v>20.100000000000001</v>
      </c>
      <c r="G85" s="3">
        <v>36</v>
      </c>
      <c r="H85" s="3" t="s">
        <v>2043</v>
      </c>
      <c r="I85" s="3" t="s">
        <v>35</v>
      </c>
      <c r="J85" s="3" t="s">
        <v>27</v>
      </c>
      <c r="K85" s="3">
        <v>89197</v>
      </c>
      <c r="L85" s="3" t="s">
        <v>32</v>
      </c>
      <c r="M85" s="3">
        <v>0.45</v>
      </c>
      <c r="N85" s="3">
        <v>0.7</v>
      </c>
      <c r="O85" s="3">
        <v>1650.44</v>
      </c>
      <c r="P85" s="3">
        <v>0</v>
      </c>
      <c r="Q85" s="3">
        <f>Table1[[#This Row],[Total Payments Received]]-Table1[[#This Row],[Loan Amount]]</f>
        <v>-4668.5599999999995</v>
      </c>
      <c r="R85" s="4">
        <f>Table1[[#This Row],[Loan Amount]]/Table1[[#This Row],[Annual Income]]</f>
        <v>7.0843189793378697E-2</v>
      </c>
      <c r="S85" s="6">
        <f>Table1[[#This Row],[Loan Amount]]/Table1[[#This Row],[Annual Income]]</f>
        <v>7.0843189793378697E-2</v>
      </c>
      <c r="T85" s="3">
        <f>Table1[[#This Row],[Total Payments Received]]/Table1[[#This Row],[Term (Months)]]</f>
        <v>45.845555555555556</v>
      </c>
      <c r="U85" s="3">
        <f>Table1[[#This Row],[Annual Income]]/12</f>
        <v>7433.083333333333</v>
      </c>
      <c r="V85" s="6">
        <f>Table1[[#This Row],[EMI PER MONTH]]/Table1[[#This Row],[INCOME PER MONTH]]</f>
        <v>6.1677709638963945E-3</v>
      </c>
      <c r="W85" s="7" t="str">
        <f>TEXT(Table1[[#This Row],[Issue Date]],"YYYY-mm")</f>
        <v>2021-08</v>
      </c>
      <c r="X85" s="33">
        <f ca="1">DATEDIF(Table1[[#This Row],[Issue Date]],TODAY(),"m")</f>
        <v>49</v>
      </c>
      <c r="Y8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4668.56</v>
      </c>
      <c r="Z85" s="22" t="str">
        <f>IF(Table1[[#This Row],[Total Payments Received]]&gt;Table1[[#This Row],[Loan Amount]],"PROFIT","LOSS")</f>
        <v>LOSS</v>
      </c>
    </row>
    <row r="86" spans="1:26" ht="45" x14ac:dyDescent="0.25">
      <c r="A86" s="21" t="s">
        <v>211</v>
      </c>
      <c r="B86" s="2" t="s">
        <v>2126</v>
      </c>
      <c r="C86" s="3" t="s">
        <v>212</v>
      </c>
      <c r="D86" s="3" t="s">
        <v>52</v>
      </c>
      <c r="E86" s="3">
        <v>16896</v>
      </c>
      <c r="F86" s="3">
        <v>10.4</v>
      </c>
      <c r="G86" s="3">
        <v>36</v>
      </c>
      <c r="H86" s="3" t="s">
        <v>19</v>
      </c>
      <c r="I86" s="3" t="s">
        <v>56</v>
      </c>
      <c r="J86" s="3" t="s">
        <v>31</v>
      </c>
      <c r="K86" s="3">
        <v>131158</v>
      </c>
      <c r="L86" s="3" t="s">
        <v>28</v>
      </c>
      <c r="M86" s="3">
        <v>0.32</v>
      </c>
      <c r="N86" s="3">
        <v>0.63</v>
      </c>
      <c r="O86" s="3">
        <v>18653.18</v>
      </c>
      <c r="P86" s="3">
        <v>0</v>
      </c>
      <c r="Q86" s="3">
        <f>Table1[[#This Row],[Total Payments Received]]-Table1[[#This Row],[Loan Amount]]</f>
        <v>1757.1800000000003</v>
      </c>
      <c r="R86" s="4">
        <f>Table1[[#This Row],[Loan Amount]]/Table1[[#This Row],[Annual Income]]</f>
        <v>0.12882172646731424</v>
      </c>
      <c r="S86" s="6">
        <f>Table1[[#This Row],[Loan Amount]]/Table1[[#This Row],[Annual Income]]</f>
        <v>0.12882172646731424</v>
      </c>
      <c r="T86" s="3">
        <f>Table1[[#This Row],[Total Payments Received]]/Table1[[#This Row],[Term (Months)]]</f>
        <v>518.14388888888891</v>
      </c>
      <c r="U86" s="3">
        <f>Table1[[#This Row],[Annual Income]]/12</f>
        <v>10929.833333333334</v>
      </c>
      <c r="V86" s="6">
        <f>Table1[[#This Row],[EMI PER MONTH]]/Table1[[#This Row],[INCOME PER MONTH]]</f>
        <v>4.7406385174115696E-2</v>
      </c>
      <c r="W86" s="7" t="str">
        <f>TEXT(Table1[[#This Row],[Issue Date]],"YYYY-mm")</f>
        <v>2023-10</v>
      </c>
      <c r="X86" s="33">
        <f ca="1">DATEDIF(Table1[[#This Row],[Issue Date]],TODAY(),"m")</f>
        <v>23</v>
      </c>
      <c r="Y8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1757.18</v>
      </c>
      <c r="Z86" s="22" t="str">
        <f>IF(Table1[[#This Row],[Total Payments Received]]&gt;Table1[[#This Row],[Loan Amount]],"PROFIT","LOSS")</f>
        <v>PROFIT</v>
      </c>
    </row>
    <row r="87" spans="1:26" ht="30" x14ac:dyDescent="0.25">
      <c r="A87" s="21" t="s">
        <v>213</v>
      </c>
      <c r="B87" s="2" t="s">
        <v>2127</v>
      </c>
      <c r="C87" s="3" t="s">
        <v>214</v>
      </c>
      <c r="D87" s="3" t="s">
        <v>75</v>
      </c>
      <c r="E87" s="3">
        <v>12918</v>
      </c>
      <c r="F87" s="3">
        <v>15.8</v>
      </c>
      <c r="G87" s="3">
        <v>60</v>
      </c>
      <c r="H87" s="3" t="s">
        <v>19</v>
      </c>
      <c r="I87" s="3" t="s">
        <v>26</v>
      </c>
      <c r="J87" s="3" t="s">
        <v>21</v>
      </c>
      <c r="K87" s="3">
        <v>88847</v>
      </c>
      <c r="L87" s="3" t="s">
        <v>32</v>
      </c>
      <c r="M87" s="3">
        <v>0.43</v>
      </c>
      <c r="N87" s="3">
        <v>0.54</v>
      </c>
      <c r="O87" s="3">
        <v>14959.04</v>
      </c>
      <c r="P87" s="3">
        <v>0</v>
      </c>
      <c r="Q87" s="3">
        <f>Table1[[#This Row],[Total Payments Received]]-Table1[[#This Row],[Loan Amount]]</f>
        <v>2041.0400000000009</v>
      </c>
      <c r="R87" s="4">
        <f>Table1[[#This Row],[Loan Amount]]/Table1[[#This Row],[Annual Income]]</f>
        <v>0.14539601787342285</v>
      </c>
      <c r="S87" s="6">
        <f>Table1[[#This Row],[Loan Amount]]/Table1[[#This Row],[Annual Income]]</f>
        <v>0.14539601787342285</v>
      </c>
      <c r="T87" s="3">
        <f>Table1[[#This Row],[Total Payments Received]]/Table1[[#This Row],[Term (Months)]]</f>
        <v>249.31733333333335</v>
      </c>
      <c r="U87" s="3">
        <f>Table1[[#This Row],[Annual Income]]/12</f>
        <v>7403.916666666667</v>
      </c>
      <c r="V87" s="6">
        <f>Table1[[#This Row],[EMI PER MONTH]]/Table1[[#This Row],[INCOME PER MONTH]]</f>
        <v>3.3673708735241482E-2</v>
      </c>
      <c r="W87" s="7" t="str">
        <f>TEXT(Table1[[#This Row],[Issue Date]],"YYYY-mm")</f>
        <v>2021-02</v>
      </c>
      <c r="X87" s="33">
        <f ca="1">DATEDIF(Table1[[#This Row],[Issue Date]],TODAY(),"m")</f>
        <v>55</v>
      </c>
      <c r="Y8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2041.04</v>
      </c>
      <c r="Z87" s="22" t="str">
        <f>IF(Table1[[#This Row],[Total Payments Received]]&gt;Table1[[#This Row],[Loan Amount]],"PROFIT","LOSS")</f>
        <v>PROFIT</v>
      </c>
    </row>
    <row r="88" spans="1:26" ht="30" x14ac:dyDescent="0.25">
      <c r="A88" s="21" t="s">
        <v>215</v>
      </c>
      <c r="B88" s="2" t="s">
        <v>2128</v>
      </c>
      <c r="C88" s="3" t="s">
        <v>216</v>
      </c>
      <c r="D88" s="3" t="s">
        <v>49</v>
      </c>
      <c r="E88" s="3">
        <v>26064</v>
      </c>
      <c r="F88" s="3">
        <v>19.600000000000001</v>
      </c>
      <c r="G88" s="3">
        <v>60</v>
      </c>
      <c r="H88" s="3" t="s">
        <v>19</v>
      </c>
      <c r="I88" s="3" t="s">
        <v>20</v>
      </c>
      <c r="J88" s="3" t="s">
        <v>46</v>
      </c>
      <c r="K88" s="3">
        <v>41577</v>
      </c>
      <c r="L88" s="3" t="s">
        <v>22</v>
      </c>
      <c r="M88" s="3">
        <v>0.39</v>
      </c>
      <c r="N88" s="3">
        <v>0.89</v>
      </c>
      <c r="O88" s="3">
        <v>31172.54</v>
      </c>
      <c r="P88" s="3">
        <v>0</v>
      </c>
      <c r="Q88" s="3">
        <f>Table1[[#This Row],[Total Payments Received]]-Table1[[#This Row],[Loan Amount]]</f>
        <v>5108.5400000000009</v>
      </c>
      <c r="R88" s="4">
        <f>Table1[[#This Row],[Loan Amount]]/Table1[[#This Row],[Annual Income]]</f>
        <v>0.62688505664189331</v>
      </c>
      <c r="S88" s="6">
        <f>Table1[[#This Row],[Loan Amount]]/Table1[[#This Row],[Annual Income]]</f>
        <v>0.62688505664189331</v>
      </c>
      <c r="T88" s="3">
        <f>Table1[[#This Row],[Total Payments Received]]/Table1[[#This Row],[Term (Months)]]</f>
        <v>519.54233333333332</v>
      </c>
      <c r="U88" s="3">
        <f>Table1[[#This Row],[Annual Income]]/12</f>
        <v>3464.75</v>
      </c>
      <c r="V88" s="6">
        <f>Table1[[#This Row],[EMI PER MONTH]]/Table1[[#This Row],[INCOME PER MONTH]]</f>
        <v>0.14995088630733339</v>
      </c>
      <c r="W88" s="7" t="str">
        <f>TEXT(Table1[[#This Row],[Issue Date]],"YYYY-mm")</f>
        <v>2023-11</v>
      </c>
      <c r="X88" s="33">
        <f ca="1">DATEDIF(Table1[[#This Row],[Issue Date]],TODAY(),"m")</f>
        <v>22</v>
      </c>
      <c r="Y8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5108.54</v>
      </c>
      <c r="Z88" s="22" t="str">
        <f>IF(Table1[[#This Row],[Total Payments Received]]&gt;Table1[[#This Row],[Loan Amount]],"PROFIT","LOSS")</f>
        <v>PROFIT</v>
      </c>
    </row>
    <row r="89" spans="1:26" ht="30" x14ac:dyDescent="0.25">
      <c r="A89" s="21" t="s">
        <v>217</v>
      </c>
      <c r="B89" s="2" t="s">
        <v>2129</v>
      </c>
      <c r="C89" s="3" t="s">
        <v>218</v>
      </c>
      <c r="D89" s="3" t="s">
        <v>52</v>
      </c>
      <c r="E89" s="3">
        <v>28935</v>
      </c>
      <c r="F89" s="3">
        <v>7.2</v>
      </c>
      <c r="G89" s="3">
        <v>60</v>
      </c>
      <c r="H89" s="3" t="s">
        <v>19</v>
      </c>
      <c r="I89" s="3" t="s">
        <v>20</v>
      </c>
      <c r="J89" s="3" t="s">
        <v>21</v>
      </c>
      <c r="K89" s="3">
        <v>107299</v>
      </c>
      <c r="L89" s="3" t="s">
        <v>22</v>
      </c>
      <c r="M89" s="3">
        <v>0.38</v>
      </c>
      <c r="N89" s="3">
        <v>0.83</v>
      </c>
      <c r="O89" s="3">
        <v>31018.32</v>
      </c>
      <c r="P89" s="3">
        <v>0</v>
      </c>
      <c r="Q89" s="3">
        <f>Table1[[#This Row],[Total Payments Received]]-Table1[[#This Row],[Loan Amount]]</f>
        <v>2083.3199999999997</v>
      </c>
      <c r="R89" s="4">
        <f>Table1[[#This Row],[Loan Amount]]/Table1[[#This Row],[Annual Income]]</f>
        <v>0.26966700528429899</v>
      </c>
      <c r="S89" s="6">
        <f>Table1[[#This Row],[Loan Amount]]/Table1[[#This Row],[Annual Income]]</f>
        <v>0.26966700528429899</v>
      </c>
      <c r="T89" s="3">
        <f>Table1[[#This Row],[Total Payments Received]]/Table1[[#This Row],[Term (Months)]]</f>
        <v>516.97199999999998</v>
      </c>
      <c r="U89" s="3">
        <f>Table1[[#This Row],[Annual Income]]/12</f>
        <v>8941.5833333333339</v>
      </c>
      <c r="V89" s="6">
        <f>Table1[[#This Row],[EMI PER MONTH]]/Table1[[#This Row],[INCOME PER MONTH]]</f>
        <v>5.78166059329537E-2</v>
      </c>
      <c r="W89" s="7" t="str">
        <f>TEXT(Table1[[#This Row],[Issue Date]],"YYYY-mm")</f>
        <v>2021-05</v>
      </c>
      <c r="X89" s="33">
        <f ca="1">DATEDIF(Table1[[#This Row],[Issue Date]],TODAY(),"m")</f>
        <v>52</v>
      </c>
      <c r="Y8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2083.32</v>
      </c>
      <c r="Z89" s="22" t="str">
        <f>IF(Table1[[#This Row],[Total Payments Received]]&gt;Table1[[#This Row],[Loan Amount]],"PROFIT","LOSS")</f>
        <v>PROFIT</v>
      </c>
    </row>
    <row r="90" spans="1:26" ht="45" x14ac:dyDescent="0.25">
      <c r="A90" s="21" t="s">
        <v>219</v>
      </c>
      <c r="B90" s="2" t="s">
        <v>2130</v>
      </c>
      <c r="C90" s="3" t="s">
        <v>220</v>
      </c>
      <c r="D90" s="3" t="s">
        <v>45</v>
      </c>
      <c r="E90" s="3">
        <v>38641</v>
      </c>
      <c r="F90" s="3">
        <v>18.7</v>
      </c>
      <c r="G90" s="3">
        <v>60</v>
      </c>
      <c r="H90" s="3" t="s">
        <v>19</v>
      </c>
      <c r="I90" s="3" t="s">
        <v>72</v>
      </c>
      <c r="J90" s="3" t="s">
        <v>31</v>
      </c>
      <c r="K90" s="3">
        <v>50176</v>
      </c>
      <c r="L90" s="3" t="s">
        <v>28</v>
      </c>
      <c r="M90" s="3">
        <v>0.23</v>
      </c>
      <c r="N90" s="3">
        <v>0.64</v>
      </c>
      <c r="O90" s="3">
        <v>45866.87</v>
      </c>
      <c r="P90" s="3">
        <v>0</v>
      </c>
      <c r="Q90" s="3">
        <f>Table1[[#This Row],[Total Payments Received]]-Table1[[#This Row],[Loan Amount]]</f>
        <v>7225.8700000000026</v>
      </c>
      <c r="R90" s="4">
        <f>Table1[[#This Row],[Loan Amount]]/Table1[[#This Row],[Annual Income]]</f>
        <v>0.77010921556122447</v>
      </c>
      <c r="S90" s="6">
        <f>Table1[[#This Row],[Loan Amount]]/Table1[[#This Row],[Annual Income]]</f>
        <v>0.77010921556122447</v>
      </c>
      <c r="T90" s="3">
        <f>Table1[[#This Row],[Total Payments Received]]/Table1[[#This Row],[Term (Months)]]</f>
        <v>764.44783333333339</v>
      </c>
      <c r="U90" s="3">
        <f>Table1[[#This Row],[Annual Income]]/12</f>
        <v>4181.333333333333</v>
      </c>
      <c r="V90" s="6">
        <f>Table1[[#This Row],[EMI PER MONTH]]/Table1[[#This Row],[INCOME PER MONTH]]</f>
        <v>0.18282393973214289</v>
      </c>
      <c r="W90" s="7" t="str">
        <f>TEXT(Table1[[#This Row],[Issue Date]],"YYYY-mm")</f>
        <v>2021-07</v>
      </c>
      <c r="X90" s="33">
        <f ca="1">DATEDIF(Table1[[#This Row],[Issue Date]],TODAY(),"m")</f>
        <v>50</v>
      </c>
      <c r="Y9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7225.87</v>
      </c>
      <c r="Z90" s="22" t="str">
        <f>IF(Table1[[#This Row],[Total Payments Received]]&gt;Table1[[#This Row],[Loan Amount]],"PROFIT","LOSS")</f>
        <v>PROFIT</v>
      </c>
    </row>
    <row r="91" spans="1:26" x14ac:dyDescent="0.25">
      <c r="A91" s="21" t="s">
        <v>221</v>
      </c>
      <c r="B91" s="2" t="s">
        <v>2131</v>
      </c>
      <c r="C91" s="3" t="s">
        <v>222</v>
      </c>
      <c r="D91" s="3" t="s">
        <v>64</v>
      </c>
      <c r="E91" s="3">
        <v>30711</v>
      </c>
      <c r="F91" s="3">
        <v>6.8</v>
      </c>
      <c r="G91" s="3">
        <v>60</v>
      </c>
      <c r="H91" s="3" t="s">
        <v>19</v>
      </c>
      <c r="I91" s="3" t="s">
        <v>26</v>
      </c>
      <c r="J91" s="3" t="s">
        <v>36</v>
      </c>
      <c r="K91" s="3">
        <v>74386</v>
      </c>
      <c r="L91" s="3" t="s">
        <v>32</v>
      </c>
      <c r="M91" s="3">
        <v>0.19</v>
      </c>
      <c r="N91" s="3">
        <v>0.77</v>
      </c>
      <c r="O91" s="3">
        <v>32799.35</v>
      </c>
      <c r="P91" s="3">
        <v>0</v>
      </c>
      <c r="Q91" s="3">
        <f>Table1[[#This Row],[Total Payments Received]]-Table1[[#This Row],[Loan Amount]]</f>
        <v>2088.3499999999985</v>
      </c>
      <c r="R91" s="4">
        <f>Table1[[#This Row],[Loan Amount]]/Table1[[#This Row],[Annual Income]]</f>
        <v>0.41285994676417603</v>
      </c>
      <c r="S91" s="6">
        <f>Table1[[#This Row],[Loan Amount]]/Table1[[#This Row],[Annual Income]]</f>
        <v>0.41285994676417603</v>
      </c>
      <c r="T91" s="3">
        <f>Table1[[#This Row],[Total Payments Received]]/Table1[[#This Row],[Term (Months)]]</f>
        <v>546.65583333333336</v>
      </c>
      <c r="U91" s="3">
        <f>Table1[[#This Row],[Annual Income]]/12</f>
        <v>6198.833333333333</v>
      </c>
      <c r="V91" s="6">
        <f>Table1[[#This Row],[EMI PER MONTH]]/Table1[[#This Row],[INCOME PER MONTH]]</f>
        <v>8.8186890006183974E-2</v>
      </c>
      <c r="W91" s="7" t="str">
        <f>TEXT(Table1[[#This Row],[Issue Date]],"YYYY-mm")</f>
        <v>2023-02</v>
      </c>
      <c r="X91" s="33">
        <f ca="1">DATEDIF(Table1[[#This Row],[Issue Date]],TODAY(),"m")</f>
        <v>31</v>
      </c>
      <c r="Y9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2088.35</v>
      </c>
      <c r="Z91" s="22" t="str">
        <f>IF(Table1[[#This Row],[Total Payments Received]]&gt;Table1[[#This Row],[Loan Amount]],"PROFIT","LOSS")</f>
        <v>PROFIT</v>
      </c>
    </row>
    <row r="92" spans="1:26" ht="30" x14ac:dyDescent="0.25">
      <c r="A92" s="21" t="s">
        <v>223</v>
      </c>
      <c r="B92" s="2" t="s">
        <v>2132</v>
      </c>
      <c r="C92" s="3" t="s">
        <v>224</v>
      </c>
      <c r="D92" s="3" t="s">
        <v>18</v>
      </c>
      <c r="E92" s="3">
        <v>5806</v>
      </c>
      <c r="F92" s="3">
        <v>24.3</v>
      </c>
      <c r="G92" s="3">
        <v>36</v>
      </c>
      <c r="H92" s="3" t="s">
        <v>2043</v>
      </c>
      <c r="I92" s="3" t="s">
        <v>82</v>
      </c>
      <c r="J92" s="3" t="s">
        <v>21</v>
      </c>
      <c r="K92" s="3">
        <v>93972</v>
      </c>
      <c r="L92" s="3" t="s">
        <v>32</v>
      </c>
      <c r="M92" s="3">
        <v>0.18</v>
      </c>
      <c r="N92" s="3">
        <v>0.59</v>
      </c>
      <c r="O92" s="3">
        <v>2191.11</v>
      </c>
      <c r="P92" s="3">
        <v>417.13</v>
      </c>
      <c r="Q92" s="3">
        <f>Table1[[#This Row],[Total Payments Received]]-Table1[[#This Row],[Loan Amount]]</f>
        <v>-3614.89</v>
      </c>
      <c r="R92" s="4">
        <f>Table1[[#This Row],[Loan Amount]]/Table1[[#This Row],[Annual Income]]</f>
        <v>6.1784361299110371E-2</v>
      </c>
      <c r="S92" s="6">
        <f>Table1[[#This Row],[Loan Amount]]/Table1[[#This Row],[Annual Income]]</f>
        <v>6.1784361299110371E-2</v>
      </c>
      <c r="T92" s="3">
        <f>Table1[[#This Row],[Total Payments Received]]/Table1[[#This Row],[Term (Months)]]</f>
        <v>60.864166666666669</v>
      </c>
      <c r="U92" s="3">
        <f>Table1[[#This Row],[Annual Income]]/12</f>
        <v>7831</v>
      </c>
      <c r="V92" s="6">
        <f>Table1[[#This Row],[EMI PER MONTH]]/Table1[[#This Row],[INCOME PER MONTH]]</f>
        <v>7.7722087430298391E-3</v>
      </c>
      <c r="W92" s="7" t="str">
        <f>TEXT(Table1[[#This Row],[Issue Date]],"YYYY-mm")</f>
        <v>2023-07</v>
      </c>
      <c r="X92" s="33">
        <f ca="1">DATEDIF(Table1[[#This Row],[Issue Date]],TODAY(),"m")</f>
        <v>26</v>
      </c>
      <c r="Y9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3614.89</v>
      </c>
      <c r="Z92" s="22" t="str">
        <f>IF(Table1[[#This Row],[Total Payments Received]]&gt;Table1[[#This Row],[Loan Amount]],"PROFIT","LOSS")</f>
        <v>LOSS</v>
      </c>
    </row>
    <row r="93" spans="1:26" x14ac:dyDescent="0.25">
      <c r="A93" s="21" t="s">
        <v>225</v>
      </c>
      <c r="B93" s="2" t="s">
        <v>2133</v>
      </c>
      <c r="C93" s="3" t="s">
        <v>226</v>
      </c>
      <c r="D93" s="3" t="s">
        <v>45</v>
      </c>
      <c r="E93" s="3">
        <v>13182</v>
      </c>
      <c r="F93" s="3">
        <v>14.8</v>
      </c>
      <c r="G93" s="3">
        <v>60</v>
      </c>
      <c r="H93" s="3" t="s">
        <v>2043</v>
      </c>
      <c r="I93" s="3" t="s">
        <v>56</v>
      </c>
      <c r="J93" s="3" t="s">
        <v>36</v>
      </c>
      <c r="K93" s="3">
        <v>119791</v>
      </c>
      <c r="L93" s="3" t="s">
        <v>28</v>
      </c>
      <c r="M93" s="3">
        <v>0.44</v>
      </c>
      <c r="N93" s="3">
        <v>0.9</v>
      </c>
      <c r="O93" s="3">
        <v>3017.58</v>
      </c>
      <c r="P93" s="3">
        <v>0</v>
      </c>
      <c r="Q93" s="3">
        <f>Table1[[#This Row],[Total Payments Received]]-Table1[[#This Row],[Loan Amount]]</f>
        <v>-10164.42</v>
      </c>
      <c r="R93" s="4">
        <f>Table1[[#This Row],[Loan Amount]]/Table1[[#This Row],[Annual Income]]</f>
        <v>0.11004165588399796</v>
      </c>
      <c r="S93" s="6">
        <f>Table1[[#This Row],[Loan Amount]]/Table1[[#This Row],[Annual Income]]</f>
        <v>0.11004165588399796</v>
      </c>
      <c r="T93" s="3">
        <f>Table1[[#This Row],[Total Payments Received]]/Table1[[#This Row],[Term (Months)]]</f>
        <v>50.292999999999999</v>
      </c>
      <c r="U93" s="3">
        <f>Table1[[#This Row],[Annual Income]]/12</f>
        <v>9982.5833333333339</v>
      </c>
      <c r="V93" s="6">
        <f>Table1[[#This Row],[EMI PER MONTH]]/Table1[[#This Row],[INCOME PER MONTH]]</f>
        <v>5.0380746466762941E-3</v>
      </c>
      <c r="W93" s="7" t="str">
        <f>TEXT(Table1[[#This Row],[Issue Date]],"YYYY-mm")</f>
        <v>2023-11</v>
      </c>
      <c r="X93" s="33">
        <f ca="1">DATEDIF(Table1[[#This Row],[Issue Date]],TODAY(),"m")</f>
        <v>21</v>
      </c>
      <c r="Y9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10164.42</v>
      </c>
      <c r="Z93" s="22" t="str">
        <f>IF(Table1[[#This Row],[Total Payments Received]]&gt;Table1[[#This Row],[Loan Amount]],"PROFIT","LOSS")</f>
        <v>LOSS</v>
      </c>
    </row>
    <row r="94" spans="1:26" x14ac:dyDescent="0.25">
      <c r="A94" s="21" t="s">
        <v>227</v>
      </c>
      <c r="B94" s="2" t="s">
        <v>2134</v>
      </c>
      <c r="C94" s="3" t="s">
        <v>228</v>
      </c>
      <c r="D94" s="3" t="s">
        <v>25</v>
      </c>
      <c r="E94" s="3">
        <v>23297</v>
      </c>
      <c r="F94" s="3">
        <v>8</v>
      </c>
      <c r="G94" s="3">
        <v>60</v>
      </c>
      <c r="H94" s="3" t="s">
        <v>19</v>
      </c>
      <c r="I94" s="3" t="s">
        <v>20</v>
      </c>
      <c r="J94" s="3" t="s">
        <v>36</v>
      </c>
      <c r="K94" s="3">
        <v>71003</v>
      </c>
      <c r="L94" s="3" t="s">
        <v>28</v>
      </c>
      <c r="M94" s="3">
        <v>0.43</v>
      </c>
      <c r="N94" s="3">
        <v>0.55000000000000004</v>
      </c>
      <c r="O94" s="3">
        <v>25160.76</v>
      </c>
      <c r="P94" s="3">
        <v>0</v>
      </c>
      <c r="Q94" s="3">
        <f>Table1[[#This Row],[Total Payments Received]]-Table1[[#This Row],[Loan Amount]]</f>
        <v>1863.7599999999984</v>
      </c>
      <c r="R94" s="4">
        <f>Table1[[#This Row],[Loan Amount]]/Table1[[#This Row],[Annual Income]]</f>
        <v>0.32811289663817023</v>
      </c>
      <c r="S94" s="6">
        <f>Table1[[#This Row],[Loan Amount]]/Table1[[#This Row],[Annual Income]]</f>
        <v>0.32811289663817023</v>
      </c>
      <c r="T94" s="3">
        <f>Table1[[#This Row],[Total Payments Received]]/Table1[[#This Row],[Term (Months)]]</f>
        <v>419.34599999999995</v>
      </c>
      <c r="U94" s="3">
        <f>Table1[[#This Row],[Annual Income]]/12</f>
        <v>5916.916666666667</v>
      </c>
      <c r="V94" s="6">
        <f>Table1[[#This Row],[EMI PER MONTH]]/Table1[[#This Row],[INCOME PER MONTH]]</f>
        <v>7.0872385673844754E-2</v>
      </c>
      <c r="W94" s="7" t="str">
        <f>TEXT(Table1[[#This Row],[Issue Date]],"YYYY-mm")</f>
        <v>2023-12</v>
      </c>
      <c r="X94" s="33">
        <f ca="1">DATEDIF(Table1[[#This Row],[Issue Date]],TODAY(),"m")</f>
        <v>21</v>
      </c>
      <c r="Y9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1863.76</v>
      </c>
      <c r="Z94" s="22" t="str">
        <f>IF(Table1[[#This Row],[Total Payments Received]]&gt;Table1[[#This Row],[Loan Amount]],"PROFIT","LOSS")</f>
        <v>PROFIT</v>
      </c>
    </row>
    <row r="95" spans="1:26" ht="45" x14ac:dyDescent="0.25">
      <c r="A95" s="21" t="s">
        <v>229</v>
      </c>
      <c r="B95" s="2" t="s">
        <v>2135</v>
      </c>
      <c r="C95" s="3" t="s">
        <v>230</v>
      </c>
      <c r="D95" s="3" t="s">
        <v>25</v>
      </c>
      <c r="E95" s="3">
        <v>20541</v>
      </c>
      <c r="F95" s="3">
        <v>11.8</v>
      </c>
      <c r="G95" s="3">
        <v>36</v>
      </c>
      <c r="H95" s="3" t="s">
        <v>19</v>
      </c>
      <c r="I95" s="3" t="s">
        <v>72</v>
      </c>
      <c r="J95" s="3" t="s">
        <v>31</v>
      </c>
      <c r="K95" s="3">
        <v>49996</v>
      </c>
      <c r="L95" s="3" t="s">
        <v>32</v>
      </c>
      <c r="M95" s="3">
        <v>0.28000000000000003</v>
      </c>
      <c r="N95" s="3">
        <v>0.5</v>
      </c>
      <c r="O95" s="3">
        <v>22964.84</v>
      </c>
      <c r="P95" s="3">
        <v>0</v>
      </c>
      <c r="Q95" s="3">
        <f>Table1[[#This Row],[Total Payments Received]]-Table1[[#This Row],[Loan Amount]]</f>
        <v>2423.84</v>
      </c>
      <c r="R95" s="4">
        <f>Table1[[#This Row],[Loan Amount]]/Table1[[#This Row],[Annual Income]]</f>
        <v>0.41085286822945838</v>
      </c>
      <c r="S95" s="6">
        <f>Table1[[#This Row],[Loan Amount]]/Table1[[#This Row],[Annual Income]]</f>
        <v>0.41085286822945838</v>
      </c>
      <c r="T95" s="3">
        <f>Table1[[#This Row],[Total Payments Received]]/Table1[[#This Row],[Term (Months)]]</f>
        <v>637.91222222222223</v>
      </c>
      <c r="U95" s="3">
        <f>Table1[[#This Row],[Annual Income]]/12</f>
        <v>4166.333333333333</v>
      </c>
      <c r="V95" s="6">
        <f>Table1[[#This Row],[EMI PER MONTH]]/Table1[[#This Row],[INCOME PER MONTH]]</f>
        <v>0.15311118222791159</v>
      </c>
      <c r="W95" s="7" t="str">
        <f>TEXT(Table1[[#This Row],[Issue Date]],"YYYY-mm")</f>
        <v>2022-05</v>
      </c>
      <c r="X95" s="33">
        <f ca="1">DATEDIF(Table1[[#This Row],[Issue Date]],TODAY(),"m")</f>
        <v>40</v>
      </c>
      <c r="Y9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2423.84</v>
      </c>
      <c r="Z95" s="22" t="str">
        <f>IF(Table1[[#This Row],[Total Payments Received]]&gt;Table1[[#This Row],[Loan Amount]],"PROFIT","LOSS")</f>
        <v>PROFIT</v>
      </c>
    </row>
    <row r="96" spans="1:26" ht="45" x14ac:dyDescent="0.25">
      <c r="A96" s="21" t="s">
        <v>231</v>
      </c>
      <c r="B96" s="2" t="s">
        <v>2136</v>
      </c>
      <c r="C96" s="3" t="s">
        <v>232</v>
      </c>
      <c r="D96" s="3" t="s">
        <v>25</v>
      </c>
      <c r="E96" s="3">
        <v>29921</v>
      </c>
      <c r="F96" s="3">
        <v>13.3</v>
      </c>
      <c r="G96" s="3">
        <v>60</v>
      </c>
      <c r="H96" s="3" t="s">
        <v>19</v>
      </c>
      <c r="I96" s="3" t="s">
        <v>20</v>
      </c>
      <c r="J96" s="3" t="s">
        <v>31</v>
      </c>
      <c r="K96" s="3">
        <v>130922</v>
      </c>
      <c r="L96" s="3" t="s">
        <v>22</v>
      </c>
      <c r="M96" s="3">
        <v>0.15</v>
      </c>
      <c r="N96" s="3">
        <v>0.73</v>
      </c>
      <c r="O96" s="3">
        <v>33900.49</v>
      </c>
      <c r="P96" s="3">
        <v>0</v>
      </c>
      <c r="Q96" s="3">
        <f>Table1[[#This Row],[Total Payments Received]]-Table1[[#This Row],[Loan Amount]]</f>
        <v>3979.489999999998</v>
      </c>
      <c r="R96" s="4">
        <f>Table1[[#This Row],[Loan Amount]]/Table1[[#This Row],[Annual Income]]</f>
        <v>0.22854065779624511</v>
      </c>
      <c r="S96" s="6">
        <f>Table1[[#This Row],[Loan Amount]]/Table1[[#This Row],[Annual Income]]</f>
        <v>0.22854065779624511</v>
      </c>
      <c r="T96" s="3">
        <f>Table1[[#This Row],[Total Payments Received]]/Table1[[#This Row],[Term (Months)]]</f>
        <v>565.00816666666663</v>
      </c>
      <c r="U96" s="3">
        <f>Table1[[#This Row],[Annual Income]]/12</f>
        <v>10910.166666666666</v>
      </c>
      <c r="V96" s="6">
        <f>Table1[[#This Row],[EMI PER MONTH]]/Table1[[#This Row],[INCOME PER MONTH]]</f>
        <v>5.1787308473747726E-2</v>
      </c>
      <c r="W96" s="7" t="str">
        <f>TEXT(Table1[[#This Row],[Issue Date]],"YYYY-mm")</f>
        <v>2022-02</v>
      </c>
      <c r="X96" s="33">
        <f ca="1">DATEDIF(Table1[[#This Row],[Issue Date]],TODAY(),"m")</f>
        <v>43</v>
      </c>
      <c r="Y9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3979.49</v>
      </c>
      <c r="Z96" s="22" t="str">
        <f>IF(Table1[[#This Row],[Total Payments Received]]&gt;Table1[[#This Row],[Loan Amount]],"PROFIT","LOSS")</f>
        <v>PROFIT</v>
      </c>
    </row>
    <row r="97" spans="1:26" ht="30" x14ac:dyDescent="0.25">
      <c r="A97" s="21" t="s">
        <v>233</v>
      </c>
      <c r="B97" s="2" t="s">
        <v>2137</v>
      </c>
      <c r="C97" s="3" t="s">
        <v>234</v>
      </c>
      <c r="D97" s="3" t="s">
        <v>25</v>
      </c>
      <c r="E97" s="3">
        <v>17774</v>
      </c>
      <c r="F97" s="3">
        <v>20.2</v>
      </c>
      <c r="G97" s="3">
        <v>36</v>
      </c>
      <c r="H97" s="3" t="s">
        <v>19</v>
      </c>
      <c r="I97" s="3" t="s">
        <v>20</v>
      </c>
      <c r="J97" s="3" t="s">
        <v>46</v>
      </c>
      <c r="K97" s="3">
        <v>116598</v>
      </c>
      <c r="L97" s="3" t="s">
        <v>22</v>
      </c>
      <c r="M97" s="3">
        <v>0.25</v>
      </c>
      <c r="N97" s="3">
        <v>0.76</v>
      </c>
      <c r="O97" s="3">
        <v>21364.35</v>
      </c>
      <c r="P97" s="3">
        <v>0</v>
      </c>
      <c r="Q97" s="3">
        <f>Table1[[#This Row],[Total Payments Received]]-Table1[[#This Row],[Loan Amount]]</f>
        <v>3590.3499999999985</v>
      </c>
      <c r="R97" s="4">
        <f>Table1[[#This Row],[Loan Amount]]/Table1[[#This Row],[Annual Income]]</f>
        <v>0.15243829225201119</v>
      </c>
      <c r="S97" s="6">
        <f>Table1[[#This Row],[Loan Amount]]/Table1[[#This Row],[Annual Income]]</f>
        <v>0.15243829225201119</v>
      </c>
      <c r="T97" s="3">
        <f>Table1[[#This Row],[Total Payments Received]]/Table1[[#This Row],[Term (Months)]]</f>
        <v>593.45416666666665</v>
      </c>
      <c r="U97" s="3">
        <f>Table1[[#This Row],[Annual Income]]/12</f>
        <v>9716.5</v>
      </c>
      <c r="V97" s="6">
        <f>Table1[[#This Row],[EMI PER MONTH]]/Table1[[#This Row],[INCOME PER MONTH]]</f>
        <v>6.1076948146623442E-2</v>
      </c>
      <c r="W97" s="7" t="str">
        <f>TEXT(Table1[[#This Row],[Issue Date]],"YYYY-mm")</f>
        <v>2023-03</v>
      </c>
      <c r="X97" s="33">
        <f ca="1">DATEDIF(Table1[[#This Row],[Issue Date]],TODAY(),"m")</f>
        <v>30</v>
      </c>
      <c r="Y9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3590.35</v>
      </c>
      <c r="Z97" s="22" t="str">
        <f>IF(Table1[[#This Row],[Total Payments Received]]&gt;Table1[[#This Row],[Loan Amount]],"PROFIT","LOSS")</f>
        <v>PROFIT</v>
      </c>
    </row>
    <row r="98" spans="1:26" x14ac:dyDescent="0.25">
      <c r="A98" s="21" t="s">
        <v>235</v>
      </c>
      <c r="B98" s="2" t="s">
        <v>2138</v>
      </c>
      <c r="C98" s="3" t="s">
        <v>236</v>
      </c>
      <c r="D98" s="3" t="s">
        <v>45</v>
      </c>
      <c r="E98" s="3">
        <v>38198</v>
      </c>
      <c r="F98" s="3">
        <v>19.899999999999999</v>
      </c>
      <c r="G98" s="3">
        <v>36</v>
      </c>
      <c r="H98" s="3" t="s">
        <v>19</v>
      </c>
      <c r="I98" s="3" t="s">
        <v>56</v>
      </c>
      <c r="J98" s="3" t="s">
        <v>27</v>
      </c>
      <c r="K98" s="3">
        <v>65931</v>
      </c>
      <c r="L98" s="3" t="s">
        <v>28</v>
      </c>
      <c r="M98" s="3">
        <v>0.35</v>
      </c>
      <c r="N98" s="3">
        <v>0.76</v>
      </c>
      <c r="O98" s="3">
        <v>45799.4</v>
      </c>
      <c r="P98" s="3">
        <v>0</v>
      </c>
      <c r="Q98" s="3">
        <f>Table1[[#This Row],[Total Payments Received]]-Table1[[#This Row],[Loan Amount]]</f>
        <v>7601.4000000000015</v>
      </c>
      <c r="R98" s="4">
        <f>Table1[[#This Row],[Loan Amount]]/Table1[[#This Row],[Annual Income]]</f>
        <v>0.57936327372556162</v>
      </c>
      <c r="S98" s="6">
        <f>Table1[[#This Row],[Loan Amount]]/Table1[[#This Row],[Annual Income]]</f>
        <v>0.57936327372556162</v>
      </c>
      <c r="T98" s="3">
        <f>Table1[[#This Row],[Total Payments Received]]/Table1[[#This Row],[Term (Months)]]</f>
        <v>1272.2055555555555</v>
      </c>
      <c r="U98" s="3">
        <f>Table1[[#This Row],[Annual Income]]/12</f>
        <v>5494.25</v>
      </c>
      <c r="V98" s="6">
        <f>Table1[[#This Row],[EMI PER MONTH]]/Table1[[#This Row],[INCOME PER MONTH]]</f>
        <v>0.23155217828740146</v>
      </c>
      <c r="W98" s="7" t="str">
        <f>TEXT(Table1[[#This Row],[Issue Date]],"YYYY-mm")</f>
        <v>2021-04</v>
      </c>
      <c r="X98" s="33">
        <f ca="1">DATEDIF(Table1[[#This Row],[Issue Date]],TODAY(),"m")</f>
        <v>53</v>
      </c>
      <c r="Y9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7601.4</v>
      </c>
      <c r="Z98" s="22" t="str">
        <f>IF(Table1[[#This Row],[Total Payments Received]]&gt;Table1[[#This Row],[Loan Amount]],"PROFIT","LOSS")</f>
        <v>PROFIT</v>
      </c>
    </row>
    <row r="99" spans="1:26" ht="30" x14ac:dyDescent="0.25">
      <c r="A99" s="21" t="s">
        <v>237</v>
      </c>
      <c r="B99" s="2" t="s">
        <v>2139</v>
      </c>
      <c r="C99" s="3" t="s">
        <v>238</v>
      </c>
      <c r="D99" s="3" t="s">
        <v>18</v>
      </c>
      <c r="E99" s="3">
        <v>9820</v>
      </c>
      <c r="F99" s="3">
        <v>17.2</v>
      </c>
      <c r="G99" s="3">
        <v>36</v>
      </c>
      <c r="H99" s="3" t="s">
        <v>19</v>
      </c>
      <c r="I99" s="3" t="s">
        <v>56</v>
      </c>
      <c r="J99" s="3" t="s">
        <v>21</v>
      </c>
      <c r="K99" s="3">
        <v>65710</v>
      </c>
      <c r="L99" s="3" t="s">
        <v>32</v>
      </c>
      <c r="M99" s="3">
        <v>0.28000000000000003</v>
      </c>
      <c r="N99" s="3">
        <v>0.52</v>
      </c>
      <c r="O99" s="3">
        <v>11509.04</v>
      </c>
      <c r="P99" s="3">
        <v>0</v>
      </c>
      <c r="Q99" s="3">
        <f>Table1[[#This Row],[Total Payments Received]]-Table1[[#This Row],[Loan Amount]]</f>
        <v>1689.0400000000009</v>
      </c>
      <c r="R99" s="4">
        <f>Table1[[#This Row],[Loan Amount]]/Table1[[#This Row],[Annual Income]]</f>
        <v>0.14944452899102115</v>
      </c>
      <c r="S99" s="6">
        <f>Table1[[#This Row],[Loan Amount]]/Table1[[#This Row],[Annual Income]]</f>
        <v>0.14944452899102115</v>
      </c>
      <c r="T99" s="3">
        <f>Table1[[#This Row],[Total Payments Received]]/Table1[[#This Row],[Term (Months)]]</f>
        <v>319.69555555555559</v>
      </c>
      <c r="U99" s="3">
        <f>Table1[[#This Row],[Annual Income]]/12</f>
        <v>5475.833333333333</v>
      </c>
      <c r="V99" s="6">
        <f>Table1[[#This Row],[EMI PER MONTH]]/Table1[[#This Row],[INCOME PER MONTH]]</f>
        <v>5.8382995992492276E-2</v>
      </c>
      <c r="W99" s="7" t="str">
        <f>TEXT(Table1[[#This Row],[Issue Date]],"YYYY-mm")</f>
        <v>2022-11</v>
      </c>
      <c r="X99" s="33">
        <f ca="1">DATEDIF(Table1[[#This Row],[Issue Date]],TODAY(),"m")</f>
        <v>34</v>
      </c>
      <c r="Y9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1689.04</v>
      </c>
      <c r="Z99" s="22" t="str">
        <f>IF(Table1[[#This Row],[Total Payments Received]]&gt;Table1[[#This Row],[Loan Amount]],"PROFIT","LOSS")</f>
        <v>PROFIT</v>
      </c>
    </row>
    <row r="100" spans="1:26" ht="45" x14ac:dyDescent="0.25">
      <c r="A100" s="21" t="s">
        <v>239</v>
      </c>
      <c r="B100" s="2" t="s">
        <v>2140</v>
      </c>
      <c r="C100" s="3" t="s">
        <v>240</v>
      </c>
      <c r="D100" s="3" t="s">
        <v>39</v>
      </c>
      <c r="E100" s="3">
        <v>25070</v>
      </c>
      <c r="F100" s="3">
        <v>7.1</v>
      </c>
      <c r="G100" s="3">
        <v>36</v>
      </c>
      <c r="H100" s="3" t="s">
        <v>19</v>
      </c>
      <c r="I100" s="3" t="s">
        <v>56</v>
      </c>
      <c r="J100" s="3" t="s">
        <v>31</v>
      </c>
      <c r="K100" s="3">
        <v>64693</v>
      </c>
      <c r="L100" s="3" t="s">
        <v>32</v>
      </c>
      <c r="M100" s="3">
        <v>0.41</v>
      </c>
      <c r="N100" s="3">
        <v>0.64</v>
      </c>
      <c r="O100" s="3">
        <v>26849.97</v>
      </c>
      <c r="P100" s="3">
        <v>0</v>
      </c>
      <c r="Q100" s="3">
        <f>Table1[[#This Row],[Total Payments Received]]-Table1[[#This Row],[Loan Amount]]</f>
        <v>1779.9700000000012</v>
      </c>
      <c r="R100" s="4">
        <f>Table1[[#This Row],[Loan Amount]]/Table1[[#This Row],[Annual Income]]</f>
        <v>0.38752260677353034</v>
      </c>
      <c r="S100" s="6">
        <f>Table1[[#This Row],[Loan Amount]]/Table1[[#This Row],[Annual Income]]</f>
        <v>0.38752260677353034</v>
      </c>
      <c r="T100" s="3">
        <f>Table1[[#This Row],[Total Payments Received]]/Table1[[#This Row],[Term (Months)]]</f>
        <v>745.83249999999998</v>
      </c>
      <c r="U100" s="3">
        <f>Table1[[#This Row],[Annual Income]]/12</f>
        <v>5391.083333333333</v>
      </c>
      <c r="V100" s="6">
        <f>Table1[[#This Row],[EMI PER MONTH]]/Table1[[#This Row],[INCOME PER MONTH]]</f>
        <v>0.13834557061815034</v>
      </c>
      <c r="W100" s="7" t="str">
        <f>TEXT(Table1[[#This Row],[Issue Date]],"YYYY-mm")</f>
        <v>2022-12</v>
      </c>
      <c r="X100" s="33">
        <f ca="1">DATEDIF(Table1[[#This Row],[Issue Date]],TODAY(),"m")</f>
        <v>32</v>
      </c>
      <c r="Y10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1779.97</v>
      </c>
      <c r="Z100" s="22" t="str">
        <f>IF(Table1[[#This Row],[Total Payments Received]]&gt;Table1[[#This Row],[Loan Amount]],"PROFIT","LOSS")</f>
        <v>PROFIT</v>
      </c>
    </row>
    <row r="101" spans="1:26" ht="30" x14ac:dyDescent="0.25">
      <c r="A101" s="21" t="s">
        <v>241</v>
      </c>
      <c r="B101" s="2" t="s">
        <v>2141</v>
      </c>
      <c r="C101" s="3" t="s">
        <v>242</v>
      </c>
      <c r="D101" s="3" t="s">
        <v>25</v>
      </c>
      <c r="E101" s="3">
        <v>5232</v>
      </c>
      <c r="F101" s="3">
        <v>8</v>
      </c>
      <c r="G101" s="3">
        <v>36</v>
      </c>
      <c r="H101" s="3" t="s">
        <v>19</v>
      </c>
      <c r="I101" s="3" t="s">
        <v>72</v>
      </c>
      <c r="J101" s="3" t="s">
        <v>21</v>
      </c>
      <c r="K101" s="3">
        <v>65740</v>
      </c>
      <c r="L101" s="3" t="s">
        <v>32</v>
      </c>
      <c r="M101" s="3">
        <v>0.5</v>
      </c>
      <c r="N101" s="3">
        <v>0.72</v>
      </c>
      <c r="O101" s="3">
        <v>5650.56</v>
      </c>
      <c r="P101" s="3">
        <v>0</v>
      </c>
      <c r="Q101" s="3">
        <f>Table1[[#This Row],[Total Payments Received]]-Table1[[#This Row],[Loan Amount]]</f>
        <v>418.5600000000004</v>
      </c>
      <c r="R101" s="4">
        <f>Table1[[#This Row],[Loan Amount]]/Table1[[#This Row],[Annual Income]]</f>
        <v>7.9586248859142075E-2</v>
      </c>
      <c r="S101" s="6">
        <f>Table1[[#This Row],[Loan Amount]]/Table1[[#This Row],[Annual Income]]</f>
        <v>7.9586248859142075E-2</v>
      </c>
      <c r="T101" s="3">
        <f>Table1[[#This Row],[Total Payments Received]]/Table1[[#This Row],[Term (Months)]]</f>
        <v>156.96</v>
      </c>
      <c r="U101" s="3">
        <f>Table1[[#This Row],[Annual Income]]/12</f>
        <v>5478.333333333333</v>
      </c>
      <c r="V101" s="6">
        <f>Table1[[#This Row],[EMI PER MONTH]]/Table1[[#This Row],[INCOME PER MONTH]]</f>
        <v>2.8651049589291148E-2</v>
      </c>
      <c r="W101" s="7" t="str">
        <f>TEXT(Table1[[#This Row],[Issue Date]],"YYYY-mm")</f>
        <v>2023-08</v>
      </c>
      <c r="X101" s="33">
        <f ca="1">DATEDIF(Table1[[#This Row],[Issue Date]],TODAY(),"m")</f>
        <v>25</v>
      </c>
      <c r="Y10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418.56</v>
      </c>
      <c r="Z101" s="22" t="str">
        <f>IF(Table1[[#This Row],[Total Payments Received]]&gt;Table1[[#This Row],[Loan Amount]],"PROFIT","LOSS")</f>
        <v>PROFIT</v>
      </c>
    </row>
    <row r="102" spans="1:26" x14ac:dyDescent="0.25">
      <c r="A102" s="21" t="s">
        <v>243</v>
      </c>
      <c r="B102" s="2" t="s">
        <v>2142</v>
      </c>
      <c r="C102" s="3" t="s">
        <v>244</v>
      </c>
      <c r="D102" s="3" t="s">
        <v>39</v>
      </c>
      <c r="E102" s="3">
        <v>12122</v>
      </c>
      <c r="F102" s="3">
        <v>6.9</v>
      </c>
      <c r="G102" s="3">
        <v>60</v>
      </c>
      <c r="H102" s="3" t="s">
        <v>19</v>
      </c>
      <c r="I102" s="3" t="s">
        <v>20</v>
      </c>
      <c r="J102" s="3" t="s">
        <v>36</v>
      </c>
      <c r="K102" s="3">
        <v>107241</v>
      </c>
      <c r="L102" s="3" t="s">
        <v>22</v>
      </c>
      <c r="M102" s="3">
        <v>0.18</v>
      </c>
      <c r="N102" s="3">
        <v>0.6</v>
      </c>
      <c r="O102" s="3">
        <v>12958.42</v>
      </c>
      <c r="P102" s="3">
        <v>0</v>
      </c>
      <c r="Q102" s="3">
        <f>Table1[[#This Row],[Total Payments Received]]-Table1[[#This Row],[Loan Amount]]</f>
        <v>836.42000000000007</v>
      </c>
      <c r="R102" s="4">
        <f>Table1[[#This Row],[Loan Amount]]/Table1[[#This Row],[Annual Income]]</f>
        <v>0.11303512649080109</v>
      </c>
      <c r="S102" s="6">
        <f>Table1[[#This Row],[Loan Amount]]/Table1[[#This Row],[Annual Income]]</f>
        <v>0.11303512649080109</v>
      </c>
      <c r="T102" s="3">
        <f>Table1[[#This Row],[Total Payments Received]]/Table1[[#This Row],[Term (Months)]]</f>
        <v>215.97366666666667</v>
      </c>
      <c r="U102" s="3">
        <f>Table1[[#This Row],[Annual Income]]/12</f>
        <v>8936.75</v>
      </c>
      <c r="V102" s="6">
        <f>Table1[[#This Row],[EMI PER MONTH]]/Table1[[#This Row],[INCOME PER MONTH]]</f>
        <v>2.4166913773650003E-2</v>
      </c>
      <c r="W102" s="7" t="str">
        <f>TEXT(Table1[[#This Row],[Issue Date]],"YYYY-mm")</f>
        <v>2022-09</v>
      </c>
      <c r="X102" s="33">
        <f ca="1">DATEDIF(Table1[[#This Row],[Issue Date]],TODAY(),"m")</f>
        <v>36</v>
      </c>
      <c r="Y10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836.42</v>
      </c>
      <c r="Z102" s="22" t="str">
        <f>IF(Table1[[#This Row],[Total Payments Received]]&gt;Table1[[#This Row],[Loan Amount]],"PROFIT","LOSS")</f>
        <v>PROFIT</v>
      </c>
    </row>
    <row r="103" spans="1:26" x14ac:dyDescent="0.25">
      <c r="A103" s="21" t="s">
        <v>245</v>
      </c>
      <c r="B103" s="2" t="s">
        <v>2143</v>
      </c>
      <c r="C103" s="3" t="s">
        <v>246</v>
      </c>
      <c r="D103" s="3" t="s">
        <v>18</v>
      </c>
      <c r="E103" s="3">
        <v>16023</v>
      </c>
      <c r="F103" s="3">
        <v>16.5</v>
      </c>
      <c r="G103" s="3">
        <v>36</v>
      </c>
      <c r="H103" s="3" t="s">
        <v>19</v>
      </c>
      <c r="I103" s="3" t="s">
        <v>20</v>
      </c>
      <c r="J103" s="3" t="s">
        <v>27</v>
      </c>
      <c r="K103" s="3">
        <v>138944</v>
      </c>
      <c r="L103" s="3" t="s">
        <v>22</v>
      </c>
      <c r="M103" s="3">
        <v>0.28000000000000003</v>
      </c>
      <c r="N103" s="3">
        <v>0.89</v>
      </c>
      <c r="O103" s="3">
        <v>18666.8</v>
      </c>
      <c r="P103" s="3">
        <v>0</v>
      </c>
      <c r="Q103" s="3">
        <f>Table1[[#This Row],[Total Payments Received]]-Table1[[#This Row],[Loan Amount]]</f>
        <v>2643.7999999999993</v>
      </c>
      <c r="R103" s="4">
        <f>Table1[[#This Row],[Loan Amount]]/Table1[[#This Row],[Annual Income]]</f>
        <v>0.11531984108705666</v>
      </c>
      <c r="S103" s="6">
        <f>Table1[[#This Row],[Loan Amount]]/Table1[[#This Row],[Annual Income]]</f>
        <v>0.11531984108705666</v>
      </c>
      <c r="T103" s="3">
        <f>Table1[[#This Row],[Total Payments Received]]/Table1[[#This Row],[Term (Months)]]</f>
        <v>518.52222222222224</v>
      </c>
      <c r="U103" s="3">
        <f>Table1[[#This Row],[Annual Income]]/12</f>
        <v>11578.666666666666</v>
      </c>
      <c r="V103" s="6">
        <f>Table1[[#This Row],[EMI PER MONTH]]/Table1[[#This Row],[INCOME PER MONTH]]</f>
        <v>4.4782550284047297E-2</v>
      </c>
      <c r="W103" s="7" t="str">
        <f>TEXT(Table1[[#This Row],[Issue Date]],"YYYY-mm")</f>
        <v>2022-10</v>
      </c>
      <c r="X103" s="33">
        <f ca="1">DATEDIF(Table1[[#This Row],[Issue Date]],TODAY(),"m")</f>
        <v>35</v>
      </c>
      <c r="Y10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2643.8</v>
      </c>
      <c r="Z103" s="22" t="str">
        <f>IF(Table1[[#This Row],[Total Payments Received]]&gt;Table1[[#This Row],[Loan Amount]],"PROFIT","LOSS")</f>
        <v>PROFIT</v>
      </c>
    </row>
    <row r="104" spans="1:26" ht="30" x14ac:dyDescent="0.25">
      <c r="A104" s="21" t="s">
        <v>247</v>
      </c>
      <c r="B104" s="2" t="s">
        <v>2144</v>
      </c>
      <c r="C104" s="3" t="s">
        <v>248</v>
      </c>
      <c r="D104" s="3" t="s">
        <v>18</v>
      </c>
      <c r="E104" s="3">
        <v>9007</v>
      </c>
      <c r="F104" s="3">
        <v>22.5</v>
      </c>
      <c r="G104" s="3">
        <v>36</v>
      </c>
      <c r="H104" s="3" t="s">
        <v>2043</v>
      </c>
      <c r="I104" s="3" t="s">
        <v>26</v>
      </c>
      <c r="J104" s="3" t="s">
        <v>46</v>
      </c>
      <c r="K104" s="3">
        <v>123583</v>
      </c>
      <c r="L104" s="3" t="s">
        <v>32</v>
      </c>
      <c r="M104" s="3">
        <v>0.27</v>
      </c>
      <c r="N104" s="3">
        <v>0.54</v>
      </c>
      <c r="O104" s="3">
        <v>2983.25</v>
      </c>
      <c r="P104" s="3">
        <v>0</v>
      </c>
      <c r="Q104" s="3">
        <f>Table1[[#This Row],[Total Payments Received]]-Table1[[#This Row],[Loan Amount]]</f>
        <v>-6023.75</v>
      </c>
      <c r="R104" s="4">
        <f>Table1[[#This Row],[Loan Amount]]/Table1[[#This Row],[Annual Income]]</f>
        <v>7.2882192534571913E-2</v>
      </c>
      <c r="S104" s="6">
        <f>Table1[[#This Row],[Loan Amount]]/Table1[[#This Row],[Annual Income]]</f>
        <v>7.2882192534571913E-2</v>
      </c>
      <c r="T104" s="3">
        <f>Table1[[#This Row],[Total Payments Received]]/Table1[[#This Row],[Term (Months)]]</f>
        <v>82.868055555555557</v>
      </c>
      <c r="U104" s="3">
        <f>Table1[[#This Row],[Annual Income]]/12</f>
        <v>10298.583333333334</v>
      </c>
      <c r="V104" s="6">
        <f>Table1[[#This Row],[EMI PER MONTH]]/Table1[[#This Row],[INCOME PER MONTH]]</f>
        <v>8.0465490129440678E-3</v>
      </c>
      <c r="W104" s="7" t="str">
        <f>TEXT(Table1[[#This Row],[Issue Date]],"YYYY-mm")</f>
        <v>2023-10</v>
      </c>
      <c r="X104" s="33">
        <f ca="1">DATEDIF(Table1[[#This Row],[Issue Date]],TODAY(),"m")</f>
        <v>22</v>
      </c>
      <c r="Y10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6023.75</v>
      </c>
      <c r="Z104" s="22" t="str">
        <f>IF(Table1[[#This Row],[Total Payments Received]]&gt;Table1[[#This Row],[Loan Amount]],"PROFIT","LOSS")</f>
        <v>LOSS</v>
      </c>
    </row>
    <row r="105" spans="1:26" ht="30" x14ac:dyDescent="0.25">
      <c r="A105" s="21" t="s">
        <v>249</v>
      </c>
      <c r="B105" s="2" t="s">
        <v>2135</v>
      </c>
      <c r="C105" s="3" t="s">
        <v>250</v>
      </c>
      <c r="D105" s="3" t="s">
        <v>52</v>
      </c>
      <c r="E105" s="3">
        <v>18905</v>
      </c>
      <c r="F105" s="3">
        <v>13.7</v>
      </c>
      <c r="G105" s="3">
        <v>60</v>
      </c>
      <c r="H105" s="3" t="s">
        <v>19</v>
      </c>
      <c r="I105" s="3" t="s">
        <v>20</v>
      </c>
      <c r="J105" s="3" t="s">
        <v>21</v>
      </c>
      <c r="K105" s="3">
        <v>106502</v>
      </c>
      <c r="L105" s="3" t="s">
        <v>32</v>
      </c>
      <c r="M105" s="3">
        <v>0.22</v>
      </c>
      <c r="N105" s="3">
        <v>0.72</v>
      </c>
      <c r="O105" s="3">
        <v>21494.98</v>
      </c>
      <c r="P105" s="3">
        <v>0</v>
      </c>
      <c r="Q105" s="3">
        <f>Table1[[#This Row],[Total Payments Received]]-Table1[[#This Row],[Loan Amount]]</f>
        <v>2589.9799999999996</v>
      </c>
      <c r="R105" s="4">
        <f>Table1[[#This Row],[Loan Amount]]/Table1[[#This Row],[Annual Income]]</f>
        <v>0.1775084035980545</v>
      </c>
      <c r="S105" s="6">
        <f>Table1[[#This Row],[Loan Amount]]/Table1[[#This Row],[Annual Income]]</f>
        <v>0.1775084035980545</v>
      </c>
      <c r="T105" s="3">
        <f>Table1[[#This Row],[Total Payments Received]]/Table1[[#This Row],[Term (Months)]]</f>
        <v>358.24966666666666</v>
      </c>
      <c r="U105" s="3">
        <f>Table1[[#This Row],[Annual Income]]/12</f>
        <v>8875.1666666666661</v>
      </c>
      <c r="V105" s="6">
        <f>Table1[[#This Row],[EMI PER MONTH]]/Table1[[#This Row],[INCOME PER MONTH]]</f>
        <v>4.0365401588702561E-2</v>
      </c>
      <c r="W105" s="7" t="str">
        <f>TEXT(Table1[[#This Row],[Issue Date]],"YYYY-mm")</f>
        <v>2022-05</v>
      </c>
      <c r="X105" s="33">
        <f ca="1">DATEDIF(Table1[[#This Row],[Issue Date]],TODAY(),"m")</f>
        <v>40</v>
      </c>
      <c r="Y10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2589.98</v>
      </c>
      <c r="Z105" s="22" t="str">
        <f>IF(Table1[[#This Row],[Total Payments Received]]&gt;Table1[[#This Row],[Loan Amount]],"PROFIT","LOSS")</f>
        <v>PROFIT</v>
      </c>
    </row>
    <row r="106" spans="1:26" x14ac:dyDescent="0.25">
      <c r="A106" s="21" t="s">
        <v>251</v>
      </c>
      <c r="B106" s="2" t="s">
        <v>2145</v>
      </c>
      <c r="C106" s="3" t="s">
        <v>252</v>
      </c>
      <c r="D106" s="3" t="s">
        <v>75</v>
      </c>
      <c r="E106" s="3">
        <v>30398</v>
      </c>
      <c r="F106" s="3">
        <v>8.1999999999999993</v>
      </c>
      <c r="G106" s="3">
        <v>60</v>
      </c>
      <c r="H106" s="3" t="s">
        <v>19</v>
      </c>
      <c r="I106" s="3" t="s">
        <v>26</v>
      </c>
      <c r="J106" s="3" t="s">
        <v>27</v>
      </c>
      <c r="K106" s="3">
        <v>47374</v>
      </c>
      <c r="L106" s="3" t="s">
        <v>28</v>
      </c>
      <c r="M106" s="3">
        <v>0.18</v>
      </c>
      <c r="N106" s="3">
        <v>0.81</v>
      </c>
      <c r="O106" s="3">
        <v>32890.639999999999</v>
      </c>
      <c r="P106" s="3">
        <v>0</v>
      </c>
      <c r="Q106" s="3">
        <f>Table1[[#This Row],[Total Payments Received]]-Table1[[#This Row],[Loan Amount]]</f>
        <v>2492.6399999999994</v>
      </c>
      <c r="R106" s="4">
        <f>Table1[[#This Row],[Loan Amount]]/Table1[[#This Row],[Annual Income]]</f>
        <v>0.64165998226875498</v>
      </c>
      <c r="S106" s="6">
        <f>Table1[[#This Row],[Loan Amount]]/Table1[[#This Row],[Annual Income]]</f>
        <v>0.64165998226875498</v>
      </c>
      <c r="T106" s="3">
        <f>Table1[[#This Row],[Total Payments Received]]/Table1[[#This Row],[Term (Months)]]</f>
        <v>548.17733333333331</v>
      </c>
      <c r="U106" s="3">
        <f>Table1[[#This Row],[Annual Income]]/12</f>
        <v>3947.8333333333335</v>
      </c>
      <c r="V106" s="6">
        <f>Table1[[#This Row],[EMI PER MONTH]]/Table1[[#This Row],[INCOME PER MONTH]]</f>
        <v>0.13885523704985855</v>
      </c>
      <c r="W106" s="7" t="str">
        <f>TEXT(Table1[[#This Row],[Issue Date]],"YYYY-mm")</f>
        <v>2023-02</v>
      </c>
      <c r="X106" s="33">
        <f ca="1">DATEDIF(Table1[[#This Row],[Issue Date]],TODAY(),"m")</f>
        <v>31</v>
      </c>
      <c r="Y10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2492.64</v>
      </c>
      <c r="Z106" s="22" t="str">
        <f>IF(Table1[[#This Row],[Total Payments Received]]&gt;Table1[[#This Row],[Loan Amount]],"PROFIT","LOSS")</f>
        <v>PROFIT</v>
      </c>
    </row>
    <row r="107" spans="1:26" ht="30" x14ac:dyDescent="0.25">
      <c r="A107" s="21" t="s">
        <v>253</v>
      </c>
      <c r="B107" s="2" t="s">
        <v>2146</v>
      </c>
      <c r="C107" s="3" t="s">
        <v>254</v>
      </c>
      <c r="D107" s="3" t="s">
        <v>49</v>
      </c>
      <c r="E107" s="3">
        <v>35268</v>
      </c>
      <c r="F107" s="3">
        <v>16.2</v>
      </c>
      <c r="G107" s="3">
        <v>36</v>
      </c>
      <c r="H107" s="3" t="s">
        <v>2043</v>
      </c>
      <c r="I107" s="3" t="s">
        <v>20</v>
      </c>
      <c r="J107" s="3" t="s">
        <v>46</v>
      </c>
      <c r="K107" s="3">
        <v>106674</v>
      </c>
      <c r="L107" s="3" t="s">
        <v>28</v>
      </c>
      <c r="M107" s="3">
        <v>0.13</v>
      </c>
      <c r="N107" s="3">
        <v>0.62</v>
      </c>
      <c r="O107" s="3">
        <v>14139.59</v>
      </c>
      <c r="P107" s="3">
        <v>0</v>
      </c>
      <c r="Q107" s="3">
        <f>Table1[[#This Row],[Total Payments Received]]-Table1[[#This Row],[Loan Amount]]</f>
        <v>-21128.41</v>
      </c>
      <c r="R107" s="4">
        <f>Table1[[#This Row],[Loan Amount]]/Table1[[#This Row],[Annual Income]]</f>
        <v>0.33061477023454638</v>
      </c>
      <c r="S107" s="6">
        <f>Table1[[#This Row],[Loan Amount]]/Table1[[#This Row],[Annual Income]]</f>
        <v>0.33061477023454638</v>
      </c>
      <c r="T107" s="3">
        <f>Table1[[#This Row],[Total Payments Received]]/Table1[[#This Row],[Term (Months)]]</f>
        <v>392.76638888888891</v>
      </c>
      <c r="U107" s="3">
        <f>Table1[[#This Row],[Annual Income]]/12</f>
        <v>8889.5</v>
      </c>
      <c r="V107" s="6">
        <f>Table1[[#This Row],[EMI PER MONTH]]/Table1[[#This Row],[INCOME PER MONTH]]</f>
        <v>4.4183181156295506E-2</v>
      </c>
      <c r="W107" s="7" t="str">
        <f>TEXT(Table1[[#This Row],[Issue Date]],"YYYY-mm")</f>
        <v>2022-02</v>
      </c>
      <c r="X107" s="33">
        <f ca="1">DATEDIF(Table1[[#This Row],[Issue Date]],TODAY(),"m")</f>
        <v>43</v>
      </c>
      <c r="Y10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21128.41</v>
      </c>
      <c r="Z107" s="22" t="str">
        <f>IF(Table1[[#This Row],[Total Payments Received]]&gt;Table1[[#This Row],[Loan Amount]],"PROFIT","LOSS")</f>
        <v>LOSS</v>
      </c>
    </row>
    <row r="108" spans="1:26" ht="30" x14ac:dyDescent="0.25">
      <c r="A108" s="21" t="s">
        <v>255</v>
      </c>
      <c r="B108" s="2" t="s">
        <v>2147</v>
      </c>
      <c r="C108" s="3" t="s">
        <v>256</v>
      </c>
      <c r="D108" s="3" t="s">
        <v>55</v>
      </c>
      <c r="E108" s="3">
        <v>7737</v>
      </c>
      <c r="F108" s="3">
        <v>21.2</v>
      </c>
      <c r="G108" s="3">
        <v>60</v>
      </c>
      <c r="H108" s="3" t="s">
        <v>2043</v>
      </c>
      <c r="I108" s="3" t="s">
        <v>56</v>
      </c>
      <c r="J108" s="3" t="s">
        <v>21</v>
      </c>
      <c r="K108" s="3">
        <v>146500</v>
      </c>
      <c r="L108" s="3" t="s">
        <v>32</v>
      </c>
      <c r="M108" s="3">
        <v>0.45</v>
      </c>
      <c r="N108" s="3">
        <v>0.78</v>
      </c>
      <c r="O108" s="3">
        <v>2593.27</v>
      </c>
      <c r="P108" s="3">
        <v>2439.15</v>
      </c>
      <c r="Q108" s="3">
        <f>Table1[[#This Row],[Total Payments Received]]-Table1[[#This Row],[Loan Amount]]</f>
        <v>-5143.7299999999996</v>
      </c>
      <c r="R108" s="4">
        <f>Table1[[#This Row],[Loan Amount]]/Table1[[#This Row],[Annual Income]]</f>
        <v>5.2812286689419792E-2</v>
      </c>
      <c r="S108" s="6">
        <f>Table1[[#This Row],[Loan Amount]]/Table1[[#This Row],[Annual Income]]</f>
        <v>5.2812286689419792E-2</v>
      </c>
      <c r="T108" s="3">
        <f>Table1[[#This Row],[Total Payments Received]]/Table1[[#This Row],[Term (Months)]]</f>
        <v>43.221166666666669</v>
      </c>
      <c r="U108" s="3">
        <f>Table1[[#This Row],[Annual Income]]/12</f>
        <v>12208.333333333334</v>
      </c>
      <c r="V108" s="6">
        <f>Table1[[#This Row],[EMI PER MONTH]]/Table1[[#This Row],[INCOME PER MONTH]]</f>
        <v>3.5403003412969283E-3</v>
      </c>
      <c r="W108" s="7" t="str">
        <f>TEXT(Table1[[#This Row],[Issue Date]],"YYYY-mm")</f>
        <v>2023-05</v>
      </c>
      <c r="X108" s="33">
        <f ca="1">DATEDIF(Table1[[#This Row],[Issue Date]],TODAY(),"m")</f>
        <v>27</v>
      </c>
      <c r="Y10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5143.73</v>
      </c>
      <c r="Z108" s="22" t="str">
        <f>IF(Table1[[#This Row],[Total Payments Received]]&gt;Table1[[#This Row],[Loan Amount]],"PROFIT","LOSS")</f>
        <v>LOSS</v>
      </c>
    </row>
    <row r="109" spans="1:26" x14ac:dyDescent="0.25">
      <c r="A109" s="21" t="s">
        <v>257</v>
      </c>
      <c r="B109" s="2" t="s">
        <v>2148</v>
      </c>
      <c r="C109" s="3" t="s">
        <v>258</v>
      </c>
      <c r="D109" s="3" t="s">
        <v>49</v>
      </c>
      <c r="E109" s="3">
        <v>37062</v>
      </c>
      <c r="F109" s="3">
        <v>19.8</v>
      </c>
      <c r="G109" s="3">
        <v>60</v>
      </c>
      <c r="H109" s="3" t="s">
        <v>2043</v>
      </c>
      <c r="I109" s="3" t="s">
        <v>20</v>
      </c>
      <c r="J109" s="3" t="s">
        <v>27</v>
      </c>
      <c r="K109" s="3">
        <v>111471</v>
      </c>
      <c r="L109" s="3" t="s">
        <v>32</v>
      </c>
      <c r="M109" s="3">
        <v>0.27</v>
      </c>
      <c r="N109" s="3">
        <v>0.87</v>
      </c>
      <c r="O109" s="3">
        <v>9479.8700000000008</v>
      </c>
      <c r="P109" s="3">
        <v>13222.79</v>
      </c>
      <c r="Q109" s="3">
        <f>Table1[[#This Row],[Total Payments Received]]-Table1[[#This Row],[Loan Amount]]</f>
        <v>-27582.129999999997</v>
      </c>
      <c r="R109" s="4">
        <f>Table1[[#This Row],[Loan Amount]]/Table1[[#This Row],[Annual Income]]</f>
        <v>0.3324810937373846</v>
      </c>
      <c r="S109" s="6">
        <f>Table1[[#This Row],[Loan Amount]]/Table1[[#This Row],[Annual Income]]</f>
        <v>0.3324810937373846</v>
      </c>
      <c r="T109" s="3">
        <f>Table1[[#This Row],[Total Payments Received]]/Table1[[#This Row],[Term (Months)]]</f>
        <v>157.99783333333335</v>
      </c>
      <c r="U109" s="3">
        <f>Table1[[#This Row],[Annual Income]]/12</f>
        <v>9289.25</v>
      </c>
      <c r="V109" s="6">
        <f>Table1[[#This Row],[EMI PER MONTH]]/Table1[[#This Row],[INCOME PER MONTH]]</f>
        <v>1.7008674901992447E-2</v>
      </c>
      <c r="W109" s="7" t="str">
        <f>TEXT(Table1[[#This Row],[Issue Date]],"YYYY-mm")</f>
        <v>2023-03</v>
      </c>
      <c r="X109" s="33">
        <f ca="1">DATEDIF(Table1[[#This Row],[Issue Date]],TODAY(),"m")</f>
        <v>30</v>
      </c>
      <c r="Y10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27582.13</v>
      </c>
      <c r="Z109" s="22" t="str">
        <f>IF(Table1[[#This Row],[Total Payments Received]]&gt;Table1[[#This Row],[Loan Amount]],"PROFIT","LOSS")</f>
        <v>LOSS</v>
      </c>
    </row>
    <row r="110" spans="1:26" ht="45" x14ac:dyDescent="0.25">
      <c r="A110" s="21" t="s">
        <v>259</v>
      </c>
      <c r="B110" s="2" t="s">
        <v>2149</v>
      </c>
      <c r="C110" s="3" t="s">
        <v>260</v>
      </c>
      <c r="D110" s="3" t="s">
        <v>45</v>
      </c>
      <c r="E110" s="3">
        <v>26510</v>
      </c>
      <c r="F110" s="3">
        <v>22.6</v>
      </c>
      <c r="G110" s="3">
        <v>36</v>
      </c>
      <c r="H110" s="3" t="s">
        <v>2043</v>
      </c>
      <c r="I110" s="3" t="s">
        <v>20</v>
      </c>
      <c r="J110" s="3" t="s">
        <v>31</v>
      </c>
      <c r="K110" s="3">
        <v>75913</v>
      </c>
      <c r="L110" s="3" t="s">
        <v>22</v>
      </c>
      <c r="M110" s="3">
        <v>0.3</v>
      </c>
      <c r="N110" s="3">
        <v>0.59</v>
      </c>
      <c r="O110" s="3">
        <v>11560.44</v>
      </c>
      <c r="P110" s="3">
        <v>0</v>
      </c>
      <c r="Q110" s="3">
        <f>Table1[[#This Row],[Total Payments Received]]-Table1[[#This Row],[Loan Amount]]</f>
        <v>-14949.56</v>
      </c>
      <c r="R110" s="4">
        <f>Table1[[#This Row],[Loan Amount]]/Table1[[#This Row],[Annual Income]]</f>
        <v>0.34921554937889426</v>
      </c>
      <c r="S110" s="6">
        <f>Table1[[#This Row],[Loan Amount]]/Table1[[#This Row],[Annual Income]]</f>
        <v>0.34921554937889426</v>
      </c>
      <c r="T110" s="3">
        <f>Table1[[#This Row],[Total Payments Received]]/Table1[[#This Row],[Term (Months)]]</f>
        <v>321.12333333333333</v>
      </c>
      <c r="U110" s="3">
        <f>Table1[[#This Row],[Annual Income]]/12</f>
        <v>6326.083333333333</v>
      </c>
      <c r="V110" s="6">
        <f>Table1[[#This Row],[EMI PER MONTH]]/Table1[[#This Row],[INCOME PER MONTH]]</f>
        <v>5.076179310526524E-2</v>
      </c>
      <c r="W110" s="7" t="str">
        <f>TEXT(Table1[[#This Row],[Issue Date]],"YYYY-mm")</f>
        <v>2022-01</v>
      </c>
      <c r="X110" s="33">
        <f ca="1">DATEDIF(Table1[[#This Row],[Issue Date]],TODAY(),"m")</f>
        <v>43</v>
      </c>
      <c r="Y11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14949.56</v>
      </c>
      <c r="Z110" s="22" t="str">
        <f>IF(Table1[[#This Row],[Total Payments Received]]&gt;Table1[[#This Row],[Loan Amount]],"PROFIT","LOSS")</f>
        <v>LOSS</v>
      </c>
    </row>
    <row r="111" spans="1:26" ht="30" x14ac:dyDescent="0.25">
      <c r="A111" s="21" t="s">
        <v>261</v>
      </c>
      <c r="B111" s="2" t="s">
        <v>2150</v>
      </c>
      <c r="C111" s="3" t="s">
        <v>262</v>
      </c>
      <c r="D111" s="3" t="s">
        <v>55</v>
      </c>
      <c r="E111" s="3">
        <v>20426</v>
      </c>
      <c r="F111" s="3">
        <v>10.6</v>
      </c>
      <c r="G111" s="3">
        <v>36</v>
      </c>
      <c r="H111" s="3" t="s">
        <v>19</v>
      </c>
      <c r="I111" s="3" t="s">
        <v>72</v>
      </c>
      <c r="J111" s="3" t="s">
        <v>21</v>
      </c>
      <c r="K111" s="3">
        <v>96025</v>
      </c>
      <c r="L111" s="3" t="s">
        <v>32</v>
      </c>
      <c r="M111" s="3">
        <v>0.47</v>
      </c>
      <c r="N111" s="3">
        <v>0.91</v>
      </c>
      <c r="O111" s="3">
        <v>22591.16</v>
      </c>
      <c r="P111" s="3">
        <v>0</v>
      </c>
      <c r="Q111" s="3">
        <f>Table1[[#This Row],[Total Payments Received]]-Table1[[#This Row],[Loan Amount]]</f>
        <v>2165.16</v>
      </c>
      <c r="R111" s="4">
        <f>Table1[[#This Row],[Loan Amount]]/Table1[[#This Row],[Annual Income]]</f>
        <v>0.21271543868784171</v>
      </c>
      <c r="S111" s="6">
        <f>Table1[[#This Row],[Loan Amount]]/Table1[[#This Row],[Annual Income]]</f>
        <v>0.21271543868784171</v>
      </c>
      <c r="T111" s="3">
        <f>Table1[[#This Row],[Total Payments Received]]/Table1[[#This Row],[Term (Months)]]</f>
        <v>627.53222222222223</v>
      </c>
      <c r="U111" s="3">
        <f>Table1[[#This Row],[Annual Income]]/12</f>
        <v>8002.083333333333</v>
      </c>
      <c r="V111" s="6">
        <f>Table1[[#This Row],[EMI PER MONTH]]/Table1[[#This Row],[INCOME PER MONTH]]</f>
        <v>7.8421105614857239E-2</v>
      </c>
      <c r="W111" s="7" t="str">
        <f>TEXT(Table1[[#This Row],[Issue Date]],"YYYY-mm")</f>
        <v>2021-07</v>
      </c>
      <c r="X111" s="33">
        <f ca="1">DATEDIF(Table1[[#This Row],[Issue Date]],TODAY(),"m")</f>
        <v>49</v>
      </c>
      <c r="Y11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2165.16</v>
      </c>
      <c r="Z111" s="22" t="str">
        <f>IF(Table1[[#This Row],[Total Payments Received]]&gt;Table1[[#This Row],[Loan Amount]],"PROFIT","LOSS")</f>
        <v>PROFIT</v>
      </c>
    </row>
    <row r="112" spans="1:26" x14ac:dyDescent="0.25">
      <c r="A112" s="21" t="s">
        <v>263</v>
      </c>
      <c r="B112" s="2" t="s">
        <v>2151</v>
      </c>
      <c r="C112" s="3" t="s">
        <v>264</v>
      </c>
      <c r="D112" s="3" t="s">
        <v>18</v>
      </c>
      <c r="E112" s="3">
        <v>38265</v>
      </c>
      <c r="F112" s="3">
        <v>8.9</v>
      </c>
      <c r="G112" s="3">
        <v>60</v>
      </c>
      <c r="H112" s="3" t="s">
        <v>2043</v>
      </c>
      <c r="I112" s="3" t="s">
        <v>35</v>
      </c>
      <c r="J112" s="3" t="s">
        <v>27</v>
      </c>
      <c r="K112" s="3">
        <v>74516</v>
      </c>
      <c r="L112" s="3" t="s">
        <v>28</v>
      </c>
      <c r="M112" s="3">
        <v>0.41</v>
      </c>
      <c r="N112" s="3">
        <v>0.75</v>
      </c>
      <c r="O112" s="3">
        <v>8652.49</v>
      </c>
      <c r="P112" s="3">
        <v>0</v>
      </c>
      <c r="Q112" s="3">
        <f>Table1[[#This Row],[Total Payments Received]]-Table1[[#This Row],[Loan Amount]]</f>
        <v>-29612.510000000002</v>
      </c>
      <c r="R112" s="4">
        <f>Table1[[#This Row],[Loan Amount]]/Table1[[#This Row],[Annual Income]]</f>
        <v>0.51351387621450428</v>
      </c>
      <c r="S112" s="6">
        <f>Table1[[#This Row],[Loan Amount]]/Table1[[#This Row],[Annual Income]]</f>
        <v>0.51351387621450428</v>
      </c>
      <c r="T112" s="3">
        <f>Table1[[#This Row],[Total Payments Received]]/Table1[[#This Row],[Term (Months)]]</f>
        <v>144.20816666666667</v>
      </c>
      <c r="U112" s="3">
        <f>Table1[[#This Row],[Annual Income]]/12</f>
        <v>6209.666666666667</v>
      </c>
      <c r="V112" s="6">
        <f>Table1[[#This Row],[EMI PER MONTH]]/Table1[[#This Row],[INCOME PER MONTH]]</f>
        <v>2.3223173546620859E-2</v>
      </c>
      <c r="W112" s="7" t="str">
        <f>TEXT(Table1[[#This Row],[Issue Date]],"YYYY-mm")</f>
        <v>2023-11</v>
      </c>
      <c r="X112" s="33">
        <f ca="1">DATEDIF(Table1[[#This Row],[Issue Date]],TODAY(),"m")</f>
        <v>22</v>
      </c>
      <c r="Y11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29612.51</v>
      </c>
      <c r="Z112" s="22" t="str">
        <f>IF(Table1[[#This Row],[Total Payments Received]]&gt;Table1[[#This Row],[Loan Amount]],"PROFIT","LOSS")</f>
        <v>LOSS</v>
      </c>
    </row>
    <row r="113" spans="1:26" ht="30" x14ac:dyDescent="0.25">
      <c r="A113" s="21" t="s">
        <v>265</v>
      </c>
      <c r="B113" s="2" t="s">
        <v>2152</v>
      </c>
      <c r="C113" s="3" t="s">
        <v>266</v>
      </c>
      <c r="D113" s="3" t="s">
        <v>49</v>
      </c>
      <c r="E113" s="3">
        <v>18850</v>
      </c>
      <c r="F113" s="3">
        <v>22.6</v>
      </c>
      <c r="G113" s="3">
        <v>36</v>
      </c>
      <c r="H113" s="3" t="s">
        <v>2043</v>
      </c>
      <c r="I113" s="3" t="s">
        <v>20</v>
      </c>
      <c r="J113" s="3" t="s">
        <v>46</v>
      </c>
      <c r="K113" s="3">
        <v>117796</v>
      </c>
      <c r="L113" s="3" t="s">
        <v>22</v>
      </c>
      <c r="M113" s="3">
        <v>0.15</v>
      </c>
      <c r="N113" s="3">
        <v>0.63</v>
      </c>
      <c r="O113" s="3">
        <v>8480.84</v>
      </c>
      <c r="P113" s="3">
        <v>0</v>
      </c>
      <c r="Q113" s="3">
        <f>Table1[[#This Row],[Total Payments Received]]-Table1[[#This Row],[Loan Amount]]</f>
        <v>-10369.16</v>
      </c>
      <c r="R113" s="4">
        <f>Table1[[#This Row],[Loan Amount]]/Table1[[#This Row],[Annual Income]]</f>
        <v>0.16002241162688036</v>
      </c>
      <c r="S113" s="6">
        <f>Table1[[#This Row],[Loan Amount]]/Table1[[#This Row],[Annual Income]]</f>
        <v>0.16002241162688036</v>
      </c>
      <c r="T113" s="3">
        <f>Table1[[#This Row],[Total Payments Received]]/Table1[[#This Row],[Term (Months)]]</f>
        <v>235.57888888888888</v>
      </c>
      <c r="U113" s="3">
        <f>Table1[[#This Row],[Annual Income]]/12</f>
        <v>9816.3333333333339</v>
      </c>
      <c r="V113" s="6">
        <f>Table1[[#This Row],[EMI PER MONTH]]/Table1[[#This Row],[INCOME PER MONTH]]</f>
        <v>2.3998664357589957E-2</v>
      </c>
      <c r="W113" s="7" t="str">
        <f>TEXT(Table1[[#This Row],[Issue Date]],"YYYY-mm")</f>
        <v>2023-06</v>
      </c>
      <c r="X113" s="33">
        <f ca="1">DATEDIF(Table1[[#This Row],[Issue Date]],TODAY(),"m")</f>
        <v>27</v>
      </c>
      <c r="Y11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10369.16</v>
      </c>
      <c r="Z113" s="22" t="str">
        <f>IF(Table1[[#This Row],[Total Payments Received]]&gt;Table1[[#This Row],[Loan Amount]],"PROFIT","LOSS")</f>
        <v>LOSS</v>
      </c>
    </row>
    <row r="114" spans="1:26" x14ac:dyDescent="0.25">
      <c r="A114" s="21" t="s">
        <v>267</v>
      </c>
      <c r="B114" s="2" t="s">
        <v>2153</v>
      </c>
      <c r="C114" s="3" t="s">
        <v>268</v>
      </c>
      <c r="D114" s="3" t="s">
        <v>71</v>
      </c>
      <c r="E114" s="3">
        <v>1614</v>
      </c>
      <c r="F114" s="3">
        <v>18.2</v>
      </c>
      <c r="G114" s="3">
        <v>36</v>
      </c>
      <c r="H114" s="3" t="s">
        <v>19</v>
      </c>
      <c r="I114" s="3" t="s">
        <v>56</v>
      </c>
      <c r="J114" s="3" t="s">
        <v>27</v>
      </c>
      <c r="K114" s="3">
        <v>56069</v>
      </c>
      <c r="L114" s="3" t="s">
        <v>28</v>
      </c>
      <c r="M114" s="3">
        <v>0.33</v>
      </c>
      <c r="N114" s="3">
        <v>0.69</v>
      </c>
      <c r="O114" s="3">
        <v>1907.75</v>
      </c>
      <c r="P114" s="3">
        <v>0</v>
      </c>
      <c r="Q114" s="3">
        <f>Table1[[#This Row],[Total Payments Received]]-Table1[[#This Row],[Loan Amount]]</f>
        <v>293.75</v>
      </c>
      <c r="R114" s="4">
        <f>Table1[[#This Row],[Loan Amount]]/Table1[[#This Row],[Annual Income]]</f>
        <v>2.8785960156236065E-2</v>
      </c>
      <c r="S114" s="6">
        <f>Table1[[#This Row],[Loan Amount]]/Table1[[#This Row],[Annual Income]]</f>
        <v>2.8785960156236065E-2</v>
      </c>
      <c r="T114" s="3">
        <f>Table1[[#This Row],[Total Payments Received]]/Table1[[#This Row],[Term (Months)]]</f>
        <v>52.993055555555557</v>
      </c>
      <c r="U114" s="3">
        <f>Table1[[#This Row],[Annual Income]]/12</f>
        <v>4672.416666666667</v>
      </c>
      <c r="V114" s="6">
        <f>Table1[[#This Row],[EMI PER MONTH]]/Table1[[#This Row],[INCOME PER MONTH]]</f>
        <v>1.1341680191668599E-2</v>
      </c>
      <c r="W114" s="7" t="str">
        <f>TEXT(Table1[[#This Row],[Issue Date]],"YYYY-mm")</f>
        <v>2023-05</v>
      </c>
      <c r="X114" s="33">
        <f ca="1">DATEDIF(Table1[[#This Row],[Issue Date]],TODAY(),"m")</f>
        <v>28</v>
      </c>
      <c r="Y11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293.75</v>
      </c>
      <c r="Z114" s="22" t="str">
        <f>IF(Table1[[#This Row],[Total Payments Received]]&gt;Table1[[#This Row],[Loan Amount]],"PROFIT","LOSS")</f>
        <v>PROFIT</v>
      </c>
    </row>
    <row r="115" spans="1:26" ht="45" x14ac:dyDescent="0.25">
      <c r="A115" s="21" t="s">
        <v>269</v>
      </c>
      <c r="B115" s="2" t="s">
        <v>2154</v>
      </c>
      <c r="C115" s="3" t="s">
        <v>270</v>
      </c>
      <c r="D115" s="3" t="s">
        <v>75</v>
      </c>
      <c r="E115" s="3">
        <v>22776</v>
      </c>
      <c r="F115" s="3">
        <v>11.2</v>
      </c>
      <c r="G115" s="3">
        <v>60</v>
      </c>
      <c r="H115" s="3" t="s">
        <v>19</v>
      </c>
      <c r="I115" s="3" t="s">
        <v>26</v>
      </c>
      <c r="J115" s="3" t="s">
        <v>31</v>
      </c>
      <c r="K115" s="3">
        <v>148333</v>
      </c>
      <c r="L115" s="3" t="s">
        <v>28</v>
      </c>
      <c r="M115" s="3">
        <v>0.28000000000000003</v>
      </c>
      <c r="N115" s="3">
        <v>0.64</v>
      </c>
      <c r="O115" s="3">
        <v>25326.91</v>
      </c>
      <c r="P115" s="3">
        <v>0</v>
      </c>
      <c r="Q115" s="3">
        <f>Table1[[#This Row],[Total Payments Received]]-Table1[[#This Row],[Loan Amount]]</f>
        <v>2550.91</v>
      </c>
      <c r="R115" s="4">
        <f>Table1[[#This Row],[Loan Amount]]/Table1[[#This Row],[Annual Income]]</f>
        <v>0.15354641246384823</v>
      </c>
      <c r="S115" s="6">
        <f>Table1[[#This Row],[Loan Amount]]/Table1[[#This Row],[Annual Income]]</f>
        <v>0.15354641246384823</v>
      </c>
      <c r="T115" s="3">
        <f>Table1[[#This Row],[Total Payments Received]]/Table1[[#This Row],[Term (Months)]]</f>
        <v>422.11516666666665</v>
      </c>
      <c r="U115" s="3">
        <f>Table1[[#This Row],[Annual Income]]/12</f>
        <v>12361.083333333334</v>
      </c>
      <c r="V115" s="6">
        <f>Table1[[#This Row],[EMI PER MONTH]]/Table1[[#This Row],[INCOME PER MONTH]]</f>
        <v>3.4148719435324569E-2</v>
      </c>
      <c r="W115" s="7" t="str">
        <f>TEXT(Table1[[#This Row],[Issue Date]],"YYYY-mm")</f>
        <v>2023-01</v>
      </c>
      <c r="X115" s="33">
        <f ca="1">DATEDIF(Table1[[#This Row],[Issue Date]],TODAY(),"m")</f>
        <v>32</v>
      </c>
      <c r="Y11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2550.91</v>
      </c>
      <c r="Z115" s="22" t="str">
        <f>IF(Table1[[#This Row],[Total Payments Received]]&gt;Table1[[#This Row],[Loan Amount]],"PROFIT","LOSS")</f>
        <v>PROFIT</v>
      </c>
    </row>
    <row r="116" spans="1:26" ht="30" x14ac:dyDescent="0.25">
      <c r="A116" s="21" t="s">
        <v>271</v>
      </c>
      <c r="B116" s="2" t="s">
        <v>2155</v>
      </c>
      <c r="C116" s="3" t="s">
        <v>272</v>
      </c>
      <c r="D116" s="3" t="s">
        <v>49</v>
      </c>
      <c r="E116" s="3">
        <v>25077</v>
      </c>
      <c r="F116" s="3">
        <v>19.8</v>
      </c>
      <c r="G116" s="3">
        <v>36</v>
      </c>
      <c r="H116" s="3" t="s">
        <v>2043</v>
      </c>
      <c r="I116" s="3" t="s">
        <v>72</v>
      </c>
      <c r="J116" s="3" t="s">
        <v>21</v>
      </c>
      <c r="K116" s="3">
        <v>86233</v>
      </c>
      <c r="L116" s="3" t="s">
        <v>22</v>
      </c>
      <c r="M116" s="3">
        <v>0.42</v>
      </c>
      <c r="N116" s="3">
        <v>0.83</v>
      </c>
      <c r="O116" s="3">
        <v>4314.95</v>
      </c>
      <c r="P116" s="3">
        <v>11970.48</v>
      </c>
      <c r="Q116" s="3">
        <f>Table1[[#This Row],[Total Payments Received]]-Table1[[#This Row],[Loan Amount]]</f>
        <v>-20762.05</v>
      </c>
      <c r="R116" s="4">
        <f>Table1[[#This Row],[Loan Amount]]/Table1[[#This Row],[Annual Income]]</f>
        <v>0.29080514420233555</v>
      </c>
      <c r="S116" s="6">
        <f>Table1[[#This Row],[Loan Amount]]/Table1[[#This Row],[Annual Income]]</f>
        <v>0.29080514420233555</v>
      </c>
      <c r="T116" s="3">
        <f>Table1[[#This Row],[Total Payments Received]]/Table1[[#This Row],[Term (Months)]]</f>
        <v>119.85972222222222</v>
      </c>
      <c r="U116" s="3">
        <f>Table1[[#This Row],[Annual Income]]/12</f>
        <v>7186.083333333333</v>
      </c>
      <c r="V116" s="6">
        <f>Table1[[#This Row],[EMI PER MONTH]]/Table1[[#This Row],[INCOME PER MONTH]]</f>
        <v>1.6679422804108248E-2</v>
      </c>
      <c r="W116" s="7" t="str">
        <f>TEXT(Table1[[#This Row],[Issue Date]],"YYYY-mm")</f>
        <v>2022-07</v>
      </c>
      <c r="X116" s="33">
        <f ca="1">DATEDIF(Table1[[#This Row],[Issue Date]],TODAY(),"m")</f>
        <v>38</v>
      </c>
      <c r="Y11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20762.05</v>
      </c>
      <c r="Z116" s="22" t="str">
        <f>IF(Table1[[#This Row],[Total Payments Received]]&gt;Table1[[#This Row],[Loan Amount]],"PROFIT","LOSS")</f>
        <v>LOSS</v>
      </c>
    </row>
    <row r="117" spans="1:26" ht="30" x14ac:dyDescent="0.25">
      <c r="A117" s="21" t="s">
        <v>273</v>
      </c>
      <c r="B117" s="2" t="s">
        <v>2156</v>
      </c>
      <c r="C117" s="3" t="s">
        <v>274</v>
      </c>
      <c r="D117" s="3" t="s">
        <v>75</v>
      </c>
      <c r="E117" s="3">
        <v>10374</v>
      </c>
      <c r="F117" s="3">
        <v>21.3</v>
      </c>
      <c r="G117" s="3">
        <v>36</v>
      </c>
      <c r="H117" s="3" t="s">
        <v>19</v>
      </c>
      <c r="I117" s="3" t="s">
        <v>82</v>
      </c>
      <c r="J117" s="3" t="s">
        <v>21</v>
      </c>
      <c r="K117" s="3">
        <v>114811</v>
      </c>
      <c r="L117" s="3" t="s">
        <v>28</v>
      </c>
      <c r="M117" s="3">
        <v>0.39</v>
      </c>
      <c r="N117" s="3">
        <v>0.86</v>
      </c>
      <c r="O117" s="3">
        <v>12583.66</v>
      </c>
      <c r="P117" s="3">
        <v>0</v>
      </c>
      <c r="Q117" s="3">
        <f>Table1[[#This Row],[Total Payments Received]]-Table1[[#This Row],[Loan Amount]]</f>
        <v>2209.66</v>
      </c>
      <c r="R117" s="4">
        <f>Table1[[#This Row],[Loan Amount]]/Table1[[#This Row],[Annual Income]]</f>
        <v>9.035719573908424E-2</v>
      </c>
      <c r="S117" s="6">
        <f>Table1[[#This Row],[Loan Amount]]/Table1[[#This Row],[Annual Income]]</f>
        <v>9.035719573908424E-2</v>
      </c>
      <c r="T117" s="3">
        <f>Table1[[#This Row],[Total Payments Received]]/Table1[[#This Row],[Term (Months)]]</f>
        <v>349.54611111111109</v>
      </c>
      <c r="U117" s="3">
        <f>Table1[[#This Row],[Annual Income]]/12</f>
        <v>9567.5833333333339</v>
      </c>
      <c r="V117" s="6">
        <f>Table1[[#This Row],[EMI PER MONTH]]/Table1[[#This Row],[INCOME PER MONTH]]</f>
        <v>3.6534420337191842E-2</v>
      </c>
      <c r="W117" s="7" t="str">
        <f>TEXT(Table1[[#This Row],[Issue Date]],"YYYY-mm")</f>
        <v>2023-10</v>
      </c>
      <c r="X117" s="33">
        <f ca="1">DATEDIF(Table1[[#This Row],[Issue Date]],TODAY(),"m")</f>
        <v>23</v>
      </c>
      <c r="Y11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2209.66</v>
      </c>
      <c r="Z117" s="22" t="str">
        <f>IF(Table1[[#This Row],[Total Payments Received]]&gt;Table1[[#This Row],[Loan Amount]],"PROFIT","LOSS")</f>
        <v>PROFIT</v>
      </c>
    </row>
    <row r="118" spans="1:26" ht="30" x14ac:dyDescent="0.25">
      <c r="A118" s="21" t="s">
        <v>275</v>
      </c>
      <c r="B118" s="2" t="s">
        <v>2157</v>
      </c>
      <c r="C118" s="3" t="s">
        <v>276</v>
      </c>
      <c r="D118" s="3" t="s">
        <v>39</v>
      </c>
      <c r="E118" s="3">
        <v>36435</v>
      </c>
      <c r="F118" s="3">
        <v>17.3</v>
      </c>
      <c r="G118" s="3">
        <v>36</v>
      </c>
      <c r="H118" s="3" t="s">
        <v>19</v>
      </c>
      <c r="I118" s="3" t="s">
        <v>20</v>
      </c>
      <c r="J118" s="3" t="s">
        <v>21</v>
      </c>
      <c r="K118" s="3">
        <v>89049</v>
      </c>
      <c r="L118" s="3" t="s">
        <v>32</v>
      </c>
      <c r="M118" s="3">
        <v>0.38</v>
      </c>
      <c r="N118" s="3">
        <v>0.87</v>
      </c>
      <c r="O118" s="3">
        <v>42738.26</v>
      </c>
      <c r="P118" s="3">
        <v>0</v>
      </c>
      <c r="Q118" s="3">
        <f>Table1[[#This Row],[Total Payments Received]]-Table1[[#This Row],[Loan Amount]]</f>
        <v>6303.260000000002</v>
      </c>
      <c r="R118" s="4">
        <f>Table1[[#This Row],[Loan Amount]]/Table1[[#This Row],[Annual Income]]</f>
        <v>0.40915675639254795</v>
      </c>
      <c r="S118" s="6">
        <f>Table1[[#This Row],[Loan Amount]]/Table1[[#This Row],[Annual Income]]</f>
        <v>0.40915675639254795</v>
      </c>
      <c r="T118" s="3">
        <f>Table1[[#This Row],[Total Payments Received]]/Table1[[#This Row],[Term (Months)]]</f>
        <v>1187.173888888889</v>
      </c>
      <c r="U118" s="3">
        <f>Table1[[#This Row],[Annual Income]]/12</f>
        <v>7420.75</v>
      </c>
      <c r="V118" s="6">
        <f>Table1[[#This Row],[EMI PER MONTH]]/Table1[[#This Row],[INCOME PER MONTH]]</f>
        <v>0.15998031046577355</v>
      </c>
      <c r="W118" s="7" t="str">
        <f>TEXT(Table1[[#This Row],[Issue Date]],"YYYY-mm")</f>
        <v>2021-04</v>
      </c>
      <c r="X118" s="33">
        <f ca="1">DATEDIF(Table1[[#This Row],[Issue Date]],TODAY(),"m")</f>
        <v>53</v>
      </c>
      <c r="Y11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6303.26</v>
      </c>
      <c r="Z118" s="22" t="str">
        <f>IF(Table1[[#This Row],[Total Payments Received]]&gt;Table1[[#This Row],[Loan Amount]],"PROFIT","LOSS")</f>
        <v>PROFIT</v>
      </c>
    </row>
    <row r="119" spans="1:26" ht="45" x14ac:dyDescent="0.25">
      <c r="A119" s="21" t="s">
        <v>277</v>
      </c>
      <c r="B119" s="2" t="s">
        <v>2158</v>
      </c>
      <c r="C119" s="3" t="s">
        <v>278</v>
      </c>
      <c r="D119" s="3" t="s">
        <v>45</v>
      </c>
      <c r="E119" s="3">
        <v>31907</v>
      </c>
      <c r="F119" s="3">
        <v>18.8</v>
      </c>
      <c r="G119" s="3">
        <v>36</v>
      </c>
      <c r="H119" s="3" t="s">
        <v>19</v>
      </c>
      <c r="I119" s="3" t="s">
        <v>35</v>
      </c>
      <c r="J119" s="3" t="s">
        <v>31</v>
      </c>
      <c r="K119" s="3">
        <v>131820</v>
      </c>
      <c r="L119" s="3" t="s">
        <v>28</v>
      </c>
      <c r="M119" s="3">
        <v>0.24</v>
      </c>
      <c r="N119" s="3">
        <v>0.94</v>
      </c>
      <c r="O119" s="3">
        <v>37905.519999999997</v>
      </c>
      <c r="P119" s="3">
        <v>0</v>
      </c>
      <c r="Q119" s="3">
        <f>Table1[[#This Row],[Total Payments Received]]-Table1[[#This Row],[Loan Amount]]</f>
        <v>5998.5199999999968</v>
      </c>
      <c r="R119" s="4">
        <f>Table1[[#This Row],[Loan Amount]]/Table1[[#This Row],[Annual Income]]</f>
        <v>0.24204976483082993</v>
      </c>
      <c r="S119" s="6">
        <f>Table1[[#This Row],[Loan Amount]]/Table1[[#This Row],[Annual Income]]</f>
        <v>0.24204976483082993</v>
      </c>
      <c r="T119" s="3">
        <f>Table1[[#This Row],[Total Payments Received]]/Table1[[#This Row],[Term (Months)]]</f>
        <v>1052.931111111111</v>
      </c>
      <c r="U119" s="3">
        <f>Table1[[#This Row],[Annual Income]]/12</f>
        <v>10985</v>
      </c>
      <c r="V119" s="6">
        <f>Table1[[#This Row],[EMI PER MONTH]]/Table1[[#This Row],[INCOME PER MONTH]]</f>
        <v>9.5851716987811655E-2</v>
      </c>
      <c r="W119" s="7" t="str">
        <f>TEXT(Table1[[#This Row],[Issue Date]],"YYYY-mm")</f>
        <v>2022-04</v>
      </c>
      <c r="X119" s="33">
        <f ca="1">DATEDIF(Table1[[#This Row],[Issue Date]],TODAY(),"m")</f>
        <v>40</v>
      </c>
      <c r="Y11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5998.52</v>
      </c>
      <c r="Z119" s="22" t="str">
        <f>IF(Table1[[#This Row],[Total Payments Received]]&gt;Table1[[#This Row],[Loan Amount]],"PROFIT","LOSS")</f>
        <v>PROFIT</v>
      </c>
    </row>
    <row r="120" spans="1:26" ht="30" x14ac:dyDescent="0.25">
      <c r="A120" s="21" t="s">
        <v>279</v>
      </c>
      <c r="B120" s="2" t="s">
        <v>2125</v>
      </c>
      <c r="C120" s="3" t="s">
        <v>280</v>
      </c>
      <c r="D120" s="3" t="s">
        <v>75</v>
      </c>
      <c r="E120" s="3">
        <v>14409</v>
      </c>
      <c r="F120" s="3">
        <v>12.5</v>
      </c>
      <c r="G120" s="3">
        <v>36</v>
      </c>
      <c r="H120" s="3" t="s">
        <v>19</v>
      </c>
      <c r="I120" s="3" t="s">
        <v>56</v>
      </c>
      <c r="J120" s="3" t="s">
        <v>46</v>
      </c>
      <c r="K120" s="3">
        <v>148028</v>
      </c>
      <c r="L120" s="3" t="s">
        <v>22</v>
      </c>
      <c r="M120" s="3">
        <v>0.42</v>
      </c>
      <c r="N120" s="3">
        <v>0.86</v>
      </c>
      <c r="O120" s="3">
        <v>16210.12</v>
      </c>
      <c r="P120" s="3">
        <v>0</v>
      </c>
      <c r="Q120" s="3">
        <f>Table1[[#This Row],[Total Payments Received]]-Table1[[#This Row],[Loan Amount]]</f>
        <v>1801.1200000000008</v>
      </c>
      <c r="R120" s="4">
        <f>Table1[[#This Row],[Loan Amount]]/Table1[[#This Row],[Annual Income]]</f>
        <v>9.7339692490609891E-2</v>
      </c>
      <c r="S120" s="6">
        <f>Table1[[#This Row],[Loan Amount]]/Table1[[#This Row],[Annual Income]]</f>
        <v>9.7339692490609891E-2</v>
      </c>
      <c r="T120" s="3">
        <f>Table1[[#This Row],[Total Payments Received]]/Table1[[#This Row],[Term (Months)]]</f>
        <v>450.28111111111116</v>
      </c>
      <c r="U120" s="3">
        <f>Table1[[#This Row],[Annual Income]]/12</f>
        <v>12335.666666666666</v>
      </c>
      <c r="V120" s="6">
        <f>Table1[[#This Row],[EMI PER MONTH]]/Table1[[#This Row],[INCOME PER MONTH]]</f>
        <v>3.6502373424847558E-2</v>
      </c>
      <c r="W120" s="7" t="str">
        <f>TEXT(Table1[[#This Row],[Issue Date]],"YYYY-mm")</f>
        <v>2021-08</v>
      </c>
      <c r="X120" s="33">
        <f ca="1">DATEDIF(Table1[[#This Row],[Issue Date]],TODAY(),"m")</f>
        <v>49</v>
      </c>
      <c r="Y12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1801.12</v>
      </c>
      <c r="Z120" s="22" t="str">
        <f>IF(Table1[[#This Row],[Total Payments Received]]&gt;Table1[[#This Row],[Loan Amount]],"PROFIT","LOSS")</f>
        <v>PROFIT</v>
      </c>
    </row>
    <row r="121" spans="1:26" ht="30" x14ac:dyDescent="0.25">
      <c r="A121" s="21" t="s">
        <v>281</v>
      </c>
      <c r="B121" s="2" t="s">
        <v>2159</v>
      </c>
      <c r="C121" s="3" t="s">
        <v>282</v>
      </c>
      <c r="D121" s="3" t="s">
        <v>39</v>
      </c>
      <c r="E121" s="3">
        <v>17514</v>
      </c>
      <c r="F121" s="3">
        <v>15.8</v>
      </c>
      <c r="G121" s="3">
        <v>60</v>
      </c>
      <c r="H121" s="3" t="s">
        <v>19</v>
      </c>
      <c r="I121" s="3" t="s">
        <v>56</v>
      </c>
      <c r="J121" s="3" t="s">
        <v>21</v>
      </c>
      <c r="K121" s="3">
        <v>69178</v>
      </c>
      <c r="L121" s="3" t="s">
        <v>22</v>
      </c>
      <c r="M121" s="3">
        <v>0.12</v>
      </c>
      <c r="N121" s="3">
        <v>0.77</v>
      </c>
      <c r="O121" s="3">
        <v>20281.21</v>
      </c>
      <c r="P121" s="3">
        <v>0</v>
      </c>
      <c r="Q121" s="3">
        <f>Table1[[#This Row],[Total Payments Received]]-Table1[[#This Row],[Loan Amount]]</f>
        <v>2767.2099999999991</v>
      </c>
      <c r="R121" s="4">
        <f>Table1[[#This Row],[Loan Amount]]/Table1[[#This Row],[Annual Income]]</f>
        <v>0.25317297406689987</v>
      </c>
      <c r="S121" s="6">
        <f>Table1[[#This Row],[Loan Amount]]/Table1[[#This Row],[Annual Income]]</f>
        <v>0.25317297406689987</v>
      </c>
      <c r="T121" s="3">
        <f>Table1[[#This Row],[Total Payments Received]]/Table1[[#This Row],[Term (Months)]]</f>
        <v>338.02016666666663</v>
      </c>
      <c r="U121" s="3">
        <f>Table1[[#This Row],[Annual Income]]/12</f>
        <v>5764.833333333333</v>
      </c>
      <c r="V121" s="6">
        <f>Table1[[#This Row],[EMI PER MONTH]]/Table1[[#This Row],[INCOME PER MONTH]]</f>
        <v>5.8634855011708918E-2</v>
      </c>
      <c r="W121" s="7" t="str">
        <f>TEXT(Table1[[#This Row],[Issue Date]],"YYYY-mm")</f>
        <v>2023-01</v>
      </c>
      <c r="X121" s="33">
        <f ca="1">DATEDIF(Table1[[#This Row],[Issue Date]],TODAY(),"m")</f>
        <v>32</v>
      </c>
      <c r="Y12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2767.21</v>
      </c>
      <c r="Z121" s="22" t="str">
        <f>IF(Table1[[#This Row],[Total Payments Received]]&gt;Table1[[#This Row],[Loan Amount]],"PROFIT","LOSS")</f>
        <v>PROFIT</v>
      </c>
    </row>
    <row r="122" spans="1:26" ht="30" x14ac:dyDescent="0.25">
      <c r="A122" s="21" t="s">
        <v>283</v>
      </c>
      <c r="B122" s="2" t="s">
        <v>2160</v>
      </c>
      <c r="C122" s="3" t="s">
        <v>284</v>
      </c>
      <c r="D122" s="3" t="s">
        <v>25</v>
      </c>
      <c r="E122" s="3">
        <v>30866</v>
      </c>
      <c r="F122" s="3">
        <v>15.5</v>
      </c>
      <c r="G122" s="3">
        <v>60</v>
      </c>
      <c r="H122" s="3" t="s">
        <v>2043</v>
      </c>
      <c r="I122" s="3" t="s">
        <v>82</v>
      </c>
      <c r="J122" s="3" t="s">
        <v>46</v>
      </c>
      <c r="K122" s="3">
        <v>62821</v>
      </c>
      <c r="L122" s="3" t="s">
        <v>22</v>
      </c>
      <c r="M122" s="3">
        <v>0.16</v>
      </c>
      <c r="N122" s="3">
        <v>0.65</v>
      </c>
      <c r="O122" s="3">
        <v>5435.42</v>
      </c>
      <c r="P122" s="3">
        <v>0</v>
      </c>
      <c r="Q122" s="3">
        <f>Table1[[#This Row],[Total Payments Received]]-Table1[[#This Row],[Loan Amount]]</f>
        <v>-25430.58</v>
      </c>
      <c r="R122" s="4">
        <f>Table1[[#This Row],[Loan Amount]]/Table1[[#This Row],[Annual Income]]</f>
        <v>0.49133251619681317</v>
      </c>
      <c r="S122" s="6">
        <f>Table1[[#This Row],[Loan Amount]]/Table1[[#This Row],[Annual Income]]</f>
        <v>0.49133251619681317</v>
      </c>
      <c r="T122" s="3">
        <f>Table1[[#This Row],[Total Payments Received]]/Table1[[#This Row],[Term (Months)]]</f>
        <v>90.590333333333334</v>
      </c>
      <c r="U122" s="3">
        <f>Table1[[#This Row],[Annual Income]]/12</f>
        <v>5235.083333333333</v>
      </c>
      <c r="V122" s="6">
        <f>Table1[[#This Row],[EMI PER MONTH]]/Table1[[#This Row],[INCOME PER MONTH]]</f>
        <v>1.7304468251062542E-2</v>
      </c>
      <c r="W122" s="7" t="str">
        <f>TEXT(Table1[[#This Row],[Issue Date]],"YYYY-mm")</f>
        <v>2022-06</v>
      </c>
      <c r="X122" s="33">
        <f ca="1">DATEDIF(Table1[[#This Row],[Issue Date]],TODAY(),"m")</f>
        <v>38</v>
      </c>
      <c r="Y12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25430.58</v>
      </c>
      <c r="Z122" s="22" t="str">
        <f>IF(Table1[[#This Row],[Total Payments Received]]&gt;Table1[[#This Row],[Loan Amount]],"PROFIT","LOSS")</f>
        <v>LOSS</v>
      </c>
    </row>
    <row r="123" spans="1:26" x14ac:dyDescent="0.25">
      <c r="A123" s="21" t="s">
        <v>285</v>
      </c>
      <c r="B123" s="2" t="s">
        <v>2161</v>
      </c>
      <c r="C123" s="3" t="s">
        <v>286</v>
      </c>
      <c r="D123" s="3" t="s">
        <v>39</v>
      </c>
      <c r="E123" s="3">
        <v>3983</v>
      </c>
      <c r="F123" s="3">
        <v>22</v>
      </c>
      <c r="G123" s="3">
        <v>36</v>
      </c>
      <c r="H123" s="3" t="s">
        <v>2043</v>
      </c>
      <c r="I123" s="3" t="s">
        <v>72</v>
      </c>
      <c r="J123" s="3" t="s">
        <v>27</v>
      </c>
      <c r="K123" s="3">
        <v>81727</v>
      </c>
      <c r="L123" s="3" t="s">
        <v>28</v>
      </c>
      <c r="M123" s="3">
        <v>0.23</v>
      </c>
      <c r="N123" s="3">
        <v>0.75</v>
      </c>
      <c r="O123" s="3">
        <v>294.36</v>
      </c>
      <c r="P123" s="3">
        <v>0</v>
      </c>
      <c r="Q123" s="3">
        <f>Table1[[#This Row],[Total Payments Received]]-Table1[[#This Row],[Loan Amount]]</f>
        <v>-3688.64</v>
      </c>
      <c r="R123" s="4">
        <f>Table1[[#This Row],[Loan Amount]]/Table1[[#This Row],[Annual Income]]</f>
        <v>4.8735424033673085E-2</v>
      </c>
      <c r="S123" s="6">
        <f>Table1[[#This Row],[Loan Amount]]/Table1[[#This Row],[Annual Income]]</f>
        <v>4.8735424033673085E-2</v>
      </c>
      <c r="T123" s="3">
        <f>Table1[[#This Row],[Total Payments Received]]/Table1[[#This Row],[Term (Months)]]</f>
        <v>8.1766666666666676</v>
      </c>
      <c r="U123" s="3">
        <f>Table1[[#This Row],[Annual Income]]/12</f>
        <v>6810.583333333333</v>
      </c>
      <c r="V123" s="6">
        <f>Table1[[#This Row],[EMI PER MONTH]]/Table1[[#This Row],[INCOME PER MONTH]]</f>
        <v>1.2005824268601565E-3</v>
      </c>
      <c r="W123" s="7" t="str">
        <f>TEXT(Table1[[#This Row],[Issue Date]],"YYYY-mm")</f>
        <v>2023-11</v>
      </c>
      <c r="X123" s="33">
        <f ca="1">DATEDIF(Table1[[#This Row],[Issue Date]],TODAY(),"m")</f>
        <v>21</v>
      </c>
      <c r="Y12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3688.64</v>
      </c>
      <c r="Z123" s="22" t="str">
        <f>IF(Table1[[#This Row],[Total Payments Received]]&gt;Table1[[#This Row],[Loan Amount]],"PROFIT","LOSS")</f>
        <v>LOSS</v>
      </c>
    </row>
    <row r="124" spans="1:26" ht="30" x14ac:dyDescent="0.25">
      <c r="A124" s="21" t="s">
        <v>287</v>
      </c>
      <c r="B124" s="2" t="s">
        <v>2162</v>
      </c>
      <c r="C124" s="3" t="s">
        <v>288</v>
      </c>
      <c r="D124" s="3" t="s">
        <v>45</v>
      </c>
      <c r="E124" s="3">
        <v>32705</v>
      </c>
      <c r="F124" s="3">
        <v>21.8</v>
      </c>
      <c r="G124" s="3">
        <v>60</v>
      </c>
      <c r="H124" s="3" t="s">
        <v>19</v>
      </c>
      <c r="I124" s="3" t="s">
        <v>72</v>
      </c>
      <c r="J124" s="3" t="s">
        <v>46</v>
      </c>
      <c r="K124" s="3">
        <v>90935</v>
      </c>
      <c r="L124" s="3" t="s">
        <v>32</v>
      </c>
      <c r="M124" s="3">
        <v>0.13</v>
      </c>
      <c r="N124" s="3">
        <v>0.52</v>
      </c>
      <c r="O124" s="3">
        <v>39834.69</v>
      </c>
      <c r="P124" s="3">
        <v>0</v>
      </c>
      <c r="Q124" s="3">
        <f>Table1[[#This Row],[Total Payments Received]]-Table1[[#This Row],[Loan Amount]]</f>
        <v>7129.6900000000023</v>
      </c>
      <c r="R124" s="4">
        <f>Table1[[#This Row],[Loan Amount]]/Table1[[#This Row],[Annual Income]]</f>
        <v>0.35965249903777424</v>
      </c>
      <c r="S124" s="6">
        <f>Table1[[#This Row],[Loan Amount]]/Table1[[#This Row],[Annual Income]]</f>
        <v>0.35965249903777424</v>
      </c>
      <c r="T124" s="3">
        <f>Table1[[#This Row],[Total Payments Received]]/Table1[[#This Row],[Term (Months)]]</f>
        <v>663.91150000000005</v>
      </c>
      <c r="U124" s="3">
        <f>Table1[[#This Row],[Annual Income]]/12</f>
        <v>7577.916666666667</v>
      </c>
      <c r="V124" s="6">
        <f>Table1[[#This Row],[EMI PER MONTH]]/Table1[[#This Row],[INCOME PER MONTH]]</f>
        <v>8.761134876560181E-2</v>
      </c>
      <c r="W124" s="7" t="str">
        <f>TEXT(Table1[[#This Row],[Issue Date]],"YYYY-mm")</f>
        <v>2022-06</v>
      </c>
      <c r="X124" s="33">
        <f ca="1">DATEDIF(Table1[[#This Row],[Issue Date]],TODAY(),"m")</f>
        <v>39</v>
      </c>
      <c r="Y12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7129.69</v>
      </c>
      <c r="Z124" s="22" t="str">
        <f>IF(Table1[[#This Row],[Total Payments Received]]&gt;Table1[[#This Row],[Loan Amount]],"PROFIT","LOSS")</f>
        <v>PROFIT</v>
      </c>
    </row>
    <row r="125" spans="1:26" ht="30" x14ac:dyDescent="0.25">
      <c r="A125" s="21" t="s">
        <v>289</v>
      </c>
      <c r="B125" s="2" t="s">
        <v>2163</v>
      </c>
      <c r="C125" s="3" t="s">
        <v>290</v>
      </c>
      <c r="D125" s="3" t="s">
        <v>52</v>
      </c>
      <c r="E125" s="3">
        <v>21662</v>
      </c>
      <c r="F125" s="3">
        <v>21.7</v>
      </c>
      <c r="G125" s="3">
        <v>36</v>
      </c>
      <c r="H125" s="3" t="s">
        <v>2043</v>
      </c>
      <c r="I125" s="3" t="s">
        <v>26</v>
      </c>
      <c r="J125" s="3" t="s">
        <v>46</v>
      </c>
      <c r="K125" s="3">
        <v>46999</v>
      </c>
      <c r="L125" s="3" t="s">
        <v>22</v>
      </c>
      <c r="M125" s="3">
        <v>0.19</v>
      </c>
      <c r="N125" s="3">
        <v>0.84</v>
      </c>
      <c r="O125" s="3">
        <v>7336.37</v>
      </c>
      <c r="P125" s="3">
        <v>1820.32</v>
      </c>
      <c r="Q125" s="3">
        <f>Table1[[#This Row],[Total Payments Received]]-Table1[[#This Row],[Loan Amount]]</f>
        <v>-14325.630000000001</v>
      </c>
      <c r="R125" s="4">
        <f>Table1[[#This Row],[Loan Amount]]/Table1[[#This Row],[Annual Income]]</f>
        <v>0.46090342347709523</v>
      </c>
      <c r="S125" s="6">
        <f>Table1[[#This Row],[Loan Amount]]/Table1[[#This Row],[Annual Income]]</f>
        <v>0.46090342347709523</v>
      </c>
      <c r="T125" s="3">
        <f>Table1[[#This Row],[Total Payments Received]]/Table1[[#This Row],[Term (Months)]]</f>
        <v>203.78805555555556</v>
      </c>
      <c r="U125" s="3">
        <f>Table1[[#This Row],[Annual Income]]/12</f>
        <v>3916.5833333333335</v>
      </c>
      <c r="V125" s="6">
        <f>Table1[[#This Row],[EMI PER MONTH]]/Table1[[#This Row],[INCOME PER MONTH]]</f>
        <v>5.2032099973758308E-2</v>
      </c>
      <c r="W125" s="7" t="str">
        <f>TEXT(Table1[[#This Row],[Issue Date]],"YYYY-mm")</f>
        <v>2022-08</v>
      </c>
      <c r="X125" s="33">
        <f ca="1">DATEDIF(Table1[[#This Row],[Issue Date]],TODAY(),"m")</f>
        <v>37</v>
      </c>
      <c r="Y12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14325.63</v>
      </c>
      <c r="Z125" s="22" t="str">
        <f>IF(Table1[[#This Row],[Total Payments Received]]&gt;Table1[[#This Row],[Loan Amount]],"PROFIT","LOSS")</f>
        <v>LOSS</v>
      </c>
    </row>
    <row r="126" spans="1:26" ht="30" x14ac:dyDescent="0.25">
      <c r="A126" s="21" t="s">
        <v>291</v>
      </c>
      <c r="B126" s="2" t="s">
        <v>2164</v>
      </c>
      <c r="C126" s="3" t="s">
        <v>292</v>
      </c>
      <c r="D126" s="3" t="s">
        <v>25</v>
      </c>
      <c r="E126" s="3">
        <v>24510</v>
      </c>
      <c r="F126" s="3">
        <v>5.2</v>
      </c>
      <c r="G126" s="3">
        <v>36</v>
      </c>
      <c r="H126" s="3" t="s">
        <v>19</v>
      </c>
      <c r="I126" s="3" t="s">
        <v>72</v>
      </c>
      <c r="J126" s="3" t="s">
        <v>21</v>
      </c>
      <c r="K126" s="3">
        <v>92522</v>
      </c>
      <c r="L126" s="3" t="s">
        <v>32</v>
      </c>
      <c r="M126" s="3">
        <v>0.43</v>
      </c>
      <c r="N126" s="3">
        <v>0.7</v>
      </c>
      <c r="O126" s="3">
        <v>25784.52</v>
      </c>
      <c r="P126" s="3">
        <v>0</v>
      </c>
      <c r="Q126" s="3">
        <f>Table1[[#This Row],[Total Payments Received]]-Table1[[#This Row],[Loan Amount]]</f>
        <v>1274.5200000000004</v>
      </c>
      <c r="R126" s="4">
        <f>Table1[[#This Row],[Loan Amount]]/Table1[[#This Row],[Annual Income]]</f>
        <v>0.2649099673591146</v>
      </c>
      <c r="S126" s="6">
        <f>Table1[[#This Row],[Loan Amount]]/Table1[[#This Row],[Annual Income]]</f>
        <v>0.2649099673591146</v>
      </c>
      <c r="T126" s="3">
        <f>Table1[[#This Row],[Total Payments Received]]/Table1[[#This Row],[Term (Months)]]</f>
        <v>716.23666666666668</v>
      </c>
      <c r="U126" s="3">
        <f>Table1[[#This Row],[Annual Income]]/12</f>
        <v>7710.166666666667</v>
      </c>
      <c r="V126" s="6">
        <f>Table1[[#This Row],[EMI PER MONTH]]/Table1[[#This Row],[INCOME PER MONTH]]</f>
        <v>9.2895095220596177E-2</v>
      </c>
      <c r="W126" s="7" t="str">
        <f>TEXT(Table1[[#This Row],[Issue Date]],"YYYY-mm")</f>
        <v>2022-11</v>
      </c>
      <c r="X126" s="33">
        <f ca="1">DATEDIF(Table1[[#This Row],[Issue Date]],TODAY(),"m")</f>
        <v>34</v>
      </c>
      <c r="Y12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1274.52</v>
      </c>
      <c r="Z126" s="22" t="str">
        <f>IF(Table1[[#This Row],[Total Payments Received]]&gt;Table1[[#This Row],[Loan Amount]],"PROFIT","LOSS")</f>
        <v>PROFIT</v>
      </c>
    </row>
    <row r="127" spans="1:26" x14ac:dyDescent="0.25">
      <c r="A127" s="21" t="s">
        <v>293</v>
      </c>
      <c r="B127" s="2" t="s">
        <v>2165</v>
      </c>
      <c r="C127" s="3" t="s">
        <v>294</v>
      </c>
      <c r="D127" s="3" t="s">
        <v>18</v>
      </c>
      <c r="E127" s="3">
        <v>13651</v>
      </c>
      <c r="F127" s="3">
        <v>20</v>
      </c>
      <c r="G127" s="3">
        <v>36</v>
      </c>
      <c r="H127" s="3" t="s">
        <v>19</v>
      </c>
      <c r="I127" s="3" t="s">
        <v>20</v>
      </c>
      <c r="J127" s="3" t="s">
        <v>36</v>
      </c>
      <c r="K127" s="3">
        <v>68712</v>
      </c>
      <c r="L127" s="3" t="s">
        <v>22</v>
      </c>
      <c r="M127" s="3">
        <v>0.48</v>
      </c>
      <c r="N127" s="3">
        <v>0.51</v>
      </c>
      <c r="O127" s="3">
        <v>16381.2</v>
      </c>
      <c r="P127" s="3">
        <v>0</v>
      </c>
      <c r="Q127" s="3">
        <f>Table1[[#This Row],[Total Payments Received]]-Table1[[#This Row],[Loan Amount]]</f>
        <v>2730.2000000000007</v>
      </c>
      <c r="R127" s="4">
        <f>Table1[[#This Row],[Loan Amount]]/Table1[[#This Row],[Annual Income]]</f>
        <v>0.19866981022237745</v>
      </c>
      <c r="S127" s="6">
        <f>Table1[[#This Row],[Loan Amount]]/Table1[[#This Row],[Annual Income]]</f>
        <v>0.19866981022237745</v>
      </c>
      <c r="T127" s="3">
        <f>Table1[[#This Row],[Total Payments Received]]/Table1[[#This Row],[Term (Months)]]</f>
        <v>455.03333333333336</v>
      </c>
      <c r="U127" s="3">
        <f>Table1[[#This Row],[Annual Income]]/12</f>
        <v>5726</v>
      </c>
      <c r="V127" s="6">
        <f>Table1[[#This Row],[EMI PER MONTH]]/Table1[[#This Row],[INCOME PER MONTH]]</f>
        <v>7.9467924088950995E-2</v>
      </c>
      <c r="W127" s="7" t="str">
        <f>TEXT(Table1[[#This Row],[Issue Date]],"YYYY-mm")</f>
        <v>2022-07</v>
      </c>
      <c r="X127" s="33">
        <f ca="1">DATEDIF(Table1[[#This Row],[Issue Date]],TODAY(),"m")</f>
        <v>38</v>
      </c>
      <c r="Y12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2730.2</v>
      </c>
      <c r="Z127" s="22" t="str">
        <f>IF(Table1[[#This Row],[Total Payments Received]]&gt;Table1[[#This Row],[Loan Amount]],"PROFIT","LOSS")</f>
        <v>PROFIT</v>
      </c>
    </row>
    <row r="128" spans="1:26" x14ac:dyDescent="0.25">
      <c r="A128" s="21" t="s">
        <v>295</v>
      </c>
      <c r="B128" s="2" t="s">
        <v>2166</v>
      </c>
      <c r="C128" s="3" t="s">
        <v>296</v>
      </c>
      <c r="D128" s="3" t="s">
        <v>64</v>
      </c>
      <c r="E128" s="3">
        <v>29535</v>
      </c>
      <c r="F128" s="3">
        <v>20.2</v>
      </c>
      <c r="G128" s="3">
        <v>36</v>
      </c>
      <c r="H128" s="3" t="s">
        <v>2043</v>
      </c>
      <c r="I128" s="3" t="s">
        <v>26</v>
      </c>
      <c r="J128" s="3" t="s">
        <v>36</v>
      </c>
      <c r="K128" s="3">
        <v>94551</v>
      </c>
      <c r="L128" s="3" t="s">
        <v>32</v>
      </c>
      <c r="M128" s="3">
        <v>0.22</v>
      </c>
      <c r="N128" s="3">
        <v>0.53</v>
      </c>
      <c r="O128" s="3">
        <v>7019.73</v>
      </c>
      <c r="P128" s="3">
        <v>0</v>
      </c>
      <c r="Q128" s="3">
        <f>Table1[[#This Row],[Total Payments Received]]-Table1[[#This Row],[Loan Amount]]</f>
        <v>-22515.27</v>
      </c>
      <c r="R128" s="4">
        <f>Table1[[#This Row],[Loan Amount]]/Table1[[#This Row],[Annual Income]]</f>
        <v>0.31237110131040391</v>
      </c>
      <c r="S128" s="6">
        <f>Table1[[#This Row],[Loan Amount]]/Table1[[#This Row],[Annual Income]]</f>
        <v>0.31237110131040391</v>
      </c>
      <c r="T128" s="3">
        <f>Table1[[#This Row],[Total Payments Received]]/Table1[[#This Row],[Term (Months)]]</f>
        <v>194.99249999999998</v>
      </c>
      <c r="U128" s="3">
        <f>Table1[[#This Row],[Annual Income]]/12</f>
        <v>7879.25</v>
      </c>
      <c r="V128" s="6">
        <f>Table1[[#This Row],[EMI PER MONTH]]/Table1[[#This Row],[INCOME PER MONTH]]</f>
        <v>2.4747596535203222E-2</v>
      </c>
      <c r="W128" s="7" t="str">
        <f>TEXT(Table1[[#This Row],[Issue Date]],"YYYY-mm")</f>
        <v>2023-10</v>
      </c>
      <c r="X128" s="33">
        <f ca="1">DATEDIF(Table1[[#This Row],[Issue Date]],TODAY(),"m")</f>
        <v>23</v>
      </c>
      <c r="Y12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22515.27</v>
      </c>
      <c r="Z128" s="22" t="str">
        <f>IF(Table1[[#This Row],[Total Payments Received]]&gt;Table1[[#This Row],[Loan Amount]],"PROFIT","LOSS")</f>
        <v>LOSS</v>
      </c>
    </row>
    <row r="129" spans="1:26" ht="45" x14ac:dyDescent="0.25">
      <c r="A129" s="21" t="s">
        <v>297</v>
      </c>
      <c r="B129" s="2" t="s">
        <v>2167</v>
      </c>
      <c r="C129" s="3" t="s">
        <v>298</v>
      </c>
      <c r="D129" s="3" t="s">
        <v>39</v>
      </c>
      <c r="E129" s="3">
        <v>7640</v>
      </c>
      <c r="F129" s="3">
        <v>18.600000000000001</v>
      </c>
      <c r="G129" s="3">
        <v>36</v>
      </c>
      <c r="H129" s="3" t="s">
        <v>2043</v>
      </c>
      <c r="I129" s="3" t="s">
        <v>20</v>
      </c>
      <c r="J129" s="3" t="s">
        <v>31</v>
      </c>
      <c r="K129" s="3">
        <v>70172</v>
      </c>
      <c r="L129" s="3" t="s">
        <v>32</v>
      </c>
      <c r="M129" s="3">
        <v>0.21</v>
      </c>
      <c r="N129" s="3">
        <v>0.67</v>
      </c>
      <c r="O129" s="3">
        <v>1169.7</v>
      </c>
      <c r="P129" s="3">
        <v>0</v>
      </c>
      <c r="Q129" s="3">
        <f>Table1[[#This Row],[Total Payments Received]]-Table1[[#This Row],[Loan Amount]]</f>
        <v>-6470.3</v>
      </c>
      <c r="R129" s="4">
        <f>Table1[[#This Row],[Loan Amount]]/Table1[[#This Row],[Annual Income]]</f>
        <v>0.10887533489140967</v>
      </c>
      <c r="S129" s="6">
        <f>Table1[[#This Row],[Loan Amount]]/Table1[[#This Row],[Annual Income]]</f>
        <v>0.10887533489140967</v>
      </c>
      <c r="T129" s="3">
        <f>Table1[[#This Row],[Total Payments Received]]/Table1[[#This Row],[Term (Months)]]</f>
        <v>32.491666666666667</v>
      </c>
      <c r="U129" s="3">
        <f>Table1[[#This Row],[Annual Income]]/12</f>
        <v>5847.666666666667</v>
      </c>
      <c r="V129" s="6">
        <f>Table1[[#This Row],[EMI PER MONTH]]/Table1[[#This Row],[INCOME PER MONTH]]</f>
        <v>5.5563472610157894E-3</v>
      </c>
      <c r="W129" s="7" t="str">
        <f>TEXT(Table1[[#This Row],[Issue Date]],"YYYY-mm")</f>
        <v>2022-10</v>
      </c>
      <c r="X129" s="33">
        <f ca="1">DATEDIF(Table1[[#This Row],[Issue Date]],TODAY(),"m")</f>
        <v>35</v>
      </c>
      <c r="Y12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6470.3</v>
      </c>
      <c r="Z129" s="22" t="str">
        <f>IF(Table1[[#This Row],[Total Payments Received]]&gt;Table1[[#This Row],[Loan Amount]],"PROFIT","LOSS")</f>
        <v>LOSS</v>
      </c>
    </row>
    <row r="130" spans="1:26" ht="45" x14ac:dyDescent="0.25">
      <c r="A130" s="21" t="s">
        <v>299</v>
      </c>
      <c r="B130" s="2" t="s">
        <v>2168</v>
      </c>
      <c r="C130" s="3" t="s">
        <v>300</v>
      </c>
      <c r="D130" s="3" t="s">
        <v>39</v>
      </c>
      <c r="E130" s="3">
        <v>16317</v>
      </c>
      <c r="F130" s="3">
        <v>20.100000000000001</v>
      </c>
      <c r="G130" s="3">
        <v>60</v>
      </c>
      <c r="H130" s="3" t="s">
        <v>2043</v>
      </c>
      <c r="I130" s="3" t="s">
        <v>82</v>
      </c>
      <c r="J130" s="3" t="s">
        <v>31</v>
      </c>
      <c r="K130" s="3">
        <v>63722</v>
      </c>
      <c r="L130" s="3" t="s">
        <v>32</v>
      </c>
      <c r="M130" s="3">
        <v>0.21</v>
      </c>
      <c r="N130" s="3">
        <v>0.76</v>
      </c>
      <c r="O130" s="3">
        <v>2517.8000000000002</v>
      </c>
      <c r="P130" s="3">
        <v>0</v>
      </c>
      <c r="Q130" s="3">
        <f>Table1[[#This Row],[Total Payments Received]]-Table1[[#This Row],[Loan Amount]]</f>
        <v>-13799.2</v>
      </c>
      <c r="R130" s="4">
        <f>Table1[[#This Row],[Loan Amount]]/Table1[[#This Row],[Annual Income]]</f>
        <v>0.25606540912086878</v>
      </c>
      <c r="S130" s="6">
        <f>Table1[[#This Row],[Loan Amount]]/Table1[[#This Row],[Annual Income]]</f>
        <v>0.25606540912086878</v>
      </c>
      <c r="T130" s="3">
        <f>Table1[[#This Row],[Total Payments Received]]/Table1[[#This Row],[Term (Months)]]</f>
        <v>41.963333333333338</v>
      </c>
      <c r="U130" s="3">
        <f>Table1[[#This Row],[Annual Income]]/12</f>
        <v>5310.166666666667</v>
      </c>
      <c r="V130" s="6">
        <f>Table1[[#This Row],[EMI PER MONTH]]/Table1[[#This Row],[INCOME PER MONTH]]</f>
        <v>7.9024512727158599E-3</v>
      </c>
      <c r="W130" s="7" t="str">
        <f>TEXT(Table1[[#This Row],[Issue Date]],"YYYY-mm")</f>
        <v>2023-03</v>
      </c>
      <c r="X130" s="33">
        <f ca="1">DATEDIF(Table1[[#This Row],[Issue Date]],TODAY(),"m")</f>
        <v>30</v>
      </c>
      <c r="Y13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13799.2</v>
      </c>
      <c r="Z130" s="22" t="str">
        <f>IF(Table1[[#This Row],[Total Payments Received]]&gt;Table1[[#This Row],[Loan Amount]],"PROFIT","LOSS")</f>
        <v>LOSS</v>
      </c>
    </row>
    <row r="131" spans="1:26" x14ac:dyDescent="0.25">
      <c r="A131" s="21" t="s">
        <v>301</v>
      </c>
      <c r="B131" s="2" t="s">
        <v>2128</v>
      </c>
      <c r="C131" s="3" t="s">
        <v>302</v>
      </c>
      <c r="D131" s="3" t="s">
        <v>75</v>
      </c>
      <c r="E131" s="3">
        <v>8564</v>
      </c>
      <c r="F131" s="3">
        <v>21.8</v>
      </c>
      <c r="G131" s="3">
        <v>60</v>
      </c>
      <c r="H131" s="3" t="s">
        <v>2043</v>
      </c>
      <c r="I131" s="3" t="s">
        <v>40</v>
      </c>
      <c r="J131" s="3" t="s">
        <v>36</v>
      </c>
      <c r="K131" s="3">
        <v>40625</v>
      </c>
      <c r="L131" s="3" t="s">
        <v>22</v>
      </c>
      <c r="M131" s="3">
        <v>0.21</v>
      </c>
      <c r="N131" s="3">
        <v>0.71</v>
      </c>
      <c r="O131" s="3">
        <v>3172.28</v>
      </c>
      <c r="P131" s="3">
        <v>2148.21</v>
      </c>
      <c r="Q131" s="3">
        <f>Table1[[#This Row],[Total Payments Received]]-Table1[[#This Row],[Loan Amount]]</f>
        <v>-5391.7199999999993</v>
      </c>
      <c r="R131" s="4">
        <f>Table1[[#This Row],[Loan Amount]]/Table1[[#This Row],[Annual Income]]</f>
        <v>0.21080615384615384</v>
      </c>
      <c r="S131" s="6">
        <f>Table1[[#This Row],[Loan Amount]]/Table1[[#This Row],[Annual Income]]</f>
        <v>0.21080615384615384</v>
      </c>
      <c r="T131" s="3">
        <f>Table1[[#This Row],[Total Payments Received]]/Table1[[#This Row],[Term (Months)]]</f>
        <v>52.87133333333334</v>
      </c>
      <c r="U131" s="3">
        <f>Table1[[#This Row],[Annual Income]]/12</f>
        <v>3385.4166666666665</v>
      </c>
      <c r="V131" s="6">
        <f>Table1[[#This Row],[EMI PER MONTH]]/Table1[[#This Row],[INCOME PER MONTH]]</f>
        <v>1.5617378461538465E-2</v>
      </c>
      <c r="W131" s="7" t="str">
        <f>TEXT(Table1[[#This Row],[Issue Date]],"YYYY-mm")</f>
        <v>2023-11</v>
      </c>
      <c r="X131" s="33">
        <f ca="1">DATEDIF(Table1[[#This Row],[Issue Date]],TODAY(),"m")</f>
        <v>22</v>
      </c>
      <c r="Y13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5391.72</v>
      </c>
      <c r="Z131" s="22" t="str">
        <f>IF(Table1[[#This Row],[Total Payments Received]]&gt;Table1[[#This Row],[Loan Amount]],"PROFIT","LOSS")</f>
        <v>LOSS</v>
      </c>
    </row>
    <row r="132" spans="1:26" x14ac:dyDescent="0.25">
      <c r="A132" s="21" t="s">
        <v>303</v>
      </c>
      <c r="B132" s="2" t="s">
        <v>2068</v>
      </c>
      <c r="C132" s="3" t="s">
        <v>304</v>
      </c>
      <c r="D132" s="3" t="s">
        <v>18</v>
      </c>
      <c r="E132" s="3">
        <v>28345</v>
      </c>
      <c r="F132" s="3">
        <v>14.4</v>
      </c>
      <c r="G132" s="3">
        <v>36</v>
      </c>
      <c r="H132" s="3" t="s">
        <v>2043</v>
      </c>
      <c r="I132" s="3" t="s">
        <v>56</v>
      </c>
      <c r="J132" s="3" t="s">
        <v>27</v>
      </c>
      <c r="K132" s="3">
        <v>97165</v>
      </c>
      <c r="L132" s="3" t="s">
        <v>28</v>
      </c>
      <c r="M132" s="3">
        <v>0.11</v>
      </c>
      <c r="N132" s="3">
        <v>0.78</v>
      </c>
      <c r="O132" s="3">
        <v>12054.06</v>
      </c>
      <c r="P132" s="3">
        <v>0</v>
      </c>
      <c r="Q132" s="3">
        <f>Table1[[#This Row],[Total Payments Received]]-Table1[[#This Row],[Loan Amount]]</f>
        <v>-16290.94</v>
      </c>
      <c r="R132" s="4">
        <f>Table1[[#This Row],[Loan Amount]]/Table1[[#This Row],[Annual Income]]</f>
        <v>0.29172026964441927</v>
      </c>
      <c r="S132" s="6">
        <f>Table1[[#This Row],[Loan Amount]]/Table1[[#This Row],[Annual Income]]</f>
        <v>0.29172026964441927</v>
      </c>
      <c r="T132" s="3">
        <f>Table1[[#This Row],[Total Payments Received]]/Table1[[#This Row],[Term (Months)]]</f>
        <v>334.83499999999998</v>
      </c>
      <c r="U132" s="3">
        <f>Table1[[#This Row],[Annual Income]]/12</f>
        <v>8097.083333333333</v>
      </c>
      <c r="V132" s="6">
        <f>Table1[[#This Row],[EMI PER MONTH]]/Table1[[#This Row],[INCOME PER MONTH]]</f>
        <v>4.1352544640559874E-2</v>
      </c>
      <c r="W132" s="7" t="str">
        <f>TEXT(Table1[[#This Row],[Issue Date]],"YYYY-mm")</f>
        <v>2021-07</v>
      </c>
      <c r="X132" s="33">
        <f ca="1">DATEDIF(Table1[[#This Row],[Issue Date]],TODAY(),"m")</f>
        <v>50</v>
      </c>
      <c r="Y13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16290.94</v>
      </c>
      <c r="Z132" s="22" t="str">
        <f>IF(Table1[[#This Row],[Total Payments Received]]&gt;Table1[[#This Row],[Loan Amount]],"PROFIT","LOSS")</f>
        <v>LOSS</v>
      </c>
    </row>
    <row r="133" spans="1:26" ht="30" x14ac:dyDescent="0.25">
      <c r="A133" s="21" t="s">
        <v>305</v>
      </c>
      <c r="B133" s="2" t="s">
        <v>2169</v>
      </c>
      <c r="C133" s="3" t="s">
        <v>306</v>
      </c>
      <c r="D133" s="3" t="s">
        <v>49</v>
      </c>
      <c r="E133" s="3">
        <v>29687</v>
      </c>
      <c r="F133" s="3">
        <v>15</v>
      </c>
      <c r="G133" s="3">
        <v>60</v>
      </c>
      <c r="H133" s="3" t="s">
        <v>2043</v>
      </c>
      <c r="I133" s="3" t="s">
        <v>56</v>
      </c>
      <c r="J133" s="3" t="s">
        <v>21</v>
      </c>
      <c r="K133" s="3">
        <v>106509</v>
      </c>
      <c r="L133" s="3" t="s">
        <v>28</v>
      </c>
      <c r="M133" s="3">
        <v>0.47</v>
      </c>
      <c r="N133" s="3">
        <v>0.72</v>
      </c>
      <c r="O133" s="3">
        <v>7898.5</v>
      </c>
      <c r="P133" s="3">
        <v>6839.85</v>
      </c>
      <c r="Q133" s="3">
        <f>Table1[[#This Row],[Total Payments Received]]-Table1[[#This Row],[Loan Amount]]</f>
        <v>-21788.5</v>
      </c>
      <c r="R133" s="4">
        <f>Table1[[#This Row],[Loan Amount]]/Table1[[#This Row],[Annual Income]]</f>
        <v>0.27872761926222195</v>
      </c>
      <c r="S133" s="6">
        <f>Table1[[#This Row],[Loan Amount]]/Table1[[#This Row],[Annual Income]]</f>
        <v>0.27872761926222195</v>
      </c>
      <c r="T133" s="3">
        <f>Table1[[#This Row],[Total Payments Received]]/Table1[[#This Row],[Term (Months)]]</f>
        <v>131.64166666666668</v>
      </c>
      <c r="U133" s="3">
        <f>Table1[[#This Row],[Annual Income]]/12</f>
        <v>8875.75</v>
      </c>
      <c r="V133" s="6">
        <f>Table1[[#This Row],[EMI PER MONTH]]/Table1[[#This Row],[INCOME PER MONTH]]</f>
        <v>1.4831610474232227E-2</v>
      </c>
      <c r="W133" s="7" t="str">
        <f>TEXT(Table1[[#This Row],[Issue Date]],"YYYY-mm")</f>
        <v>2022-09</v>
      </c>
      <c r="X133" s="33">
        <f ca="1">DATEDIF(Table1[[#This Row],[Issue Date]],TODAY(),"m")</f>
        <v>35</v>
      </c>
      <c r="Y13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21788.5</v>
      </c>
      <c r="Z133" s="22" t="str">
        <f>IF(Table1[[#This Row],[Total Payments Received]]&gt;Table1[[#This Row],[Loan Amount]],"PROFIT","LOSS")</f>
        <v>LOSS</v>
      </c>
    </row>
    <row r="134" spans="1:26" ht="30" x14ac:dyDescent="0.25">
      <c r="A134" s="21" t="s">
        <v>307</v>
      </c>
      <c r="B134" s="2" t="s">
        <v>2170</v>
      </c>
      <c r="C134" s="3" t="s">
        <v>308</v>
      </c>
      <c r="D134" s="3" t="s">
        <v>71</v>
      </c>
      <c r="E134" s="3">
        <v>14737</v>
      </c>
      <c r="F134" s="3">
        <v>7.5</v>
      </c>
      <c r="G134" s="3">
        <v>36</v>
      </c>
      <c r="H134" s="3" t="s">
        <v>19</v>
      </c>
      <c r="I134" s="3" t="s">
        <v>20</v>
      </c>
      <c r="J134" s="3" t="s">
        <v>21</v>
      </c>
      <c r="K134" s="3">
        <v>36859</v>
      </c>
      <c r="L134" s="3" t="s">
        <v>28</v>
      </c>
      <c r="M134" s="3">
        <v>0.19</v>
      </c>
      <c r="N134" s="3">
        <v>0.8</v>
      </c>
      <c r="O134" s="3">
        <v>15842.28</v>
      </c>
      <c r="P134" s="3">
        <v>0</v>
      </c>
      <c r="Q134" s="3">
        <f>Table1[[#This Row],[Total Payments Received]]-Table1[[#This Row],[Loan Amount]]</f>
        <v>1105.2800000000007</v>
      </c>
      <c r="R134" s="4">
        <f>Table1[[#This Row],[Loan Amount]]/Table1[[#This Row],[Annual Income]]</f>
        <v>0.39982093925499879</v>
      </c>
      <c r="S134" s="6">
        <f>Table1[[#This Row],[Loan Amount]]/Table1[[#This Row],[Annual Income]]</f>
        <v>0.39982093925499879</v>
      </c>
      <c r="T134" s="3">
        <f>Table1[[#This Row],[Total Payments Received]]/Table1[[#This Row],[Term (Months)]]</f>
        <v>440.06333333333333</v>
      </c>
      <c r="U134" s="3">
        <f>Table1[[#This Row],[Annual Income]]/12</f>
        <v>3071.5833333333335</v>
      </c>
      <c r="V134" s="6">
        <f>Table1[[#This Row],[EMI PER MONTH]]/Table1[[#This Row],[INCOME PER MONTH]]</f>
        <v>0.14326921511706775</v>
      </c>
      <c r="W134" s="7" t="str">
        <f>TEXT(Table1[[#This Row],[Issue Date]],"YYYY-mm")</f>
        <v>2022-09</v>
      </c>
      <c r="X134" s="33">
        <f ca="1">DATEDIF(Table1[[#This Row],[Issue Date]],TODAY(),"m")</f>
        <v>36</v>
      </c>
      <c r="Y13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1105.28</v>
      </c>
      <c r="Z134" s="22" t="str">
        <f>IF(Table1[[#This Row],[Total Payments Received]]&gt;Table1[[#This Row],[Loan Amount]],"PROFIT","LOSS")</f>
        <v>PROFIT</v>
      </c>
    </row>
    <row r="135" spans="1:26" x14ac:dyDescent="0.25">
      <c r="A135" s="21" t="s">
        <v>309</v>
      </c>
      <c r="B135" s="2" t="s">
        <v>2171</v>
      </c>
      <c r="C135" s="3" t="s">
        <v>310</v>
      </c>
      <c r="D135" s="3" t="s">
        <v>55</v>
      </c>
      <c r="E135" s="3">
        <v>10323</v>
      </c>
      <c r="F135" s="3">
        <v>12.7</v>
      </c>
      <c r="G135" s="3">
        <v>60</v>
      </c>
      <c r="H135" s="3" t="s">
        <v>2043</v>
      </c>
      <c r="I135" s="3" t="s">
        <v>20</v>
      </c>
      <c r="J135" s="3" t="s">
        <v>27</v>
      </c>
      <c r="K135" s="3">
        <v>71609</v>
      </c>
      <c r="L135" s="3" t="s">
        <v>32</v>
      </c>
      <c r="M135" s="3">
        <v>0.27</v>
      </c>
      <c r="N135" s="3">
        <v>0.6</v>
      </c>
      <c r="O135" s="3">
        <v>3378.2</v>
      </c>
      <c r="P135" s="3">
        <v>0</v>
      </c>
      <c r="Q135" s="3">
        <f>Table1[[#This Row],[Total Payments Received]]-Table1[[#This Row],[Loan Amount]]</f>
        <v>-6944.8</v>
      </c>
      <c r="R135" s="4">
        <f>Table1[[#This Row],[Loan Amount]]/Table1[[#This Row],[Annual Income]]</f>
        <v>0.14415785725257999</v>
      </c>
      <c r="S135" s="6">
        <f>Table1[[#This Row],[Loan Amount]]/Table1[[#This Row],[Annual Income]]</f>
        <v>0.14415785725257999</v>
      </c>
      <c r="T135" s="3">
        <f>Table1[[#This Row],[Total Payments Received]]/Table1[[#This Row],[Term (Months)]]</f>
        <v>56.303333333333327</v>
      </c>
      <c r="U135" s="3">
        <f>Table1[[#This Row],[Annual Income]]/12</f>
        <v>5967.416666666667</v>
      </c>
      <c r="V135" s="6">
        <f>Table1[[#This Row],[EMI PER MONTH]]/Table1[[#This Row],[INCOME PER MONTH]]</f>
        <v>9.4351268695275717E-3</v>
      </c>
      <c r="W135" s="7" t="str">
        <f>TEXT(Table1[[#This Row],[Issue Date]],"YYYY-mm")</f>
        <v>2023-08</v>
      </c>
      <c r="X135" s="33">
        <f ca="1">DATEDIF(Table1[[#This Row],[Issue Date]],TODAY(),"m")</f>
        <v>24</v>
      </c>
      <c r="Y13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6944.8</v>
      </c>
      <c r="Z135" s="22" t="str">
        <f>IF(Table1[[#This Row],[Total Payments Received]]&gt;Table1[[#This Row],[Loan Amount]],"PROFIT","LOSS")</f>
        <v>LOSS</v>
      </c>
    </row>
    <row r="136" spans="1:26" x14ac:dyDescent="0.25">
      <c r="A136" s="21" t="s">
        <v>311</v>
      </c>
      <c r="B136" s="2" t="s">
        <v>2172</v>
      </c>
      <c r="C136" s="3" t="s">
        <v>312</v>
      </c>
      <c r="D136" s="3" t="s">
        <v>39</v>
      </c>
      <c r="E136" s="3">
        <v>16229</v>
      </c>
      <c r="F136" s="3">
        <v>17.899999999999999</v>
      </c>
      <c r="G136" s="3">
        <v>36</v>
      </c>
      <c r="H136" s="3" t="s">
        <v>2043</v>
      </c>
      <c r="I136" s="3" t="s">
        <v>35</v>
      </c>
      <c r="J136" s="3" t="s">
        <v>27</v>
      </c>
      <c r="K136" s="3">
        <v>73307</v>
      </c>
      <c r="L136" s="3" t="s">
        <v>22</v>
      </c>
      <c r="M136" s="3">
        <v>0.1</v>
      </c>
      <c r="N136" s="3">
        <v>0.55000000000000004</v>
      </c>
      <c r="O136" s="3">
        <v>0</v>
      </c>
      <c r="P136" s="3">
        <v>0</v>
      </c>
      <c r="Q136" s="3">
        <f>Table1[[#This Row],[Total Payments Received]]-Table1[[#This Row],[Loan Amount]]</f>
        <v>-16229</v>
      </c>
      <c r="R136" s="4">
        <f>Table1[[#This Row],[Loan Amount]]/Table1[[#This Row],[Annual Income]]</f>
        <v>0.22138404245160762</v>
      </c>
      <c r="S136" s="6">
        <f>Table1[[#This Row],[Loan Amount]]/Table1[[#This Row],[Annual Income]]</f>
        <v>0.22138404245160762</v>
      </c>
      <c r="T136" s="3">
        <f>Table1[[#This Row],[Total Payments Received]]/Table1[[#This Row],[Term (Months)]]</f>
        <v>0</v>
      </c>
      <c r="U136" s="3">
        <f>Table1[[#This Row],[Annual Income]]/12</f>
        <v>6108.916666666667</v>
      </c>
      <c r="V136" s="6">
        <f>Table1[[#This Row],[EMI PER MONTH]]/Table1[[#This Row],[INCOME PER MONTH]]</f>
        <v>0</v>
      </c>
      <c r="W136" s="7" t="str">
        <f>TEXT(Table1[[#This Row],[Issue Date]],"YYYY-mm")</f>
        <v>2022-12</v>
      </c>
      <c r="X136" s="33">
        <f ca="1">DATEDIF(Table1[[#This Row],[Issue Date]],TODAY(),"m")</f>
        <v>33</v>
      </c>
      <c r="Y13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16229</v>
      </c>
      <c r="Z136" s="22" t="str">
        <f>IF(Table1[[#This Row],[Total Payments Received]]&gt;Table1[[#This Row],[Loan Amount]],"PROFIT","LOSS")</f>
        <v>LOSS</v>
      </c>
    </row>
    <row r="137" spans="1:26" x14ac:dyDescent="0.25">
      <c r="A137" s="21" t="s">
        <v>313</v>
      </c>
      <c r="B137" s="2" t="s">
        <v>2173</v>
      </c>
      <c r="C137" s="3" t="s">
        <v>314</v>
      </c>
      <c r="D137" s="3" t="s">
        <v>49</v>
      </c>
      <c r="E137" s="3">
        <v>9502</v>
      </c>
      <c r="F137" s="3">
        <v>20.6</v>
      </c>
      <c r="G137" s="3">
        <v>60</v>
      </c>
      <c r="H137" s="3" t="s">
        <v>2043</v>
      </c>
      <c r="I137" s="3" t="s">
        <v>20</v>
      </c>
      <c r="J137" s="3" t="s">
        <v>36</v>
      </c>
      <c r="K137" s="3">
        <v>140986</v>
      </c>
      <c r="L137" s="3" t="s">
        <v>32</v>
      </c>
      <c r="M137" s="3">
        <v>0.44</v>
      </c>
      <c r="N137" s="3">
        <v>0.77</v>
      </c>
      <c r="O137" s="3">
        <v>2503.27</v>
      </c>
      <c r="P137" s="3">
        <v>0</v>
      </c>
      <c r="Q137" s="3">
        <f>Table1[[#This Row],[Total Payments Received]]-Table1[[#This Row],[Loan Amount]]</f>
        <v>-6998.73</v>
      </c>
      <c r="R137" s="4">
        <f>Table1[[#This Row],[Loan Amount]]/Table1[[#This Row],[Annual Income]]</f>
        <v>6.7396762799143181E-2</v>
      </c>
      <c r="S137" s="6">
        <f>Table1[[#This Row],[Loan Amount]]/Table1[[#This Row],[Annual Income]]</f>
        <v>6.7396762799143181E-2</v>
      </c>
      <c r="T137" s="3">
        <f>Table1[[#This Row],[Total Payments Received]]/Table1[[#This Row],[Term (Months)]]</f>
        <v>41.721166666666669</v>
      </c>
      <c r="U137" s="3">
        <f>Table1[[#This Row],[Annual Income]]/12</f>
        <v>11748.833333333334</v>
      </c>
      <c r="V137" s="6">
        <f>Table1[[#This Row],[EMI PER MONTH]]/Table1[[#This Row],[INCOME PER MONTH]]</f>
        <v>3.551090179166726E-3</v>
      </c>
      <c r="W137" s="7" t="str">
        <f>TEXT(Table1[[#This Row],[Issue Date]],"YYYY-mm")</f>
        <v>2022-10</v>
      </c>
      <c r="X137" s="33">
        <f ca="1">DATEDIF(Table1[[#This Row],[Issue Date]],TODAY(),"m")</f>
        <v>35</v>
      </c>
      <c r="Y13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6998.73</v>
      </c>
      <c r="Z137" s="22" t="str">
        <f>IF(Table1[[#This Row],[Total Payments Received]]&gt;Table1[[#This Row],[Loan Amount]],"PROFIT","LOSS")</f>
        <v>LOSS</v>
      </c>
    </row>
    <row r="138" spans="1:26" ht="45" x14ac:dyDescent="0.25">
      <c r="A138" s="21" t="s">
        <v>315</v>
      </c>
      <c r="B138" s="2" t="s">
        <v>2174</v>
      </c>
      <c r="C138" s="3" t="s">
        <v>316</v>
      </c>
      <c r="D138" s="3" t="s">
        <v>71</v>
      </c>
      <c r="E138" s="3">
        <v>1545</v>
      </c>
      <c r="F138" s="3">
        <v>9.3000000000000007</v>
      </c>
      <c r="G138" s="3">
        <v>36</v>
      </c>
      <c r="H138" s="3" t="s">
        <v>19</v>
      </c>
      <c r="I138" s="3" t="s">
        <v>56</v>
      </c>
      <c r="J138" s="3" t="s">
        <v>31</v>
      </c>
      <c r="K138" s="3">
        <v>131582</v>
      </c>
      <c r="L138" s="3" t="s">
        <v>22</v>
      </c>
      <c r="M138" s="3">
        <v>0.39</v>
      </c>
      <c r="N138" s="3">
        <v>0.72</v>
      </c>
      <c r="O138" s="3">
        <v>1688.68</v>
      </c>
      <c r="P138" s="3">
        <v>0</v>
      </c>
      <c r="Q138" s="3">
        <f>Table1[[#This Row],[Total Payments Received]]-Table1[[#This Row],[Loan Amount]]</f>
        <v>143.68000000000006</v>
      </c>
      <c r="R138" s="4">
        <f>Table1[[#This Row],[Loan Amount]]/Table1[[#This Row],[Annual Income]]</f>
        <v>1.1741727591919868E-2</v>
      </c>
      <c r="S138" s="6">
        <f>Table1[[#This Row],[Loan Amount]]/Table1[[#This Row],[Annual Income]]</f>
        <v>1.1741727591919868E-2</v>
      </c>
      <c r="T138" s="3">
        <f>Table1[[#This Row],[Total Payments Received]]/Table1[[#This Row],[Term (Months)]]</f>
        <v>46.907777777777781</v>
      </c>
      <c r="U138" s="3">
        <f>Table1[[#This Row],[Annual Income]]/12</f>
        <v>10965.166666666666</v>
      </c>
      <c r="V138" s="6">
        <f>Table1[[#This Row],[EMI PER MONTH]]/Table1[[#This Row],[INCOME PER MONTH]]</f>
        <v>4.2778900862833324E-3</v>
      </c>
      <c r="W138" s="7" t="str">
        <f>TEXT(Table1[[#This Row],[Issue Date]],"YYYY-mm")</f>
        <v>2021-11</v>
      </c>
      <c r="X138" s="33">
        <f ca="1">DATEDIF(Table1[[#This Row],[Issue Date]],TODAY(),"m")</f>
        <v>46</v>
      </c>
      <c r="Y13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143.68</v>
      </c>
      <c r="Z138" s="22" t="str">
        <f>IF(Table1[[#This Row],[Total Payments Received]]&gt;Table1[[#This Row],[Loan Amount]],"PROFIT","LOSS")</f>
        <v>PROFIT</v>
      </c>
    </row>
    <row r="139" spans="1:26" x14ac:dyDescent="0.25">
      <c r="A139" s="21" t="s">
        <v>317</v>
      </c>
      <c r="B139" s="2" t="s">
        <v>2139</v>
      </c>
      <c r="C139" s="3" t="s">
        <v>318</v>
      </c>
      <c r="D139" s="3" t="s">
        <v>55</v>
      </c>
      <c r="E139" s="3">
        <v>38114</v>
      </c>
      <c r="F139" s="3">
        <v>7.8</v>
      </c>
      <c r="G139" s="3">
        <v>36</v>
      </c>
      <c r="H139" s="3" t="s">
        <v>19</v>
      </c>
      <c r="I139" s="3" t="s">
        <v>82</v>
      </c>
      <c r="J139" s="3" t="s">
        <v>27</v>
      </c>
      <c r="K139" s="3">
        <v>51839</v>
      </c>
      <c r="L139" s="3" t="s">
        <v>32</v>
      </c>
      <c r="M139" s="3">
        <v>0.48</v>
      </c>
      <c r="N139" s="3">
        <v>0.51</v>
      </c>
      <c r="O139" s="3">
        <v>41086.89</v>
      </c>
      <c r="P139" s="3">
        <v>0</v>
      </c>
      <c r="Q139" s="3">
        <f>Table1[[#This Row],[Total Payments Received]]-Table1[[#This Row],[Loan Amount]]</f>
        <v>2972.8899999999994</v>
      </c>
      <c r="R139" s="4">
        <f>Table1[[#This Row],[Loan Amount]]/Table1[[#This Row],[Annual Income]]</f>
        <v>0.73523794826289091</v>
      </c>
      <c r="S139" s="6">
        <f>Table1[[#This Row],[Loan Amount]]/Table1[[#This Row],[Annual Income]]</f>
        <v>0.73523794826289091</v>
      </c>
      <c r="T139" s="3">
        <f>Table1[[#This Row],[Total Payments Received]]/Table1[[#This Row],[Term (Months)]]</f>
        <v>1141.3025</v>
      </c>
      <c r="U139" s="3">
        <f>Table1[[#This Row],[Annual Income]]/12</f>
        <v>4319.916666666667</v>
      </c>
      <c r="V139" s="6">
        <f>Table1[[#This Row],[EMI PER MONTH]]/Table1[[#This Row],[INCOME PER MONTH]]</f>
        <v>0.26419548988213504</v>
      </c>
      <c r="W139" s="7" t="str">
        <f>TEXT(Table1[[#This Row],[Issue Date]],"YYYY-mm")</f>
        <v>2022-11</v>
      </c>
      <c r="X139" s="33">
        <f ca="1">DATEDIF(Table1[[#This Row],[Issue Date]],TODAY(),"m")</f>
        <v>34</v>
      </c>
      <c r="Y13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2972.89</v>
      </c>
      <c r="Z139" s="22" t="str">
        <f>IF(Table1[[#This Row],[Total Payments Received]]&gt;Table1[[#This Row],[Loan Amount]],"PROFIT","LOSS")</f>
        <v>PROFIT</v>
      </c>
    </row>
    <row r="140" spans="1:26" ht="45" x14ac:dyDescent="0.25">
      <c r="A140" s="21" t="s">
        <v>319</v>
      </c>
      <c r="B140" s="2" t="s">
        <v>2175</v>
      </c>
      <c r="C140" s="3" t="s">
        <v>320</v>
      </c>
      <c r="D140" s="3" t="s">
        <v>64</v>
      </c>
      <c r="E140" s="3">
        <v>30430</v>
      </c>
      <c r="F140" s="3">
        <v>18.3</v>
      </c>
      <c r="G140" s="3">
        <v>60</v>
      </c>
      <c r="H140" s="3" t="s">
        <v>2043</v>
      </c>
      <c r="I140" s="3" t="s">
        <v>35</v>
      </c>
      <c r="J140" s="3" t="s">
        <v>31</v>
      </c>
      <c r="K140" s="3">
        <v>57216</v>
      </c>
      <c r="L140" s="3" t="s">
        <v>22</v>
      </c>
      <c r="M140" s="3">
        <v>0.41</v>
      </c>
      <c r="N140" s="3">
        <v>0.67</v>
      </c>
      <c r="O140" s="3">
        <v>6884.79</v>
      </c>
      <c r="P140" s="3">
        <v>0</v>
      </c>
      <c r="Q140" s="3">
        <f>Table1[[#This Row],[Total Payments Received]]-Table1[[#This Row],[Loan Amount]]</f>
        <v>-23545.21</v>
      </c>
      <c r="R140" s="4">
        <f>Table1[[#This Row],[Loan Amount]]/Table1[[#This Row],[Annual Income]]</f>
        <v>0.53184423937360181</v>
      </c>
      <c r="S140" s="6">
        <f>Table1[[#This Row],[Loan Amount]]/Table1[[#This Row],[Annual Income]]</f>
        <v>0.53184423937360181</v>
      </c>
      <c r="T140" s="3">
        <f>Table1[[#This Row],[Total Payments Received]]/Table1[[#This Row],[Term (Months)]]</f>
        <v>114.7465</v>
      </c>
      <c r="U140" s="3">
        <f>Table1[[#This Row],[Annual Income]]/12</f>
        <v>4768</v>
      </c>
      <c r="V140" s="6">
        <f>Table1[[#This Row],[EMI PER MONTH]]/Table1[[#This Row],[INCOME PER MONTH]]</f>
        <v>2.4065960570469797E-2</v>
      </c>
      <c r="W140" s="7" t="str">
        <f>TEXT(Table1[[#This Row],[Issue Date]],"YYYY-mm")</f>
        <v>2022-10</v>
      </c>
      <c r="X140" s="33">
        <f ca="1">DATEDIF(Table1[[#This Row],[Issue Date]],TODAY(),"m")</f>
        <v>34</v>
      </c>
      <c r="Y14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23545.21</v>
      </c>
      <c r="Z140" s="22" t="str">
        <f>IF(Table1[[#This Row],[Total Payments Received]]&gt;Table1[[#This Row],[Loan Amount]],"PROFIT","LOSS")</f>
        <v>LOSS</v>
      </c>
    </row>
    <row r="141" spans="1:26" ht="30" x14ac:dyDescent="0.25">
      <c r="A141" s="21" t="s">
        <v>321</v>
      </c>
      <c r="B141" s="2" t="s">
        <v>2176</v>
      </c>
      <c r="C141" s="3" t="s">
        <v>322</v>
      </c>
      <c r="D141" s="3" t="s">
        <v>75</v>
      </c>
      <c r="E141" s="3">
        <v>10996</v>
      </c>
      <c r="F141" s="3">
        <v>5</v>
      </c>
      <c r="G141" s="3">
        <v>60</v>
      </c>
      <c r="H141" s="3" t="s">
        <v>19</v>
      </c>
      <c r="I141" s="3" t="s">
        <v>72</v>
      </c>
      <c r="J141" s="3" t="s">
        <v>46</v>
      </c>
      <c r="K141" s="3">
        <v>82953</v>
      </c>
      <c r="L141" s="3" t="s">
        <v>22</v>
      </c>
      <c r="M141" s="3">
        <v>0.23</v>
      </c>
      <c r="N141" s="3">
        <v>0.55000000000000004</v>
      </c>
      <c r="O141" s="3">
        <v>11545.8</v>
      </c>
      <c r="P141" s="3">
        <v>0</v>
      </c>
      <c r="Q141" s="3">
        <f>Table1[[#This Row],[Total Payments Received]]-Table1[[#This Row],[Loan Amount]]</f>
        <v>549.79999999999927</v>
      </c>
      <c r="R141" s="4">
        <f>Table1[[#This Row],[Loan Amount]]/Table1[[#This Row],[Annual Income]]</f>
        <v>0.13255699010282931</v>
      </c>
      <c r="S141" s="6">
        <f>Table1[[#This Row],[Loan Amount]]/Table1[[#This Row],[Annual Income]]</f>
        <v>0.13255699010282931</v>
      </c>
      <c r="T141" s="3">
        <f>Table1[[#This Row],[Total Payments Received]]/Table1[[#This Row],[Term (Months)]]</f>
        <v>192.42999999999998</v>
      </c>
      <c r="U141" s="3">
        <f>Table1[[#This Row],[Annual Income]]/12</f>
        <v>6912.75</v>
      </c>
      <c r="V141" s="6">
        <f>Table1[[#This Row],[EMI PER MONTH]]/Table1[[#This Row],[INCOME PER MONTH]]</f>
        <v>2.7836967921594152E-2</v>
      </c>
      <c r="W141" s="7" t="str">
        <f>TEXT(Table1[[#This Row],[Issue Date]],"YYYY-mm")</f>
        <v>2022-03</v>
      </c>
      <c r="X141" s="33">
        <f ca="1">DATEDIF(Table1[[#This Row],[Issue Date]],TODAY(),"m")</f>
        <v>42</v>
      </c>
      <c r="Y14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549.799999999999</v>
      </c>
      <c r="Z141" s="22" t="str">
        <f>IF(Table1[[#This Row],[Total Payments Received]]&gt;Table1[[#This Row],[Loan Amount]],"PROFIT","LOSS")</f>
        <v>PROFIT</v>
      </c>
    </row>
    <row r="142" spans="1:26" ht="30" hidden="1" x14ac:dyDescent="0.25">
      <c r="A142" s="21" t="s">
        <v>323</v>
      </c>
      <c r="B142" s="2" t="s">
        <v>2155</v>
      </c>
      <c r="C142" s="3" t="s">
        <v>324</v>
      </c>
      <c r="D142" s="3" t="s">
        <v>49</v>
      </c>
      <c r="E142" s="3">
        <v>28788</v>
      </c>
      <c r="F142" s="3">
        <v>8.6</v>
      </c>
      <c r="G142" s="3">
        <v>36</v>
      </c>
      <c r="H142" s="3" t="s">
        <v>2773</v>
      </c>
      <c r="I142" s="3" t="s">
        <v>72</v>
      </c>
      <c r="J142" s="3" t="s">
        <v>21</v>
      </c>
      <c r="K142" s="3">
        <v>114481</v>
      </c>
      <c r="L142" s="3" t="s">
        <v>22</v>
      </c>
      <c r="M142" s="3">
        <v>0.2</v>
      </c>
      <c r="N142" s="3">
        <v>0.74</v>
      </c>
      <c r="O142" s="3">
        <v>0</v>
      </c>
      <c r="P142" s="3">
        <v>0</v>
      </c>
      <c r="Q142" s="3">
        <f>Table1[[#This Row],[Total Payments Received]]-Table1[[#This Row],[Loan Amount]]</f>
        <v>-28788</v>
      </c>
      <c r="R142" s="4">
        <f>Table1[[#This Row],[Loan Amount]]/Table1[[#This Row],[Annual Income]]</f>
        <v>0.25146530865383776</v>
      </c>
      <c r="S142" s="6">
        <f>Table1[[#This Row],[Loan Amount]]/Table1[[#This Row],[Annual Income]]</f>
        <v>0.25146530865383776</v>
      </c>
      <c r="T142" s="3">
        <f>Table1[[#This Row],[Total Payments Received]]/Table1[[#This Row],[Term (Months)]]</f>
        <v>0</v>
      </c>
      <c r="U142" s="3">
        <f>Table1[[#This Row],[Annual Income]]/12</f>
        <v>9540.0833333333339</v>
      </c>
      <c r="V142" s="6">
        <f>Table1[[#This Row],[EMI PER MONTH]]/Table1[[#This Row],[INCOME PER MONTH]]</f>
        <v>0</v>
      </c>
      <c r="W142" s="7" t="str">
        <f>TEXT(Table1[[#This Row],[Issue Date]],"YYYY-mm")</f>
        <v>2022-07</v>
      </c>
      <c r="X142" s="33">
        <f ca="1">DATEDIF(Table1[[#This Row],[Issue Date]],TODAY(),"m")</f>
        <v>38</v>
      </c>
      <c r="Y14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28788</v>
      </c>
      <c r="Z142" s="22" t="str">
        <f>IF(Table1[[#This Row],[Total Payments Received]]&gt;Table1[[#This Row],[Loan Amount]],"PROFIT","LOSS")</f>
        <v>LOSS</v>
      </c>
    </row>
    <row r="143" spans="1:26" x14ac:dyDescent="0.25">
      <c r="A143" s="21" t="s">
        <v>325</v>
      </c>
      <c r="B143" s="2" t="s">
        <v>2177</v>
      </c>
      <c r="C143" s="3" t="s">
        <v>326</v>
      </c>
      <c r="D143" s="3" t="s">
        <v>75</v>
      </c>
      <c r="E143" s="3">
        <v>30969</v>
      </c>
      <c r="F143" s="3">
        <v>5.6</v>
      </c>
      <c r="G143" s="3">
        <v>60</v>
      </c>
      <c r="H143" s="3" t="s">
        <v>19</v>
      </c>
      <c r="I143" s="3" t="s">
        <v>26</v>
      </c>
      <c r="J143" s="3" t="s">
        <v>36</v>
      </c>
      <c r="K143" s="3">
        <v>90593</v>
      </c>
      <c r="L143" s="3" t="s">
        <v>32</v>
      </c>
      <c r="M143" s="3">
        <v>0.38</v>
      </c>
      <c r="N143" s="3">
        <v>0.68</v>
      </c>
      <c r="O143" s="3">
        <v>32703.26</v>
      </c>
      <c r="P143" s="3">
        <v>0</v>
      </c>
      <c r="Q143" s="3">
        <f>Table1[[#This Row],[Total Payments Received]]-Table1[[#This Row],[Loan Amount]]</f>
        <v>1734.2599999999984</v>
      </c>
      <c r="R143" s="4">
        <f>Table1[[#This Row],[Loan Amount]]/Table1[[#This Row],[Annual Income]]</f>
        <v>0.34184760411952358</v>
      </c>
      <c r="S143" s="6">
        <f>Table1[[#This Row],[Loan Amount]]/Table1[[#This Row],[Annual Income]]</f>
        <v>0.34184760411952358</v>
      </c>
      <c r="T143" s="3">
        <f>Table1[[#This Row],[Total Payments Received]]/Table1[[#This Row],[Term (Months)]]</f>
        <v>545.05433333333326</v>
      </c>
      <c r="U143" s="3">
        <f>Table1[[#This Row],[Annual Income]]/12</f>
        <v>7549.416666666667</v>
      </c>
      <c r="V143" s="6">
        <f>Table1[[#This Row],[EMI PER MONTH]]/Table1[[#This Row],[INCOME PER MONTH]]</f>
        <v>7.2198205159339016E-2</v>
      </c>
      <c r="W143" s="7" t="str">
        <f>TEXT(Table1[[#This Row],[Issue Date]],"YYYY-mm")</f>
        <v>2023-08</v>
      </c>
      <c r="X143" s="33">
        <f ca="1">DATEDIF(Table1[[#This Row],[Issue Date]],TODAY(),"m")</f>
        <v>25</v>
      </c>
      <c r="Y14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1734.26</v>
      </c>
      <c r="Z143" s="22" t="str">
        <f>IF(Table1[[#This Row],[Total Payments Received]]&gt;Table1[[#This Row],[Loan Amount]],"PROFIT","LOSS")</f>
        <v>PROFIT</v>
      </c>
    </row>
    <row r="144" spans="1:26" ht="30" x14ac:dyDescent="0.25">
      <c r="A144" s="21" t="s">
        <v>327</v>
      </c>
      <c r="B144" s="2" t="s">
        <v>2178</v>
      </c>
      <c r="C144" s="3" t="s">
        <v>328</v>
      </c>
      <c r="D144" s="3" t="s">
        <v>55</v>
      </c>
      <c r="E144" s="3">
        <v>14919</v>
      </c>
      <c r="F144" s="3">
        <v>8.3000000000000007</v>
      </c>
      <c r="G144" s="3">
        <v>36</v>
      </c>
      <c r="H144" s="3" t="s">
        <v>19</v>
      </c>
      <c r="I144" s="3" t="s">
        <v>40</v>
      </c>
      <c r="J144" s="3" t="s">
        <v>21</v>
      </c>
      <c r="K144" s="3">
        <v>102075</v>
      </c>
      <c r="L144" s="3" t="s">
        <v>28</v>
      </c>
      <c r="M144" s="3">
        <v>0.25</v>
      </c>
      <c r="N144" s="3">
        <v>0.78</v>
      </c>
      <c r="O144" s="3">
        <v>16157.28</v>
      </c>
      <c r="P144" s="3">
        <v>0</v>
      </c>
      <c r="Q144" s="3">
        <f>Table1[[#This Row],[Total Payments Received]]-Table1[[#This Row],[Loan Amount]]</f>
        <v>1238.2800000000007</v>
      </c>
      <c r="R144" s="4">
        <f>Table1[[#This Row],[Loan Amount]]/Table1[[#This Row],[Annual Income]]</f>
        <v>0.14615723732549596</v>
      </c>
      <c r="S144" s="6">
        <f>Table1[[#This Row],[Loan Amount]]/Table1[[#This Row],[Annual Income]]</f>
        <v>0.14615723732549596</v>
      </c>
      <c r="T144" s="3">
        <f>Table1[[#This Row],[Total Payments Received]]/Table1[[#This Row],[Term (Months)]]</f>
        <v>448.81333333333333</v>
      </c>
      <c r="U144" s="3">
        <f>Table1[[#This Row],[Annual Income]]/12</f>
        <v>8506.25</v>
      </c>
      <c r="V144" s="6">
        <f>Table1[[#This Row],[EMI PER MONTH]]/Table1[[#This Row],[INCOME PER MONTH]]</f>
        <v>5.2762772471222137E-2</v>
      </c>
      <c r="W144" s="7" t="str">
        <f>TEXT(Table1[[#This Row],[Issue Date]],"YYYY-mm")</f>
        <v>2022-11</v>
      </c>
      <c r="X144" s="33">
        <f ca="1">DATEDIF(Table1[[#This Row],[Issue Date]],TODAY(),"m")</f>
        <v>33</v>
      </c>
      <c r="Y14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1238.28</v>
      </c>
      <c r="Z144" s="22" t="str">
        <f>IF(Table1[[#This Row],[Total Payments Received]]&gt;Table1[[#This Row],[Loan Amount]],"PROFIT","LOSS")</f>
        <v>PROFIT</v>
      </c>
    </row>
    <row r="145" spans="1:26" x14ac:dyDescent="0.25">
      <c r="A145" s="21" t="s">
        <v>329</v>
      </c>
      <c r="B145" s="2" t="s">
        <v>2179</v>
      </c>
      <c r="C145" s="3" t="s">
        <v>330</v>
      </c>
      <c r="D145" s="3" t="s">
        <v>52</v>
      </c>
      <c r="E145" s="3">
        <v>4810</v>
      </c>
      <c r="F145" s="3">
        <v>8.6</v>
      </c>
      <c r="G145" s="3">
        <v>60</v>
      </c>
      <c r="H145" s="3" t="s">
        <v>2043</v>
      </c>
      <c r="I145" s="3" t="s">
        <v>72</v>
      </c>
      <c r="J145" s="3" t="s">
        <v>36</v>
      </c>
      <c r="K145" s="3">
        <v>79522</v>
      </c>
      <c r="L145" s="3" t="s">
        <v>32</v>
      </c>
      <c r="M145" s="3">
        <v>0.33</v>
      </c>
      <c r="N145" s="3">
        <v>0.86</v>
      </c>
      <c r="O145" s="3">
        <v>1802.03</v>
      </c>
      <c r="P145" s="3">
        <v>798.06</v>
      </c>
      <c r="Q145" s="3">
        <f>Table1[[#This Row],[Total Payments Received]]-Table1[[#This Row],[Loan Amount]]</f>
        <v>-3007.9700000000003</v>
      </c>
      <c r="R145" s="4">
        <f>Table1[[#This Row],[Loan Amount]]/Table1[[#This Row],[Annual Income]]</f>
        <v>6.0486406277508113E-2</v>
      </c>
      <c r="S145" s="6">
        <f>Table1[[#This Row],[Loan Amount]]/Table1[[#This Row],[Annual Income]]</f>
        <v>6.0486406277508113E-2</v>
      </c>
      <c r="T145" s="3">
        <f>Table1[[#This Row],[Total Payments Received]]/Table1[[#This Row],[Term (Months)]]</f>
        <v>30.033833333333334</v>
      </c>
      <c r="U145" s="3">
        <f>Table1[[#This Row],[Annual Income]]/12</f>
        <v>6626.833333333333</v>
      </c>
      <c r="V145" s="6">
        <f>Table1[[#This Row],[EMI PER MONTH]]/Table1[[#This Row],[INCOME PER MONTH]]</f>
        <v>4.5321546238776692E-3</v>
      </c>
      <c r="W145" s="7" t="str">
        <f>TEXT(Table1[[#This Row],[Issue Date]],"YYYY-mm")</f>
        <v>2021-04</v>
      </c>
      <c r="X145" s="33">
        <f ca="1">DATEDIF(Table1[[#This Row],[Issue Date]],TODAY(),"m")</f>
        <v>52</v>
      </c>
      <c r="Y14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3007.97</v>
      </c>
      <c r="Z145" s="22" t="str">
        <f>IF(Table1[[#This Row],[Total Payments Received]]&gt;Table1[[#This Row],[Loan Amount]],"PROFIT","LOSS")</f>
        <v>LOSS</v>
      </c>
    </row>
    <row r="146" spans="1:26" ht="30" x14ac:dyDescent="0.25">
      <c r="A146" s="21" t="s">
        <v>331</v>
      </c>
      <c r="B146" s="2" t="s">
        <v>2180</v>
      </c>
      <c r="C146" s="3" t="s">
        <v>332</v>
      </c>
      <c r="D146" s="3" t="s">
        <v>39</v>
      </c>
      <c r="E146" s="3">
        <v>31586</v>
      </c>
      <c r="F146" s="3">
        <v>12.8</v>
      </c>
      <c r="G146" s="3">
        <v>60</v>
      </c>
      <c r="H146" s="3" t="s">
        <v>19</v>
      </c>
      <c r="I146" s="3" t="s">
        <v>72</v>
      </c>
      <c r="J146" s="3" t="s">
        <v>46</v>
      </c>
      <c r="K146" s="3">
        <v>129161</v>
      </c>
      <c r="L146" s="3" t="s">
        <v>32</v>
      </c>
      <c r="M146" s="3">
        <v>0.1</v>
      </c>
      <c r="N146" s="3">
        <v>0.63</v>
      </c>
      <c r="O146" s="3">
        <v>35629.01</v>
      </c>
      <c r="P146" s="3">
        <v>0</v>
      </c>
      <c r="Q146" s="3">
        <f>Table1[[#This Row],[Total Payments Received]]-Table1[[#This Row],[Loan Amount]]</f>
        <v>4043.010000000002</v>
      </c>
      <c r="R146" s="4">
        <f>Table1[[#This Row],[Loan Amount]]/Table1[[#This Row],[Annual Income]]</f>
        <v>0.24454750272915199</v>
      </c>
      <c r="S146" s="6">
        <f>Table1[[#This Row],[Loan Amount]]/Table1[[#This Row],[Annual Income]]</f>
        <v>0.24454750272915199</v>
      </c>
      <c r="T146" s="3">
        <f>Table1[[#This Row],[Total Payments Received]]/Table1[[#This Row],[Term (Months)]]</f>
        <v>593.81683333333342</v>
      </c>
      <c r="U146" s="3">
        <f>Table1[[#This Row],[Annual Income]]/12</f>
        <v>10763.416666666666</v>
      </c>
      <c r="V146" s="6">
        <f>Table1[[#This Row],[EMI PER MONTH]]/Table1[[#This Row],[INCOME PER MONTH]]</f>
        <v>5.5169919712606756E-2</v>
      </c>
      <c r="W146" s="7" t="str">
        <f>TEXT(Table1[[#This Row],[Issue Date]],"YYYY-mm")</f>
        <v>2021-01</v>
      </c>
      <c r="X146" s="33">
        <f ca="1">DATEDIF(Table1[[#This Row],[Issue Date]],TODAY(),"m")</f>
        <v>56</v>
      </c>
      <c r="Y14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4043.01</v>
      </c>
      <c r="Z146" s="22" t="str">
        <f>IF(Table1[[#This Row],[Total Payments Received]]&gt;Table1[[#This Row],[Loan Amount]],"PROFIT","LOSS")</f>
        <v>PROFIT</v>
      </c>
    </row>
    <row r="147" spans="1:26" ht="30" x14ac:dyDescent="0.25">
      <c r="A147" s="21" t="s">
        <v>333</v>
      </c>
      <c r="B147" s="2" t="s">
        <v>2181</v>
      </c>
      <c r="C147" s="3" t="s">
        <v>334</v>
      </c>
      <c r="D147" s="3" t="s">
        <v>25</v>
      </c>
      <c r="E147" s="3">
        <v>17371</v>
      </c>
      <c r="F147" s="3">
        <v>13</v>
      </c>
      <c r="G147" s="3">
        <v>36</v>
      </c>
      <c r="H147" s="3" t="s">
        <v>19</v>
      </c>
      <c r="I147" s="3" t="s">
        <v>20</v>
      </c>
      <c r="J147" s="3" t="s">
        <v>21</v>
      </c>
      <c r="K147" s="3">
        <v>34886</v>
      </c>
      <c r="L147" s="3" t="s">
        <v>22</v>
      </c>
      <c r="M147" s="3">
        <v>0.12</v>
      </c>
      <c r="N147" s="3">
        <v>0.93</v>
      </c>
      <c r="O147" s="3">
        <v>19629.23</v>
      </c>
      <c r="P147" s="3">
        <v>0</v>
      </c>
      <c r="Q147" s="3">
        <f>Table1[[#This Row],[Total Payments Received]]-Table1[[#This Row],[Loan Amount]]</f>
        <v>2258.2299999999996</v>
      </c>
      <c r="R147" s="4">
        <f>Table1[[#This Row],[Loan Amount]]/Table1[[#This Row],[Annual Income]]</f>
        <v>0.49793613483919053</v>
      </c>
      <c r="S147" s="6">
        <f>Table1[[#This Row],[Loan Amount]]/Table1[[#This Row],[Annual Income]]</f>
        <v>0.49793613483919053</v>
      </c>
      <c r="T147" s="3">
        <f>Table1[[#This Row],[Total Payments Received]]/Table1[[#This Row],[Term (Months)]]</f>
        <v>545.25638888888886</v>
      </c>
      <c r="U147" s="3">
        <f>Table1[[#This Row],[Annual Income]]/12</f>
        <v>2907.1666666666665</v>
      </c>
      <c r="V147" s="6">
        <f>Table1[[#This Row],[EMI PER MONTH]]/Table1[[#This Row],[INCOME PER MONTH]]</f>
        <v>0.18755594412276175</v>
      </c>
      <c r="W147" s="7" t="str">
        <f>TEXT(Table1[[#This Row],[Issue Date]],"YYYY-mm")</f>
        <v>2022-10</v>
      </c>
      <c r="X147" s="33">
        <f ca="1">DATEDIF(Table1[[#This Row],[Issue Date]],TODAY(),"m")</f>
        <v>35</v>
      </c>
      <c r="Y14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2258.23</v>
      </c>
      <c r="Z147" s="22" t="str">
        <f>IF(Table1[[#This Row],[Total Payments Received]]&gt;Table1[[#This Row],[Loan Amount]],"PROFIT","LOSS")</f>
        <v>PROFIT</v>
      </c>
    </row>
    <row r="148" spans="1:26" ht="30" x14ac:dyDescent="0.25">
      <c r="A148" s="21" t="s">
        <v>335</v>
      </c>
      <c r="B148" s="2" t="s">
        <v>2182</v>
      </c>
      <c r="C148" s="3" t="s">
        <v>336</v>
      </c>
      <c r="D148" s="3" t="s">
        <v>71</v>
      </c>
      <c r="E148" s="3">
        <v>30629</v>
      </c>
      <c r="F148" s="3">
        <v>22.5</v>
      </c>
      <c r="G148" s="3">
        <v>60</v>
      </c>
      <c r="H148" s="3" t="s">
        <v>2043</v>
      </c>
      <c r="I148" s="3" t="s">
        <v>20</v>
      </c>
      <c r="J148" s="3" t="s">
        <v>46</v>
      </c>
      <c r="K148" s="3">
        <v>141249</v>
      </c>
      <c r="L148" s="3" t="s">
        <v>22</v>
      </c>
      <c r="M148" s="3">
        <v>0.31</v>
      </c>
      <c r="N148" s="3">
        <v>0.74</v>
      </c>
      <c r="O148" s="3">
        <v>3262.78</v>
      </c>
      <c r="P148" s="3">
        <v>0</v>
      </c>
      <c r="Q148" s="3">
        <f>Table1[[#This Row],[Total Payments Received]]-Table1[[#This Row],[Loan Amount]]</f>
        <v>-27366.22</v>
      </c>
      <c r="R148" s="4">
        <f>Table1[[#This Row],[Loan Amount]]/Table1[[#This Row],[Annual Income]]</f>
        <v>0.21684401305495968</v>
      </c>
      <c r="S148" s="6">
        <f>Table1[[#This Row],[Loan Amount]]/Table1[[#This Row],[Annual Income]]</f>
        <v>0.21684401305495968</v>
      </c>
      <c r="T148" s="3">
        <f>Table1[[#This Row],[Total Payments Received]]/Table1[[#This Row],[Term (Months)]]</f>
        <v>54.379666666666672</v>
      </c>
      <c r="U148" s="3">
        <f>Table1[[#This Row],[Annual Income]]/12</f>
        <v>11770.75</v>
      </c>
      <c r="V148" s="6">
        <f>Table1[[#This Row],[EMI PER MONTH]]/Table1[[#This Row],[INCOME PER MONTH]]</f>
        <v>4.6198981939695157E-3</v>
      </c>
      <c r="W148" s="7" t="str">
        <f>TEXT(Table1[[#This Row],[Issue Date]],"YYYY-mm")</f>
        <v>2021-08</v>
      </c>
      <c r="X148" s="33">
        <f ca="1">DATEDIF(Table1[[#This Row],[Issue Date]],TODAY(),"m")</f>
        <v>49</v>
      </c>
      <c r="Y14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27366.22</v>
      </c>
      <c r="Z148" s="22" t="str">
        <f>IF(Table1[[#This Row],[Total Payments Received]]&gt;Table1[[#This Row],[Loan Amount]],"PROFIT","LOSS")</f>
        <v>LOSS</v>
      </c>
    </row>
    <row r="149" spans="1:26" x14ac:dyDescent="0.25">
      <c r="A149" s="21" t="s">
        <v>337</v>
      </c>
      <c r="B149" s="2" t="s">
        <v>2183</v>
      </c>
      <c r="C149" s="3" t="s">
        <v>338</v>
      </c>
      <c r="D149" s="3" t="s">
        <v>18</v>
      </c>
      <c r="E149" s="3">
        <v>9436</v>
      </c>
      <c r="F149" s="3">
        <v>15.2</v>
      </c>
      <c r="G149" s="3">
        <v>60</v>
      </c>
      <c r="H149" s="3" t="s">
        <v>2043</v>
      </c>
      <c r="I149" s="3" t="s">
        <v>72</v>
      </c>
      <c r="J149" s="3" t="s">
        <v>36</v>
      </c>
      <c r="K149" s="3">
        <v>37485</v>
      </c>
      <c r="L149" s="3" t="s">
        <v>28</v>
      </c>
      <c r="M149" s="3">
        <v>0.33</v>
      </c>
      <c r="N149" s="3">
        <v>0.78</v>
      </c>
      <c r="O149" s="3">
        <v>2248.61</v>
      </c>
      <c r="P149" s="3">
        <v>0</v>
      </c>
      <c r="Q149" s="3">
        <f>Table1[[#This Row],[Total Payments Received]]-Table1[[#This Row],[Loan Amount]]</f>
        <v>-7187.3899999999994</v>
      </c>
      <c r="R149" s="4">
        <f>Table1[[#This Row],[Loan Amount]]/Table1[[#This Row],[Annual Income]]</f>
        <v>0.25172735760971054</v>
      </c>
      <c r="S149" s="6">
        <f>Table1[[#This Row],[Loan Amount]]/Table1[[#This Row],[Annual Income]]</f>
        <v>0.25172735760971054</v>
      </c>
      <c r="T149" s="3">
        <f>Table1[[#This Row],[Total Payments Received]]/Table1[[#This Row],[Term (Months)]]</f>
        <v>37.476833333333339</v>
      </c>
      <c r="U149" s="3">
        <f>Table1[[#This Row],[Annual Income]]/12</f>
        <v>3123.75</v>
      </c>
      <c r="V149" s="6">
        <f>Table1[[#This Row],[EMI PER MONTH]]/Table1[[#This Row],[INCOME PER MONTH]]</f>
        <v>1.1997385620915034E-2</v>
      </c>
      <c r="W149" s="7" t="str">
        <f>TEXT(Table1[[#This Row],[Issue Date]],"YYYY-mm")</f>
        <v>2023-05</v>
      </c>
      <c r="X149" s="33">
        <f ca="1">DATEDIF(Table1[[#This Row],[Issue Date]],TODAY(),"m")</f>
        <v>28</v>
      </c>
      <c r="Y14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7187.39</v>
      </c>
      <c r="Z149" s="22" t="str">
        <f>IF(Table1[[#This Row],[Total Payments Received]]&gt;Table1[[#This Row],[Loan Amount]],"PROFIT","LOSS")</f>
        <v>LOSS</v>
      </c>
    </row>
    <row r="150" spans="1:26" x14ac:dyDescent="0.25">
      <c r="A150" s="21" t="s">
        <v>339</v>
      </c>
      <c r="B150" s="2" t="s">
        <v>2184</v>
      </c>
      <c r="C150" s="3" t="s">
        <v>340</v>
      </c>
      <c r="D150" s="3" t="s">
        <v>45</v>
      </c>
      <c r="E150" s="3">
        <v>13984</v>
      </c>
      <c r="F150" s="3">
        <v>19.5</v>
      </c>
      <c r="G150" s="3">
        <v>36</v>
      </c>
      <c r="H150" s="3" t="s">
        <v>19</v>
      </c>
      <c r="I150" s="3" t="s">
        <v>35</v>
      </c>
      <c r="J150" s="3" t="s">
        <v>27</v>
      </c>
      <c r="K150" s="3">
        <v>61455</v>
      </c>
      <c r="L150" s="3" t="s">
        <v>28</v>
      </c>
      <c r="M150" s="3">
        <v>0.4</v>
      </c>
      <c r="N150" s="3">
        <v>0.81</v>
      </c>
      <c r="O150" s="3">
        <v>16710.88</v>
      </c>
      <c r="P150" s="3">
        <v>0</v>
      </c>
      <c r="Q150" s="3">
        <f>Table1[[#This Row],[Total Payments Received]]-Table1[[#This Row],[Loan Amount]]</f>
        <v>2726.880000000001</v>
      </c>
      <c r="R150" s="4">
        <f>Table1[[#This Row],[Loan Amount]]/Table1[[#This Row],[Annual Income]]</f>
        <v>0.22754861280611829</v>
      </c>
      <c r="S150" s="6">
        <f>Table1[[#This Row],[Loan Amount]]/Table1[[#This Row],[Annual Income]]</f>
        <v>0.22754861280611829</v>
      </c>
      <c r="T150" s="3">
        <f>Table1[[#This Row],[Total Payments Received]]/Table1[[#This Row],[Term (Months)]]</f>
        <v>464.19111111111113</v>
      </c>
      <c r="U150" s="3">
        <f>Table1[[#This Row],[Annual Income]]/12</f>
        <v>5121.25</v>
      </c>
      <c r="V150" s="6">
        <f>Table1[[#This Row],[EMI PER MONTH]]/Table1[[#This Row],[INCOME PER MONTH]]</f>
        <v>9.0640197434437131E-2</v>
      </c>
      <c r="W150" s="7" t="str">
        <f>TEXT(Table1[[#This Row],[Issue Date]],"YYYY-mm")</f>
        <v>2022-01</v>
      </c>
      <c r="X150" s="33">
        <f ca="1">DATEDIF(Table1[[#This Row],[Issue Date]],TODAY(),"m")</f>
        <v>44</v>
      </c>
      <c r="Y15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2726.88</v>
      </c>
      <c r="Z150" s="22" t="str">
        <f>IF(Table1[[#This Row],[Total Payments Received]]&gt;Table1[[#This Row],[Loan Amount]],"PROFIT","LOSS")</f>
        <v>PROFIT</v>
      </c>
    </row>
    <row r="151" spans="1:26" ht="30" hidden="1" x14ac:dyDescent="0.25">
      <c r="A151" s="21" t="s">
        <v>341</v>
      </c>
      <c r="B151" s="2" t="s">
        <v>2107</v>
      </c>
      <c r="C151" s="3" t="s">
        <v>342</v>
      </c>
      <c r="D151" s="3" t="s">
        <v>39</v>
      </c>
      <c r="E151" s="3">
        <v>34039</v>
      </c>
      <c r="F151" s="3">
        <v>7.1</v>
      </c>
      <c r="G151" s="3">
        <v>60</v>
      </c>
      <c r="H151" s="3" t="s">
        <v>2773</v>
      </c>
      <c r="I151" s="3" t="s">
        <v>82</v>
      </c>
      <c r="J151" s="3" t="s">
        <v>21</v>
      </c>
      <c r="K151" s="3">
        <v>141984</v>
      </c>
      <c r="L151" s="3" t="s">
        <v>22</v>
      </c>
      <c r="M151" s="3">
        <v>0.15</v>
      </c>
      <c r="N151" s="3">
        <v>0.8</v>
      </c>
      <c r="O151" s="3">
        <v>0</v>
      </c>
      <c r="P151" s="3">
        <v>0</v>
      </c>
      <c r="Q151" s="3">
        <f>Table1[[#This Row],[Total Payments Received]]-Table1[[#This Row],[Loan Amount]]</f>
        <v>-34039</v>
      </c>
      <c r="R151" s="4">
        <f>Table1[[#This Row],[Loan Amount]]/Table1[[#This Row],[Annual Income]]</f>
        <v>0.23973828036961911</v>
      </c>
      <c r="S151" s="6">
        <f>Table1[[#This Row],[Loan Amount]]/Table1[[#This Row],[Annual Income]]</f>
        <v>0.23973828036961911</v>
      </c>
      <c r="T151" s="3">
        <f>Table1[[#This Row],[Total Payments Received]]/Table1[[#This Row],[Term (Months)]]</f>
        <v>0</v>
      </c>
      <c r="U151" s="3">
        <f>Table1[[#This Row],[Annual Income]]/12</f>
        <v>11832</v>
      </c>
      <c r="V151" s="6">
        <f>Table1[[#This Row],[EMI PER MONTH]]/Table1[[#This Row],[INCOME PER MONTH]]</f>
        <v>0</v>
      </c>
      <c r="W151" s="7" t="str">
        <f>TEXT(Table1[[#This Row],[Issue Date]],"YYYY-mm")</f>
        <v>2023-12</v>
      </c>
      <c r="X151" s="33">
        <f ca="1">DATEDIF(Table1[[#This Row],[Issue Date]],TODAY(),"m")</f>
        <v>21</v>
      </c>
      <c r="Y15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34039</v>
      </c>
      <c r="Z151" s="22" t="str">
        <f>IF(Table1[[#This Row],[Total Payments Received]]&gt;Table1[[#This Row],[Loan Amount]],"PROFIT","LOSS")</f>
        <v>LOSS</v>
      </c>
    </row>
    <row r="152" spans="1:26" ht="30" x14ac:dyDescent="0.25">
      <c r="A152" s="21" t="s">
        <v>343</v>
      </c>
      <c r="B152" s="2" t="s">
        <v>2095</v>
      </c>
      <c r="C152" s="3" t="s">
        <v>344</v>
      </c>
      <c r="D152" s="3" t="s">
        <v>25</v>
      </c>
      <c r="E152" s="3">
        <v>20895</v>
      </c>
      <c r="F152" s="3">
        <v>9.5</v>
      </c>
      <c r="G152" s="3">
        <v>36</v>
      </c>
      <c r="H152" s="3" t="s">
        <v>19</v>
      </c>
      <c r="I152" s="3" t="s">
        <v>40</v>
      </c>
      <c r="J152" s="3" t="s">
        <v>46</v>
      </c>
      <c r="K152" s="3">
        <v>46767</v>
      </c>
      <c r="L152" s="3" t="s">
        <v>28</v>
      </c>
      <c r="M152" s="3">
        <v>0.31</v>
      </c>
      <c r="N152" s="3">
        <v>0.73</v>
      </c>
      <c r="O152" s="3">
        <v>22880.02</v>
      </c>
      <c r="P152" s="3">
        <v>0</v>
      </c>
      <c r="Q152" s="3">
        <f>Table1[[#This Row],[Total Payments Received]]-Table1[[#This Row],[Loan Amount]]</f>
        <v>1985.0200000000004</v>
      </c>
      <c r="R152" s="4">
        <f>Table1[[#This Row],[Loan Amount]]/Table1[[#This Row],[Annual Income]]</f>
        <v>0.44678940278401436</v>
      </c>
      <c r="S152" s="6">
        <f>Table1[[#This Row],[Loan Amount]]/Table1[[#This Row],[Annual Income]]</f>
        <v>0.44678940278401436</v>
      </c>
      <c r="T152" s="3">
        <f>Table1[[#This Row],[Total Payments Received]]/Table1[[#This Row],[Term (Months)]]</f>
        <v>635.55611111111114</v>
      </c>
      <c r="U152" s="3">
        <f>Table1[[#This Row],[Annual Income]]/12</f>
        <v>3897.25</v>
      </c>
      <c r="V152" s="6">
        <f>Table1[[#This Row],[EMI PER MONTH]]/Table1[[#This Row],[INCOME PER MONTH]]</f>
        <v>0.16307809637850051</v>
      </c>
      <c r="W152" s="7" t="str">
        <f>TEXT(Table1[[#This Row],[Issue Date]],"YYYY-mm")</f>
        <v>2022-12</v>
      </c>
      <c r="X152" s="33">
        <f ca="1">DATEDIF(Table1[[#This Row],[Issue Date]],TODAY(),"m")</f>
        <v>32</v>
      </c>
      <c r="Y15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1985.02</v>
      </c>
      <c r="Z152" s="22" t="str">
        <f>IF(Table1[[#This Row],[Total Payments Received]]&gt;Table1[[#This Row],[Loan Amount]],"PROFIT","LOSS")</f>
        <v>PROFIT</v>
      </c>
    </row>
    <row r="153" spans="1:26" ht="30" x14ac:dyDescent="0.25">
      <c r="A153" s="21" t="s">
        <v>345</v>
      </c>
      <c r="B153" s="2" t="s">
        <v>2185</v>
      </c>
      <c r="C153" s="3" t="s">
        <v>346</v>
      </c>
      <c r="D153" s="3" t="s">
        <v>45</v>
      </c>
      <c r="E153" s="3">
        <v>19155</v>
      </c>
      <c r="F153" s="3">
        <v>19.100000000000001</v>
      </c>
      <c r="G153" s="3">
        <v>36</v>
      </c>
      <c r="H153" s="3" t="s">
        <v>2043</v>
      </c>
      <c r="I153" s="3" t="s">
        <v>72</v>
      </c>
      <c r="J153" s="3" t="s">
        <v>21</v>
      </c>
      <c r="K153" s="3">
        <v>142701</v>
      </c>
      <c r="L153" s="3" t="s">
        <v>28</v>
      </c>
      <c r="M153" s="3">
        <v>0.18</v>
      </c>
      <c r="N153" s="3">
        <v>0.69</v>
      </c>
      <c r="O153" s="3">
        <v>3927.79</v>
      </c>
      <c r="P153" s="3">
        <v>0</v>
      </c>
      <c r="Q153" s="3">
        <f>Table1[[#This Row],[Total Payments Received]]-Table1[[#This Row],[Loan Amount]]</f>
        <v>-15227.21</v>
      </c>
      <c r="R153" s="4">
        <f>Table1[[#This Row],[Loan Amount]]/Table1[[#This Row],[Annual Income]]</f>
        <v>0.13423171526478442</v>
      </c>
      <c r="S153" s="6">
        <f>Table1[[#This Row],[Loan Amount]]/Table1[[#This Row],[Annual Income]]</f>
        <v>0.13423171526478442</v>
      </c>
      <c r="T153" s="3">
        <f>Table1[[#This Row],[Total Payments Received]]/Table1[[#This Row],[Term (Months)]]</f>
        <v>109.10527777777777</v>
      </c>
      <c r="U153" s="3">
        <f>Table1[[#This Row],[Annual Income]]/12</f>
        <v>11891.75</v>
      </c>
      <c r="V153" s="6">
        <f>Table1[[#This Row],[EMI PER MONTH]]/Table1[[#This Row],[INCOME PER MONTH]]</f>
        <v>9.1748714678476905E-3</v>
      </c>
      <c r="W153" s="7" t="str">
        <f>TEXT(Table1[[#This Row],[Issue Date]],"YYYY-mm")</f>
        <v>2021-09</v>
      </c>
      <c r="X153" s="33">
        <f ca="1">DATEDIF(Table1[[#This Row],[Issue Date]],TODAY(),"m")</f>
        <v>48</v>
      </c>
      <c r="Y15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15227.21</v>
      </c>
      <c r="Z153" s="22" t="str">
        <f>IF(Table1[[#This Row],[Total Payments Received]]&gt;Table1[[#This Row],[Loan Amount]],"PROFIT","LOSS")</f>
        <v>LOSS</v>
      </c>
    </row>
    <row r="154" spans="1:26" ht="30" x14ac:dyDescent="0.25">
      <c r="A154" s="21" t="s">
        <v>347</v>
      </c>
      <c r="B154" s="2" t="s">
        <v>2186</v>
      </c>
      <c r="C154" s="3" t="s">
        <v>348</v>
      </c>
      <c r="D154" s="3" t="s">
        <v>49</v>
      </c>
      <c r="E154" s="3">
        <v>11616</v>
      </c>
      <c r="F154" s="3">
        <v>6.1</v>
      </c>
      <c r="G154" s="3">
        <v>36</v>
      </c>
      <c r="H154" s="3" t="s">
        <v>19</v>
      </c>
      <c r="I154" s="3" t="s">
        <v>82</v>
      </c>
      <c r="J154" s="3" t="s">
        <v>21</v>
      </c>
      <c r="K154" s="3">
        <v>58453</v>
      </c>
      <c r="L154" s="3" t="s">
        <v>22</v>
      </c>
      <c r="M154" s="3">
        <v>0.14000000000000001</v>
      </c>
      <c r="N154" s="3">
        <v>0.52</v>
      </c>
      <c r="O154" s="3">
        <v>12324.58</v>
      </c>
      <c r="P154" s="3">
        <v>0</v>
      </c>
      <c r="Q154" s="3">
        <f>Table1[[#This Row],[Total Payments Received]]-Table1[[#This Row],[Loan Amount]]</f>
        <v>708.57999999999993</v>
      </c>
      <c r="R154" s="4">
        <f>Table1[[#This Row],[Loan Amount]]/Table1[[#This Row],[Annual Income]]</f>
        <v>0.19872376097035224</v>
      </c>
      <c r="S154" s="6">
        <f>Table1[[#This Row],[Loan Amount]]/Table1[[#This Row],[Annual Income]]</f>
        <v>0.19872376097035224</v>
      </c>
      <c r="T154" s="3">
        <f>Table1[[#This Row],[Total Payments Received]]/Table1[[#This Row],[Term (Months)]]</f>
        <v>342.34944444444443</v>
      </c>
      <c r="U154" s="3">
        <f>Table1[[#This Row],[Annual Income]]/12</f>
        <v>4871.083333333333</v>
      </c>
      <c r="V154" s="6">
        <f>Table1[[#This Row],[EMI PER MONTH]]/Table1[[#This Row],[INCOME PER MONTH]]</f>
        <v>7.0281992940196963E-2</v>
      </c>
      <c r="W154" s="7" t="str">
        <f>TEXT(Table1[[#This Row],[Issue Date]],"YYYY-mm")</f>
        <v>2023-04</v>
      </c>
      <c r="X154" s="33">
        <f ca="1">DATEDIF(Table1[[#This Row],[Issue Date]],TODAY(),"m")</f>
        <v>29</v>
      </c>
      <c r="Y15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708.58</v>
      </c>
      <c r="Z154" s="22" t="str">
        <f>IF(Table1[[#This Row],[Total Payments Received]]&gt;Table1[[#This Row],[Loan Amount]],"PROFIT","LOSS")</f>
        <v>PROFIT</v>
      </c>
    </row>
    <row r="155" spans="1:26" ht="30" x14ac:dyDescent="0.25">
      <c r="A155" s="21" t="s">
        <v>349</v>
      </c>
      <c r="B155" s="2" t="s">
        <v>2187</v>
      </c>
      <c r="C155" s="3" t="s">
        <v>350</v>
      </c>
      <c r="D155" s="3" t="s">
        <v>45</v>
      </c>
      <c r="E155" s="3">
        <v>38129</v>
      </c>
      <c r="F155" s="3">
        <v>14.7</v>
      </c>
      <c r="G155" s="3">
        <v>36</v>
      </c>
      <c r="H155" s="3" t="s">
        <v>2043</v>
      </c>
      <c r="I155" s="3" t="s">
        <v>82</v>
      </c>
      <c r="J155" s="3" t="s">
        <v>21</v>
      </c>
      <c r="K155" s="3">
        <v>106280</v>
      </c>
      <c r="L155" s="3" t="s">
        <v>32</v>
      </c>
      <c r="M155" s="3">
        <v>0.26</v>
      </c>
      <c r="N155" s="3">
        <v>0.51</v>
      </c>
      <c r="O155" s="3">
        <v>10453.74</v>
      </c>
      <c r="P155" s="3">
        <v>0</v>
      </c>
      <c r="Q155" s="3">
        <f>Table1[[#This Row],[Total Payments Received]]-Table1[[#This Row],[Loan Amount]]</f>
        <v>-27675.260000000002</v>
      </c>
      <c r="R155" s="4">
        <f>Table1[[#This Row],[Loan Amount]]/Table1[[#This Row],[Annual Income]]</f>
        <v>0.35875987956341737</v>
      </c>
      <c r="S155" s="6">
        <f>Table1[[#This Row],[Loan Amount]]/Table1[[#This Row],[Annual Income]]</f>
        <v>0.35875987956341737</v>
      </c>
      <c r="T155" s="3">
        <f>Table1[[#This Row],[Total Payments Received]]/Table1[[#This Row],[Term (Months)]]</f>
        <v>290.38166666666666</v>
      </c>
      <c r="U155" s="3">
        <f>Table1[[#This Row],[Annual Income]]/12</f>
        <v>8856.6666666666661</v>
      </c>
      <c r="V155" s="6">
        <f>Table1[[#This Row],[EMI PER MONTH]]/Table1[[#This Row],[INCOME PER MONTH]]</f>
        <v>3.2786789612344748E-2</v>
      </c>
      <c r="W155" s="7" t="str">
        <f>TEXT(Table1[[#This Row],[Issue Date]],"YYYY-mm")</f>
        <v>2021-07</v>
      </c>
      <c r="X155" s="33">
        <f ca="1">DATEDIF(Table1[[#This Row],[Issue Date]],TODAY(),"m")</f>
        <v>49</v>
      </c>
      <c r="Y15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27675.26</v>
      </c>
      <c r="Z155" s="22" t="str">
        <f>IF(Table1[[#This Row],[Total Payments Received]]&gt;Table1[[#This Row],[Loan Amount]],"PROFIT","LOSS")</f>
        <v>LOSS</v>
      </c>
    </row>
    <row r="156" spans="1:26" ht="45" x14ac:dyDescent="0.25">
      <c r="A156" s="21" t="s">
        <v>351</v>
      </c>
      <c r="B156" s="2" t="s">
        <v>2188</v>
      </c>
      <c r="C156" s="3" t="s">
        <v>352</v>
      </c>
      <c r="D156" s="3" t="s">
        <v>64</v>
      </c>
      <c r="E156" s="3">
        <v>25574</v>
      </c>
      <c r="F156" s="3">
        <v>17</v>
      </c>
      <c r="G156" s="3">
        <v>36</v>
      </c>
      <c r="H156" s="3" t="s">
        <v>19</v>
      </c>
      <c r="I156" s="3" t="s">
        <v>26</v>
      </c>
      <c r="J156" s="3" t="s">
        <v>31</v>
      </c>
      <c r="K156" s="3">
        <v>132638</v>
      </c>
      <c r="L156" s="3" t="s">
        <v>28</v>
      </c>
      <c r="M156" s="3">
        <v>0.17</v>
      </c>
      <c r="N156" s="3">
        <v>0.66</v>
      </c>
      <c r="O156" s="3">
        <v>29921.58</v>
      </c>
      <c r="P156" s="3">
        <v>0</v>
      </c>
      <c r="Q156" s="3">
        <f>Table1[[#This Row],[Total Payments Received]]-Table1[[#This Row],[Loan Amount]]</f>
        <v>4347.5800000000017</v>
      </c>
      <c r="R156" s="4">
        <f>Table1[[#This Row],[Loan Amount]]/Table1[[#This Row],[Annual Income]]</f>
        <v>0.19281050679292511</v>
      </c>
      <c r="S156" s="6">
        <f>Table1[[#This Row],[Loan Amount]]/Table1[[#This Row],[Annual Income]]</f>
        <v>0.19281050679292511</v>
      </c>
      <c r="T156" s="3">
        <f>Table1[[#This Row],[Total Payments Received]]/Table1[[#This Row],[Term (Months)]]</f>
        <v>831.15500000000009</v>
      </c>
      <c r="U156" s="3">
        <f>Table1[[#This Row],[Annual Income]]/12</f>
        <v>11053.166666666666</v>
      </c>
      <c r="V156" s="6">
        <f>Table1[[#This Row],[EMI PER MONTH]]/Table1[[#This Row],[INCOME PER MONTH]]</f>
        <v>7.5196097649240803E-2</v>
      </c>
      <c r="W156" s="7" t="str">
        <f>TEXT(Table1[[#This Row],[Issue Date]],"YYYY-mm")</f>
        <v>2021-05</v>
      </c>
      <c r="X156" s="33">
        <f ca="1">DATEDIF(Table1[[#This Row],[Issue Date]],TODAY(),"m")</f>
        <v>52</v>
      </c>
      <c r="Y15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4347.58</v>
      </c>
      <c r="Z156" s="22" t="str">
        <f>IF(Table1[[#This Row],[Total Payments Received]]&gt;Table1[[#This Row],[Loan Amount]],"PROFIT","LOSS")</f>
        <v>PROFIT</v>
      </c>
    </row>
    <row r="157" spans="1:26" ht="30" x14ac:dyDescent="0.25">
      <c r="A157" s="21" t="s">
        <v>353</v>
      </c>
      <c r="B157" s="2" t="s">
        <v>2189</v>
      </c>
      <c r="C157" s="3" t="s">
        <v>354</v>
      </c>
      <c r="D157" s="3" t="s">
        <v>39</v>
      </c>
      <c r="E157" s="3">
        <v>4430</v>
      </c>
      <c r="F157" s="3">
        <v>17</v>
      </c>
      <c r="G157" s="3">
        <v>60</v>
      </c>
      <c r="H157" s="3" t="s">
        <v>19</v>
      </c>
      <c r="I157" s="3" t="s">
        <v>56</v>
      </c>
      <c r="J157" s="3" t="s">
        <v>46</v>
      </c>
      <c r="K157" s="3">
        <v>83442</v>
      </c>
      <c r="L157" s="3" t="s">
        <v>22</v>
      </c>
      <c r="M157" s="3">
        <v>0.19</v>
      </c>
      <c r="N157" s="3">
        <v>0.65</v>
      </c>
      <c r="O157" s="3">
        <v>5183.1000000000004</v>
      </c>
      <c r="P157" s="3">
        <v>0</v>
      </c>
      <c r="Q157" s="3">
        <f>Table1[[#This Row],[Total Payments Received]]-Table1[[#This Row],[Loan Amount]]</f>
        <v>753.10000000000036</v>
      </c>
      <c r="R157" s="4">
        <f>Table1[[#This Row],[Loan Amount]]/Table1[[#This Row],[Annual Income]]</f>
        <v>5.3090769636394142E-2</v>
      </c>
      <c r="S157" s="6">
        <f>Table1[[#This Row],[Loan Amount]]/Table1[[#This Row],[Annual Income]]</f>
        <v>5.3090769636394142E-2</v>
      </c>
      <c r="T157" s="3">
        <f>Table1[[#This Row],[Total Payments Received]]/Table1[[#This Row],[Term (Months)]]</f>
        <v>86.385000000000005</v>
      </c>
      <c r="U157" s="3">
        <f>Table1[[#This Row],[Annual Income]]/12</f>
        <v>6953.5</v>
      </c>
      <c r="V157" s="6">
        <f>Table1[[#This Row],[EMI PER MONTH]]/Table1[[#This Row],[INCOME PER MONTH]]</f>
        <v>1.242324009491623E-2</v>
      </c>
      <c r="W157" s="7" t="str">
        <f>TEXT(Table1[[#This Row],[Issue Date]],"YYYY-mm")</f>
        <v>2022-02</v>
      </c>
      <c r="X157" s="33">
        <f ca="1">DATEDIF(Table1[[#This Row],[Issue Date]],TODAY(),"m")</f>
        <v>43</v>
      </c>
      <c r="Y15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753.1</v>
      </c>
      <c r="Z157" s="22" t="str">
        <f>IF(Table1[[#This Row],[Total Payments Received]]&gt;Table1[[#This Row],[Loan Amount]],"PROFIT","LOSS")</f>
        <v>PROFIT</v>
      </c>
    </row>
    <row r="158" spans="1:26" ht="30" x14ac:dyDescent="0.25">
      <c r="A158" s="21" t="s">
        <v>355</v>
      </c>
      <c r="B158" s="2" t="s">
        <v>2145</v>
      </c>
      <c r="C158" s="3" t="s">
        <v>356</v>
      </c>
      <c r="D158" s="3" t="s">
        <v>75</v>
      </c>
      <c r="E158" s="3">
        <v>13676</v>
      </c>
      <c r="F158" s="3">
        <v>5.5</v>
      </c>
      <c r="G158" s="3">
        <v>36</v>
      </c>
      <c r="H158" s="3" t="s">
        <v>19</v>
      </c>
      <c r="I158" s="3" t="s">
        <v>72</v>
      </c>
      <c r="J158" s="3" t="s">
        <v>46</v>
      </c>
      <c r="K158" s="3">
        <v>81877</v>
      </c>
      <c r="L158" s="3" t="s">
        <v>28</v>
      </c>
      <c r="M158" s="3">
        <v>0.23</v>
      </c>
      <c r="N158" s="3">
        <v>0.67</v>
      </c>
      <c r="O158" s="3">
        <v>14428.18</v>
      </c>
      <c r="P158" s="3">
        <v>0</v>
      </c>
      <c r="Q158" s="3">
        <f>Table1[[#This Row],[Total Payments Received]]-Table1[[#This Row],[Loan Amount]]</f>
        <v>752.18000000000029</v>
      </c>
      <c r="R158" s="4">
        <f>Table1[[#This Row],[Loan Amount]]/Table1[[#This Row],[Annual Income]]</f>
        <v>0.16703103435641267</v>
      </c>
      <c r="S158" s="6">
        <f>Table1[[#This Row],[Loan Amount]]/Table1[[#This Row],[Annual Income]]</f>
        <v>0.16703103435641267</v>
      </c>
      <c r="T158" s="3">
        <f>Table1[[#This Row],[Total Payments Received]]/Table1[[#This Row],[Term (Months)]]</f>
        <v>400.78277777777777</v>
      </c>
      <c r="U158" s="3">
        <f>Table1[[#This Row],[Annual Income]]/12</f>
        <v>6823.083333333333</v>
      </c>
      <c r="V158" s="6">
        <f>Table1[[#This Row],[EMI PER MONTH]]/Table1[[#This Row],[INCOME PER MONTH]]</f>
        <v>5.8739247082005119E-2</v>
      </c>
      <c r="W158" s="7" t="str">
        <f>TEXT(Table1[[#This Row],[Issue Date]],"YYYY-mm")</f>
        <v>2023-02</v>
      </c>
      <c r="X158" s="33">
        <f ca="1">DATEDIF(Table1[[#This Row],[Issue Date]],TODAY(),"m")</f>
        <v>31</v>
      </c>
      <c r="Y15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752.18</v>
      </c>
      <c r="Z158" s="22" t="str">
        <f>IF(Table1[[#This Row],[Total Payments Received]]&gt;Table1[[#This Row],[Loan Amount]],"PROFIT","LOSS")</f>
        <v>PROFIT</v>
      </c>
    </row>
    <row r="159" spans="1:26" ht="30" x14ac:dyDescent="0.25">
      <c r="A159" s="21" t="s">
        <v>357</v>
      </c>
      <c r="B159" s="2" t="s">
        <v>2190</v>
      </c>
      <c r="C159" s="3" t="s">
        <v>358</v>
      </c>
      <c r="D159" s="3" t="s">
        <v>52</v>
      </c>
      <c r="E159" s="3">
        <v>11816</v>
      </c>
      <c r="F159" s="3">
        <v>11.4</v>
      </c>
      <c r="G159" s="3">
        <v>36</v>
      </c>
      <c r="H159" s="3" t="s">
        <v>2043</v>
      </c>
      <c r="I159" s="3" t="s">
        <v>82</v>
      </c>
      <c r="J159" s="3" t="s">
        <v>21</v>
      </c>
      <c r="K159" s="3">
        <v>42226</v>
      </c>
      <c r="L159" s="3" t="s">
        <v>28</v>
      </c>
      <c r="M159" s="3">
        <v>0.2</v>
      </c>
      <c r="N159" s="3">
        <v>0.56000000000000005</v>
      </c>
      <c r="O159" s="3">
        <v>3024.12</v>
      </c>
      <c r="P159" s="3">
        <v>0</v>
      </c>
      <c r="Q159" s="3">
        <f>Table1[[#This Row],[Total Payments Received]]-Table1[[#This Row],[Loan Amount]]</f>
        <v>-8791.880000000001</v>
      </c>
      <c r="R159" s="4">
        <f>Table1[[#This Row],[Loan Amount]]/Table1[[#This Row],[Annual Income]]</f>
        <v>0.27982759437313504</v>
      </c>
      <c r="S159" s="6">
        <f>Table1[[#This Row],[Loan Amount]]/Table1[[#This Row],[Annual Income]]</f>
        <v>0.27982759437313504</v>
      </c>
      <c r="T159" s="3">
        <f>Table1[[#This Row],[Total Payments Received]]/Table1[[#This Row],[Term (Months)]]</f>
        <v>84.00333333333333</v>
      </c>
      <c r="U159" s="3">
        <f>Table1[[#This Row],[Annual Income]]/12</f>
        <v>3518.8333333333335</v>
      </c>
      <c r="V159" s="6">
        <f>Table1[[#This Row],[EMI PER MONTH]]/Table1[[#This Row],[INCOME PER MONTH]]</f>
        <v>2.3872495618813053E-2</v>
      </c>
      <c r="W159" s="7" t="str">
        <f>TEXT(Table1[[#This Row],[Issue Date]],"YYYY-mm")</f>
        <v>2021-10</v>
      </c>
      <c r="X159" s="33">
        <f ca="1">DATEDIF(Table1[[#This Row],[Issue Date]],TODAY(),"m")</f>
        <v>46</v>
      </c>
      <c r="Y15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8791.88</v>
      </c>
      <c r="Z159" s="22" t="str">
        <f>IF(Table1[[#This Row],[Total Payments Received]]&gt;Table1[[#This Row],[Loan Amount]],"PROFIT","LOSS")</f>
        <v>LOSS</v>
      </c>
    </row>
    <row r="160" spans="1:26" x14ac:dyDescent="0.25">
      <c r="A160" s="21" t="s">
        <v>359</v>
      </c>
      <c r="B160" s="2" t="s">
        <v>2191</v>
      </c>
      <c r="C160" s="3" t="s">
        <v>360</v>
      </c>
      <c r="D160" s="3" t="s">
        <v>18</v>
      </c>
      <c r="E160" s="3">
        <v>33733</v>
      </c>
      <c r="F160" s="3">
        <v>17.7</v>
      </c>
      <c r="G160" s="3">
        <v>60</v>
      </c>
      <c r="H160" s="3" t="s">
        <v>19</v>
      </c>
      <c r="I160" s="3" t="s">
        <v>56</v>
      </c>
      <c r="J160" s="3" t="s">
        <v>27</v>
      </c>
      <c r="K160" s="3">
        <v>123405</v>
      </c>
      <c r="L160" s="3" t="s">
        <v>22</v>
      </c>
      <c r="M160" s="3">
        <v>0.14000000000000001</v>
      </c>
      <c r="N160" s="3">
        <v>0.83</v>
      </c>
      <c r="O160" s="3">
        <v>39703.74</v>
      </c>
      <c r="P160" s="3">
        <v>0</v>
      </c>
      <c r="Q160" s="3">
        <f>Table1[[#This Row],[Total Payments Received]]-Table1[[#This Row],[Loan Amount]]</f>
        <v>5970.739999999998</v>
      </c>
      <c r="R160" s="4">
        <f>Table1[[#This Row],[Loan Amount]]/Table1[[#This Row],[Annual Income]]</f>
        <v>0.27335197115189824</v>
      </c>
      <c r="S160" s="6">
        <f>Table1[[#This Row],[Loan Amount]]/Table1[[#This Row],[Annual Income]]</f>
        <v>0.27335197115189824</v>
      </c>
      <c r="T160" s="3">
        <f>Table1[[#This Row],[Total Payments Received]]/Table1[[#This Row],[Term (Months)]]</f>
        <v>661.72899999999993</v>
      </c>
      <c r="U160" s="3">
        <f>Table1[[#This Row],[Annual Income]]/12</f>
        <v>10283.75</v>
      </c>
      <c r="V160" s="6">
        <f>Table1[[#This Row],[EMI PER MONTH]]/Table1[[#This Row],[INCOME PER MONTH]]</f>
        <v>6.4347052388476961E-2</v>
      </c>
      <c r="W160" s="7" t="str">
        <f>TEXT(Table1[[#This Row],[Issue Date]],"YYYY-mm")</f>
        <v>2021-10</v>
      </c>
      <c r="X160" s="33">
        <f ca="1">DATEDIF(Table1[[#This Row],[Issue Date]],TODAY(),"m")</f>
        <v>47</v>
      </c>
      <c r="Y16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5970.74</v>
      </c>
      <c r="Z160" s="22" t="str">
        <f>IF(Table1[[#This Row],[Total Payments Received]]&gt;Table1[[#This Row],[Loan Amount]],"PROFIT","LOSS")</f>
        <v>PROFIT</v>
      </c>
    </row>
    <row r="161" spans="1:26" ht="30" x14ac:dyDescent="0.25">
      <c r="A161" s="21" t="s">
        <v>361</v>
      </c>
      <c r="B161" s="2" t="s">
        <v>2192</v>
      </c>
      <c r="C161" s="3" t="s">
        <v>362</v>
      </c>
      <c r="D161" s="3" t="s">
        <v>75</v>
      </c>
      <c r="E161" s="3">
        <v>21144</v>
      </c>
      <c r="F161" s="3">
        <v>8</v>
      </c>
      <c r="G161" s="3">
        <v>60</v>
      </c>
      <c r="H161" s="3" t="s">
        <v>2043</v>
      </c>
      <c r="I161" s="3" t="s">
        <v>35</v>
      </c>
      <c r="J161" s="3" t="s">
        <v>21</v>
      </c>
      <c r="K161" s="3">
        <v>52588</v>
      </c>
      <c r="L161" s="3" t="s">
        <v>28</v>
      </c>
      <c r="M161" s="3">
        <v>0.14000000000000001</v>
      </c>
      <c r="N161" s="3">
        <v>0.89</v>
      </c>
      <c r="O161" s="3">
        <v>5994.33</v>
      </c>
      <c r="P161" s="3">
        <v>0</v>
      </c>
      <c r="Q161" s="3">
        <f>Table1[[#This Row],[Total Payments Received]]-Table1[[#This Row],[Loan Amount]]</f>
        <v>-15149.67</v>
      </c>
      <c r="R161" s="4">
        <f>Table1[[#This Row],[Loan Amount]]/Table1[[#This Row],[Annual Income]]</f>
        <v>0.40206891306001369</v>
      </c>
      <c r="S161" s="6">
        <f>Table1[[#This Row],[Loan Amount]]/Table1[[#This Row],[Annual Income]]</f>
        <v>0.40206891306001369</v>
      </c>
      <c r="T161" s="3">
        <f>Table1[[#This Row],[Total Payments Received]]/Table1[[#This Row],[Term (Months)]]</f>
        <v>99.905500000000004</v>
      </c>
      <c r="U161" s="3">
        <f>Table1[[#This Row],[Annual Income]]/12</f>
        <v>4382.333333333333</v>
      </c>
      <c r="V161" s="6">
        <f>Table1[[#This Row],[EMI PER MONTH]]/Table1[[#This Row],[INCOME PER MONTH]]</f>
        <v>2.2797330189396822E-2</v>
      </c>
      <c r="W161" s="7" t="str">
        <f>TEXT(Table1[[#This Row],[Issue Date]],"YYYY-mm")</f>
        <v>2023-06</v>
      </c>
      <c r="X161" s="33">
        <f ca="1">DATEDIF(Table1[[#This Row],[Issue Date]],TODAY(),"m")</f>
        <v>27</v>
      </c>
      <c r="Y16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15149.67</v>
      </c>
      <c r="Z161" s="22" t="str">
        <f>IF(Table1[[#This Row],[Total Payments Received]]&gt;Table1[[#This Row],[Loan Amount]],"PROFIT","LOSS")</f>
        <v>LOSS</v>
      </c>
    </row>
    <row r="162" spans="1:26" ht="45" x14ac:dyDescent="0.25">
      <c r="A162" s="21" t="s">
        <v>363</v>
      </c>
      <c r="B162" s="2" t="s">
        <v>2193</v>
      </c>
      <c r="C162" s="3" t="s">
        <v>364</v>
      </c>
      <c r="D162" s="3" t="s">
        <v>25</v>
      </c>
      <c r="E162" s="3">
        <v>3050</v>
      </c>
      <c r="F162" s="3">
        <v>18.899999999999999</v>
      </c>
      <c r="G162" s="3">
        <v>60</v>
      </c>
      <c r="H162" s="3" t="s">
        <v>2043</v>
      </c>
      <c r="I162" s="3" t="s">
        <v>20</v>
      </c>
      <c r="J162" s="3" t="s">
        <v>31</v>
      </c>
      <c r="K162" s="3">
        <v>108976</v>
      </c>
      <c r="L162" s="3" t="s">
        <v>28</v>
      </c>
      <c r="M162" s="3">
        <v>0.18</v>
      </c>
      <c r="N162" s="3">
        <v>0.92</v>
      </c>
      <c r="O162" s="3">
        <v>344.54</v>
      </c>
      <c r="P162" s="3">
        <v>0</v>
      </c>
      <c r="Q162" s="3">
        <f>Table1[[#This Row],[Total Payments Received]]-Table1[[#This Row],[Loan Amount]]</f>
        <v>-2705.46</v>
      </c>
      <c r="R162" s="4">
        <f>Table1[[#This Row],[Loan Amount]]/Table1[[#This Row],[Annual Income]]</f>
        <v>2.7987813830568198E-2</v>
      </c>
      <c r="S162" s="6">
        <f>Table1[[#This Row],[Loan Amount]]/Table1[[#This Row],[Annual Income]]</f>
        <v>2.7987813830568198E-2</v>
      </c>
      <c r="T162" s="3">
        <f>Table1[[#This Row],[Total Payments Received]]/Table1[[#This Row],[Term (Months)]]</f>
        <v>5.7423333333333337</v>
      </c>
      <c r="U162" s="3">
        <f>Table1[[#This Row],[Annual Income]]/12</f>
        <v>9081.3333333333339</v>
      </c>
      <c r="V162" s="6">
        <f>Table1[[#This Row],[EMI PER MONTH]]/Table1[[#This Row],[INCOME PER MONTH]]</f>
        <v>6.3232271325796511E-4</v>
      </c>
      <c r="W162" s="7" t="str">
        <f>TEXT(Table1[[#This Row],[Issue Date]],"YYYY-mm")</f>
        <v>2021-07</v>
      </c>
      <c r="X162" s="33">
        <f ca="1">DATEDIF(Table1[[#This Row],[Issue Date]],TODAY(),"m")</f>
        <v>50</v>
      </c>
      <c r="Y16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2705.46</v>
      </c>
      <c r="Z162" s="22" t="str">
        <f>IF(Table1[[#This Row],[Total Payments Received]]&gt;Table1[[#This Row],[Loan Amount]],"PROFIT","LOSS")</f>
        <v>LOSS</v>
      </c>
    </row>
    <row r="163" spans="1:26" x14ac:dyDescent="0.25">
      <c r="A163" s="21" t="s">
        <v>365</v>
      </c>
      <c r="B163" s="2" t="s">
        <v>2194</v>
      </c>
      <c r="C163" s="3" t="s">
        <v>366</v>
      </c>
      <c r="D163" s="3" t="s">
        <v>39</v>
      </c>
      <c r="E163" s="3">
        <v>34933</v>
      </c>
      <c r="F163" s="3">
        <v>19.899999999999999</v>
      </c>
      <c r="G163" s="3">
        <v>36</v>
      </c>
      <c r="H163" s="3" t="s">
        <v>19</v>
      </c>
      <c r="I163" s="3" t="s">
        <v>26</v>
      </c>
      <c r="J163" s="3" t="s">
        <v>36</v>
      </c>
      <c r="K163" s="3">
        <v>61709</v>
      </c>
      <c r="L163" s="3" t="s">
        <v>28</v>
      </c>
      <c r="M163" s="3">
        <v>0.12</v>
      </c>
      <c r="N163" s="3">
        <v>0.72</v>
      </c>
      <c r="O163" s="3">
        <v>41884.67</v>
      </c>
      <c r="P163" s="3">
        <v>0</v>
      </c>
      <c r="Q163" s="3">
        <f>Table1[[#This Row],[Total Payments Received]]-Table1[[#This Row],[Loan Amount]]</f>
        <v>6951.6699999999983</v>
      </c>
      <c r="R163" s="4">
        <f>Table1[[#This Row],[Loan Amount]]/Table1[[#This Row],[Annual Income]]</f>
        <v>0.56609246625289666</v>
      </c>
      <c r="S163" s="6">
        <f>Table1[[#This Row],[Loan Amount]]/Table1[[#This Row],[Annual Income]]</f>
        <v>0.56609246625289666</v>
      </c>
      <c r="T163" s="3">
        <f>Table1[[#This Row],[Total Payments Received]]/Table1[[#This Row],[Term (Months)]]</f>
        <v>1163.4630555555555</v>
      </c>
      <c r="U163" s="3">
        <f>Table1[[#This Row],[Annual Income]]/12</f>
        <v>5142.416666666667</v>
      </c>
      <c r="V163" s="6">
        <f>Table1[[#This Row],[EMI PER MONTH]]/Table1[[#This Row],[INCOME PER MONTH]]</f>
        <v>0.22624830521749931</v>
      </c>
      <c r="W163" s="7" t="str">
        <f>TEXT(Table1[[#This Row],[Issue Date]],"YYYY-mm")</f>
        <v>2023-09</v>
      </c>
      <c r="X163" s="33">
        <f ca="1">DATEDIF(Table1[[#This Row],[Issue Date]],TODAY(),"m")</f>
        <v>24</v>
      </c>
      <c r="Y16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6951.67</v>
      </c>
      <c r="Z163" s="22" t="str">
        <f>IF(Table1[[#This Row],[Total Payments Received]]&gt;Table1[[#This Row],[Loan Amount]],"PROFIT","LOSS")</f>
        <v>PROFIT</v>
      </c>
    </row>
    <row r="164" spans="1:26" ht="45" x14ac:dyDescent="0.25">
      <c r="A164" s="21" t="s">
        <v>367</v>
      </c>
      <c r="B164" s="2" t="s">
        <v>2195</v>
      </c>
      <c r="C164" s="3" t="s">
        <v>368</v>
      </c>
      <c r="D164" s="3" t="s">
        <v>52</v>
      </c>
      <c r="E164" s="3">
        <v>25951</v>
      </c>
      <c r="F164" s="3">
        <v>24.6</v>
      </c>
      <c r="G164" s="3">
        <v>36</v>
      </c>
      <c r="H164" s="3" t="s">
        <v>19</v>
      </c>
      <c r="I164" s="3" t="s">
        <v>26</v>
      </c>
      <c r="J164" s="3" t="s">
        <v>31</v>
      </c>
      <c r="K164" s="3">
        <v>77788</v>
      </c>
      <c r="L164" s="3" t="s">
        <v>32</v>
      </c>
      <c r="M164" s="3">
        <v>0.35</v>
      </c>
      <c r="N164" s="3">
        <v>0.82</v>
      </c>
      <c r="O164" s="3">
        <v>32334.95</v>
      </c>
      <c r="P164" s="3">
        <v>0</v>
      </c>
      <c r="Q164" s="3">
        <f>Table1[[#This Row],[Total Payments Received]]-Table1[[#This Row],[Loan Amount]]</f>
        <v>6383.9500000000007</v>
      </c>
      <c r="R164" s="4">
        <f>Table1[[#This Row],[Loan Amount]]/Table1[[#This Row],[Annual Income]]</f>
        <v>0.33361186815447114</v>
      </c>
      <c r="S164" s="6">
        <f>Table1[[#This Row],[Loan Amount]]/Table1[[#This Row],[Annual Income]]</f>
        <v>0.33361186815447114</v>
      </c>
      <c r="T164" s="3">
        <f>Table1[[#This Row],[Total Payments Received]]/Table1[[#This Row],[Term (Months)]]</f>
        <v>898.19305555555559</v>
      </c>
      <c r="U164" s="3">
        <f>Table1[[#This Row],[Annual Income]]/12</f>
        <v>6482.333333333333</v>
      </c>
      <c r="V164" s="6">
        <f>Table1[[#This Row],[EMI PER MONTH]]/Table1[[#This Row],[INCOME PER MONTH]]</f>
        <v>0.13856014638076139</v>
      </c>
      <c r="W164" s="7" t="str">
        <f>TEXT(Table1[[#This Row],[Issue Date]],"YYYY-mm")</f>
        <v>2023-01</v>
      </c>
      <c r="X164" s="33">
        <f ca="1">DATEDIF(Table1[[#This Row],[Issue Date]],TODAY(),"m")</f>
        <v>31</v>
      </c>
      <c r="Y16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6383.95</v>
      </c>
      <c r="Z164" s="22" t="str">
        <f>IF(Table1[[#This Row],[Total Payments Received]]&gt;Table1[[#This Row],[Loan Amount]],"PROFIT","LOSS")</f>
        <v>PROFIT</v>
      </c>
    </row>
    <row r="165" spans="1:26" x14ac:dyDescent="0.25">
      <c r="A165" s="21" t="s">
        <v>369</v>
      </c>
      <c r="B165" s="2" t="s">
        <v>2196</v>
      </c>
      <c r="C165" s="3" t="s">
        <v>370</v>
      </c>
      <c r="D165" s="3" t="s">
        <v>45</v>
      </c>
      <c r="E165" s="3">
        <v>33413</v>
      </c>
      <c r="F165" s="3">
        <v>9.1999999999999993</v>
      </c>
      <c r="G165" s="3">
        <v>36</v>
      </c>
      <c r="H165" s="3" t="s">
        <v>19</v>
      </c>
      <c r="I165" s="3" t="s">
        <v>26</v>
      </c>
      <c r="J165" s="3" t="s">
        <v>27</v>
      </c>
      <c r="K165" s="3">
        <v>118031</v>
      </c>
      <c r="L165" s="3" t="s">
        <v>32</v>
      </c>
      <c r="M165" s="3">
        <v>0.21</v>
      </c>
      <c r="N165" s="3">
        <v>0.88</v>
      </c>
      <c r="O165" s="3">
        <v>36487</v>
      </c>
      <c r="P165" s="3">
        <v>0</v>
      </c>
      <c r="Q165" s="3">
        <f>Table1[[#This Row],[Total Payments Received]]-Table1[[#This Row],[Loan Amount]]</f>
        <v>3074</v>
      </c>
      <c r="R165" s="4">
        <f>Table1[[#This Row],[Loan Amount]]/Table1[[#This Row],[Annual Income]]</f>
        <v>0.28308664672840184</v>
      </c>
      <c r="S165" s="6">
        <f>Table1[[#This Row],[Loan Amount]]/Table1[[#This Row],[Annual Income]]</f>
        <v>0.28308664672840184</v>
      </c>
      <c r="T165" s="3">
        <f>Table1[[#This Row],[Total Payments Received]]/Table1[[#This Row],[Term (Months)]]</f>
        <v>1013.5277777777778</v>
      </c>
      <c r="U165" s="3">
        <f>Table1[[#This Row],[Annual Income]]/12</f>
        <v>9835.9166666666661</v>
      </c>
      <c r="V165" s="6">
        <f>Table1[[#This Row],[EMI PER MONTH]]/Table1[[#This Row],[INCOME PER MONTH]]</f>
        <v>0.1030435507056056</v>
      </c>
      <c r="W165" s="7" t="str">
        <f>TEXT(Table1[[#This Row],[Issue Date]],"YYYY-mm")</f>
        <v>2021-05</v>
      </c>
      <c r="X165" s="33">
        <f ca="1">DATEDIF(Table1[[#This Row],[Issue Date]],TODAY(),"m")</f>
        <v>51</v>
      </c>
      <c r="Y16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3074</v>
      </c>
      <c r="Z165" s="22" t="str">
        <f>IF(Table1[[#This Row],[Total Payments Received]]&gt;Table1[[#This Row],[Loan Amount]],"PROFIT","LOSS")</f>
        <v>PROFIT</v>
      </c>
    </row>
    <row r="166" spans="1:26" ht="30" x14ac:dyDescent="0.25">
      <c r="A166" s="21" t="s">
        <v>371</v>
      </c>
      <c r="B166" s="2" t="s">
        <v>2197</v>
      </c>
      <c r="C166" s="3" t="s">
        <v>372</v>
      </c>
      <c r="D166" s="3" t="s">
        <v>39</v>
      </c>
      <c r="E166" s="3">
        <v>35801</v>
      </c>
      <c r="F166" s="3">
        <v>21.5</v>
      </c>
      <c r="G166" s="3">
        <v>60</v>
      </c>
      <c r="H166" s="3" t="s">
        <v>2043</v>
      </c>
      <c r="I166" s="3" t="s">
        <v>56</v>
      </c>
      <c r="J166" s="3" t="s">
        <v>21</v>
      </c>
      <c r="K166" s="3">
        <v>67019</v>
      </c>
      <c r="L166" s="3" t="s">
        <v>28</v>
      </c>
      <c r="M166" s="3">
        <v>0.21</v>
      </c>
      <c r="N166" s="3">
        <v>0.69</v>
      </c>
      <c r="O166" s="3">
        <v>10056.99</v>
      </c>
      <c r="P166" s="3">
        <v>0</v>
      </c>
      <c r="Q166" s="3">
        <f>Table1[[#This Row],[Total Payments Received]]-Table1[[#This Row],[Loan Amount]]</f>
        <v>-25744.010000000002</v>
      </c>
      <c r="R166" s="4">
        <f>Table1[[#This Row],[Loan Amount]]/Table1[[#This Row],[Annual Income]]</f>
        <v>0.53419179635625713</v>
      </c>
      <c r="S166" s="6">
        <f>Table1[[#This Row],[Loan Amount]]/Table1[[#This Row],[Annual Income]]</f>
        <v>0.53419179635625713</v>
      </c>
      <c r="T166" s="3">
        <f>Table1[[#This Row],[Total Payments Received]]/Table1[[#This Row],[Term (Months)]]</f>
        <v>167.6165</v>
      </c>
      <c r="U166" s="3">
        <f>Table1[[#This Row],[Annual Income]]/12</f>
        <v>5584.916666666667</v>
      </c>
      <c r="V166" s="6">
        <f>Table1[[#This Row],[EMI PER MONTH]]/Table1[[#This Row],[INCOME PER MONTH]]</f>
        <v>3.0012354705382053E-2</v>
      </c>
      <c r="W166" s="7" t="str">
        <f>TEXT(Table1[[#This Row],[Issue Date]],"YYYY-mm")</f>
        <v>2022-09</v>
      </c>
      <c r="X166" s="33">
        <f ca="1">DATEDIF(Table1[[#This Row],[Issue Date]],TODAY(),"m")</f>
        <v>36</v>
      </c>
      <c r="Y16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25744.01</v>
      </c>
      <c r="Z166" s="22" t="str">
        <f>IF(Table1[[#This Row],[Total Payments Received]]&gt;Table1[[#This Row],[Loan Amount]],"PROFIT","LOSS")</f>
        <v>LOSS</v>
      </c>
    </row>
    <row r="167" spans="1:26" ht="30" x14ac:dyDescent="0.25">
      <c r="A167" s="21" t="s">
        <v>373</v>
      </c>
      <c r="B167" s="2" t="s">
        <v>2198</v>
      </c>
      <c r="C167" s="3" t="s">
        <v>374</v>
      </c>
      <c r="D167" s="3" t="s">
        <v>45</v>
      </c>
      <c r="E167" s="3">
        <v>33913</v>
      </c>
      <c r="F167" s="3">
        <v>15.4</v>
      </c>
      <c r="G167" s="3">
        <v>36</v>
      </c>
      <c r="H167" s="3" t="s">
        <v>19</v>
      </c>
      <c r="I167" s="3" t="s">
        <v>35</v>
      </c>
      <c r="J167" s="3" t="s">
        <v>46</v>
      </c>
      <c r="K167" s="3">
        <v>74948</v>
      </c>
      <c r="L167" s="3" t="s">
        <v>22</v>
      </c>
      <c r="M167" s="3">
        <v>0.23</v>
      </c>
      <c r="N167" s="3">
        <v>0.64</v>
      </c>
      <c r="O167" s="3">
        <v>39135.599999999999</v>
      </c>
      <c r="P167" s="3">
        <v>0</v>
      </c>
      <c r="Q167" s="3">
        <f>Table1[[#This Row],[Total Payments Received]]-Table1[[#This Row],[Loan Amount]]</f>
        <v>5222.5999999999985</v>
      </c>
      <c r="R167" s="4">
        <f>Table1[[#This Row],[Loan Amount]]/Table1[[#This Row],[Annual Income]]</f>
        <v>0.45248705769333403</v>
      </c>
      <c r="S167" s="6">
        <f>Table1[[#This Row],[Loan Amount]]/Table1[[#This Row],[Annual Income]]</f>
        <v>0.45248705769333403</v>
      </c>
      <c r="T167" s="3">
        <f>Table1[[#This Row],[Total Payments Received]]/Table1[[#This Row],[Term (Months)]]</f>
        <v>1087.0999999999999</v>
      </c>
      <c r="U167" s="3">
        <f>Table1[[#This Row],[Annual Income]]/12</f>
        <v>6245.666666666667</v>
      </c>
      <c r="V167" s="6">
        <f>Table1[[#This Row],[EMI PER MONTH]]/Table1[[#This Row],[INCOME PER MONTH]]</f>
        <v>0.17405667929764634</v>
      </c>
      <c r="W167" s="7" t="str">
        <f>TEXT(Table1[[#This Row],[Issue Date]],"YYYY-mm")</f>
        <v>2021-07</v>
      </c>
      <c r="X167" s="33">
        <f ca="1">DATEDIF(Table1[[#This Row],[Issue Date]],TODAY(),"m")</f>
        <v>50</v>
      </c>
      <c r="Y16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5222.6</v>
      </c>
      <c r="Z167" s="22" t="str">
        <f>IF(Table1[[#This Row],[Total Payments Received]]&gt;Table1[[#This Row],[Loan Amount]],"PROFIT","LOSS")</f>
        <v>PROFIT</v>
      </c>
    </row>
    <row r="168" spans="1:26" ht="30" x14ac:dyDescent="0.25">
      <c r="A168" s="21" t="s">
        <v>375</v>
      </c>
      <c r="B168" s="2" t="s">
        <v>2199</v>
      </c>
      <c r="C168" s="3" t="s">
        <v>376</v>
      </c>
      <c r="D168" s="3" t="s">
        <v>49</v>
      </c>
      <c r="E168" s="3">
        <v>26280</v>
      </c>
      <c r="F168" s="3">
        <v>12.5</v>
      </c>
      <c r="G168" s="3">
        <v>60</v>
      </c>
      <c r="H168" s="3" t="s">
        <v>19</v>
      </c>
      <c r="I168" s="3" t="s">
        <v>26</v>
      </c>
      <c r="J168" s="3" t="s">
        <v>21</v>
      </c>
      <c r="K168" s="3">
        <v>95133</v>
      </c>
      <c r="L168" s="3" t="s">
        <v>28</v>
      </c>
      <c r="M168" s="3">
        <v>0.37</v>
      </c>
      <c r="N168" s="3">
        <v>0.92</v>
      </c>
      <c r="O168" s="3">
        <v>29565</v>
      </c>
      <c r="P168" s="3">
        <v>0</v>
      </c>
      <c r="Q168" s="3">
        <f>Table1[[#This Row],[Total Payments Received]]-Table1[[#This Row],[Loan Amount]]</f>
        <v>3285</v>
      </c>
      <c r="R168" s="4">
        <f>Table1[[#This Row],[Loan Amount]]/Table1[[#This Row],[Annual Income]]</f>
        <v>0.27624483617672102</v>
      </c>
      <c r="S168" s="6">
        <f>Table1[[#This Row],[Loan Amount]]/Table1[[#This Row],[Annual Income]]</f>
        <v>0.27624483617672102</v>
      </c>
      <c r="T168" s="3">
        <f>Table1[[#This Row],[Total Payments Received]]/Table1[[#This Row],[Term (Months)]]</f>
        <v>492.75</v>
      </c>
      <c r="U168" s="3">
        <f>Table1[[#This Row],[Annual Income]]/12</f>
        <v>7927.75</v>
      </c>
      <c r="V168" s="6">
        <f>Table1[[#This Row],[EMI PER MONTH]]/Table1[[#This Row],[INCOME PER MONTH]]</f>
        <v>6.2155088139762227E-2</v>
      </c>
      <c r="W168" s="7" t="str">
        <f>TEXT(Table1[[#This Row],[Issue Date]],"YYYY-mm")</f>
        <v>2022-04</v>
      </c>
      <c r="X168" s="33">
        <f ca="1">DATEDIF(Table1[[#This Row],[Issue Date]],TODAY(),"m")</f>
        <v>41</v>
      </c>
      <c r="Y16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3285</v>
      </c>
      <c r="Z168" s="22" t="str">
        <f>IF(Table1[[#This Row],[Total Payments Received]]&gt;Table1[[#This Row],[Loan Amount]],"PROFIT","LOSS")</f>
        <v>PROFIT</v>
      </c>
    </row>
    <row r="169" spans="1:26" x14ac:dyDescent="0.25">
      <c r="A169" s="21" t="s">
        <v>377</v>
      </c>
      <c r="B169" s="2" t="s">
        <v>2200</v>
      </c>
      <c r="C169" s="3" t="s">
        <v>378</v>
      </c>
      <c r="D169" s="3" t="s">
        <v>64</v>
      </c>
      <c r="E169" s="3">
        <v>25557</v>
      </c>
      <c r="F169" s="3">
        <v>7.4</v>
      </c>
      <c r="G169" s="3">
        <v>36</v>
      </c>
      <c r="H169" s="3" t="s">
        <v>2043</v>
      </c>
      <c r="I169" s="3" t="s">
        <v>56</v>
      </c>
      <c r="J169" s="3" t="s">
        <v>27</v>
      </c>
      <c r="K169" s="3">
        <v>144444</v>
      </c>
      <c r="L169" s="3" t="s">
        <v>28</v>
      </c>
      <c r="M169" s="3">
        <v>0.45</v>
      </c>
      <c r="N169" s="3">
        <v>0.73</v>
      </c>
      <c r="O169" s="3">
        <v>4065.82</v>
      </c>
      <c r="P169" s="3">
        <v>0</v>
      </c>
      <c r="Q169" s="3">
        <f>Table1[[#This Row],[Total Payments Received]]-Table1[[#This Row],[Loan Amount]]</f>
        <v>-21491.18</v>
      </c>
      <c r="R169" s="4">
        <f>Table1[[#This Row],[Loan Amount]]/Table1[[#This Row],[Annual Income]]</f>
        <v>0.1769336213342195</v>
      </c>
      <c r="S169" s="6">
        <f>Table1[[#This Row],[Loan Amount]]/Table1[[#This Row],[Annual Income]]</f>
        <v>0.1769336213342195</v>
      </c>
      <c r="T169" s="3">
        <f>Table1[[#This Row],[Total Payments Received]]/Table1[[#This Row],[Term (Months)]]</f>
        <v>112.93944444444445</v>
      </c>
      <c r="U169" s="3">
        <f>Table1[[#This Row],[Annual Income]]/12</f>
        <v>12037</v>
      </c>
      <c r="V169" s="6">
        <f>Table1[[#This Row],[EMI PER MONTH]]/Table1[[#This Row],[INCOME PER MONTH]]</f>
        <v>9.3826904082781794E-3</v>
      </c>
      <c r="W169" s="7" t="str">
        <f>TEXT(Table1[[#This Row],[Issue Date]],"YYYY-mm")</f>
        <v>2022-10</v>
      </c>
      <c r="X169" s="33">
        <f ca="1">DATEDIF(Table1[[#This Row],[Issue Date]],TODAY(),"m")</f>
        <v>34</v>
      </c>
      <c r="Y16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21491.18</v>
      </c>
      <c r="Z169" s="22" t="str">
        <f>IF(Table1[[#This Row],[Total Payments Received]]&gt;Table1[[#This Row],[Loan Amount]],"PROFIT","LOSS")</f>
        <v>LOSS</v>
      </c>
    </row>
    <row r="170" spans="1:26" ht="30" x14ac:dyDescent="0.25">
      <c r="A170" s="21" t="s">
        <v>379</v>
      </c>
      <c r="B170" s="2" t="s">
        <v>2110</v>
      </c>
      <c r="C170" s="3" t="s">
        <v>380</v>
      </c>
      <c r="D170" s="3" t="s">
        <v>55</v>
      </c>
      <c r="E170" s="3">
        <v>36400</v>
      </c>
      <c r="F170" s="3">
        <v>19.7</v>
      </c>
      <c r="G170" s="3">
        <v>60</v>
      </c>
      <c r="H170" s="3" t="s">
        <v>2043</v>
      </c>
      <c r="I170" s="3" t="s">
        <v>26</v>
      </c>
      <c r="J170" s="3" t="s">
        <v>46</v>
      </c>
      <c r="K170" s="3">
        <v>96458</v>
      </c>
      <c r="L170" s="3" t="s">
        <v>32</v>
      </c>
      <c r="M170" s="3">
        <v>0.4</v>
      </c>
      <c r="N170" s="3">
        <v>0.72</v>
      </c>
      <c r="O170" s="3">
        <v>4839.3500000000004</v>
      </c>
      <c r="P170" s="3">
        <v>0</v>
      </c>
      <c r="Q170" s="3">
        <f>Table1[[#This Row],[Total Payments Received]]-Table1[[#This Row],[Loan Amount]]</f>
        <v>-31560.65</v>
      </c>
      <c r="R170" s="4">
        <f>Table1[[#This Row],[Loan Amount]]/Table1[[#This Row],[Annual Income]]</f>
        <v>0.37736631487279437</v>
      </c>
      <c r="S170" s="6">
        <f>Table1[[#This Row],[Loan Amount]]/Table1[[#This Row],[Annual Income]]</f>
        <v>0.37736631487279437</v>
      </c>
      <c r="T170" s="3">
        <f>Table1[[#This Row],[Total Payments Received]]/Table1[[#This Row],[Term (Months)]]</f>
        <v>80.655833333333334</v>
      </c>
      <c r="U170" s="3">
        <f>Table1[[#This Row],[Annual Income]]/12</f>
        <v>8038.166666666667</v>
      </c>
      <c r="V170" s="6">
        <f>Table1[[#This Row],[EMI PER MONTH]]/Table1[[#This Row],[INCOME PER MONTH]]</f>
        <v>1.0034108109228886E-2</v>
      </c>
      <c r="W170" s="7" t="str">
        <f>TEXT(Table1[[#This Row],[Issue Date]],"YYYY-mm")</f>
        <v>2023-02</v>
      </c>
      <c r="X170" s="33">
        <f ca="1">DATEDIF(Table1[[#This Row],[Issue Date]],TODAY(),"m")</f>
        <v>31</v>
      </c>
      <c r="Y17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31560.65</v>
      </c>
      <c r="Z170" s="22" t="str">
        <f>IF(Table1[[#This Row],[Total Payments Received]]&gt;Table1[[#This Row],[Loan Amount]],"PROFIT","LOSS")</f>
        <v>LOSS</v>
      </c>
    </row>
    <row r="171" spans="1:26" ht="45" x14ac:dyDescent="0.25">
      <c r="A171" s="21" t="s">
        <v>381</v>
      </c>
      <c r="B171" s="2" t="s">
        <v>2201</v>
      </c>
      <c r="C171" s="3" t="s">
        <v>382</v>
      </c>
      <c r="D171" s="3" t="s">
        <v>39</v>
      </c>
      <c r="E171" s="3">
        <v>5494</v>
      </c>
      <c r="F171" s="3">
        <v>9.6999999999999993</v>
      </c>
      <c r="G171" s="3">
        <v>36</v>
      </c>
      <c r="H171" s="3" t="s">
        <v>19</v>
      </c>
      <c r="I171" s="3" t="s">
        <v>56</v>
      </c>
      <c r="J171" s="3" t="s">
        <v>31</v>
      </c>
      <c r="K171" s="3">
        <v>147603</v>
      </c>
      <c r="L171" s="3" t="s">
        <v>32</v>
      </c>
      <c r="M171" s="3">
        <v>0.39</v>
      </c>
      <c r="N171" s="3">
        <v>0.57999999999999996</v>
      </c>
      <c r="O171" s="3">
        <v>6026.92</v>
      </c>
      <c r="P171" s="3">
        <v>0</v>
      </c>
      <c r="Q171" s="3">
        <f>Table1[[#This Row],[Total Payments Received]]-Table1[[#This Row],[Loan Amount]]</f>
        <v>532.92000000000007</v>
      </c>
      <c r="R171" s="4">
        <f>Table1[[#This Row],[Loan Amount]]/Table1[[#This Row],[Annual Income]]</f>
        <v>3.7221465688366769E-2</v>
      </c>
      <c r="S171" s="6">
        <f>Table1[[#This Row],[Loan Amount]]/Table1[[#This Row],[Annual Income]]</f>
        <v>3.7221465688366769E-2</v>
      </c>
      <c r="T171" s="3">
        <f>Table1[[#This Row],[Total Payments Received]]/Table1[[#This Row],[Term (Months)]]</f>
        <v>167.41444444444446</v>
      </c>
      <c r="U171" s="3">
        <f>Table1[[#This Row],[Annual Income]]/12</f>
        <v>12300.25</v>
      </c>
      <c r="V171" s="6">
        <f>Table1[[#This Row],[EMI PER MONTH]]/Table1[[#This Row],[INCOME PER MONTH]]</f>
        <v>1.3610653803332816E-2</v>
      </c>
      <c r="W171" s="7" t="str">
        <f>TEXT(Table1[[#This Row],[Issue Date]],"YYYY-mm")</f>
        <v>2023-08</v>
      </c>
      <c r="X171" s="33">
        <f ca="1">DATEDIF(Table1[[#This Row],[Issue Date]],TODAY(),"m")</f>
        <v>25</v>
      </c>
      <c r="Y17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532.92</v>
      </c>
      <c r="Z171" s="22" t="str">
        <f>IF(Table1[[#This Row],[Total Payments Received]]&gt;Table1[[#This Row],[Loan Amount]],"PROFIT","LOSS")</f>
        <v>PROFIT</v>
      </c>
    </row>
    <row r="172" spans="1:26" x14ac:dyDescent="0.25">
      <c r="A172" s="21" t="s">
        <v>383</v>
      </c>
      <c r="B172" s="2" t="s">
        <v>2202</v>
      </c>
      <c r="C172" s="3" t="s">
        <v>384</v>
      </c>
      <c r="D172" s="3" t="s">
        <v>25</v>
      </c>
      <c r="E172" s="3">
        <v>16152</v>
      </c>
      <c r="F172" s="3">
        <v>12.4</v>
      </c>
      <c r="G172" s="3">
        <v>36</v>
      </c>
      <c r="H172" s="3" t="s">
        <v>19</v>
      </c>
      <c r="I172" s="3" t="s">
        <v>56</v>
      </c>
      <c r="J172" s="3" t="s">
        <v>36</v>
      </c>
      <c r="K172" s="3">
        <v>57526</v>
      </c>
      <c r="L172" s="3" t="s">
        <v>32</v>
      </c>
      <c r="M172" s="3">
        <v>0.28999999999999998</v>
      </c>
      <c r="N172" s="3">
        <v>0.55000000000000004</v>
      </c>
      <c r="O172" s="3">
        <v>18154.849999999999</v>
      </c>
      <c r="P172" s="3">
        <v>0</v>
      </c>
      <c r="Q172" s="3">
        <f>Table1[[#This Row],[Total Payments Received]]-Table1[[#This Row],[Loan Amount]]</f>
        <v>2002.8499999999985</v>
      </c>
      <c r="R172" s="4">
        <f>Table1[[#This Row],[Loan Amount]]/Table1[[#This Row],[Annual Income]]</f>
        <v>0.28077738761603449</v>
      </c>
      <c r="S172" s="6">
        <f>Table1[[#This Row],[Loan Amount]]/Table1[[#This Row],[Annual Income]]</f>
        <v>0.28077738761603449</v>
      </c>
      <c r="T172" s="3">
        <f>Table1[[#This Row],[Total Payments Received]]/Table1[[#This Row],[Term (Months)]]</f>
        <v>504.30138888888882</v>
      </c>
      <c r="U172" s="3">
        <f>Table1[[#This Row],[Annual Income]]/12</f>
        <v>4793.833333333333</v>
      </c>
      <c r="V172" s="6">
        <f>Table1[[#This Row],[EMI PER MONTH]]/Table1[[#This Row],[INCOME PER MONTH]]</f>
        <v>0.10519793948243691</v>
      </c>
      <c r="W172" s="7" t="str">
        <f>TEXT(Table1[[#This Row],[Issue Date]],"YYYY-mm")</f>
        <v>2022-02</v>
      </c>
      <c r="X172" s="33">
        <f ca="1">DATEDIF(Table1[[#This Row],[Issue Date]],TODAY(),"m")</f>
        <v>43</v>
      </c>
      <c r="Y17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2002.85</v>
      </c>
      <c r="Z172" s="22" t="str">
        <f>IF(Table1[[#This Row],[Total Payments Received]]&gt;Table1[[#This Row],[Loan Amount]],"PROFIT","LOSS")</f>
        <v>PROFIT</v>
      </c>
    </row>
    <row r="173" spans="1:26" x14ac:dyDescent="0.25">
      <c r="A173" s="21" t="s">
        <v>385</v>
      </c>
      <c r="B173" s="2" t="s">
        <v>2203</v>
      </c>
      <c r="C173" s="3" t="s">
        <v>386</v>
      </c>
      <c r="D173" s="3" t="s">
        <v>45</v>
      </c>
      <c r="E173" s="3">
        <v>24895</v>
      </c>
      <c r="F173" s="3">
        <v>6.3</v>
      </c>
      <c r="G173" s="3">
        <v>36</v>
      </c>
      <c r="H173" s="3" t="s">
        <v>2043</v>
      </c>
      <c r="I173" s="3" t="s">
        <v>56</v>
      </c>
      <c r="J173" s="3" t="s">
        <v>36</v>
      </c>
      <c r="K173" s="3">
        <v>103493</v>
      </c>
      <c r="L173" s="3" t="s">
        <v>28</v>
      </c>
      <c r="M173" s="3">
        <v>0.38</v>
      </c>
      <c r="N173" s="3">
        <v>0.88</v>
      </c>
      <c r="O173" s="3">
        <v>1971.07</v>
      </c>
      <c r="P173" s="3">
        <v>0</v>
      </c>
      <c r="Q173" s="3">
        <f>Table1[[#This Row],[Total Payments Received]]-Table1[[#This Row],[Loan Amount]]</f>
        <v>-22923.93</v>
      </c>
      <c r="R173" s="4">
        <f>Table1[[#This Row],[Loan Amount]]/Table1[[#This Row],[Annual Income]]</f>
        <v>0.24054766989071724</v>
      </c>
      <c r="S173" s="6">
        <f>Table1[[#This Row],[Loan Amount]]/Table1[[#This Row],[Annual Income]]</f>
        <v>0.24054766989071724</v>
      </c>
      <c r="T173" s="3">
        <f>Table1[[#This Row],[Total Payments Received]]/Table1[[#This Row],[Term (Months)]]</f>
        <v>54.75194444444444</v>
      </c>
      <c r="U173" s="3">
        <f>Table1[[#This Row],[Annual Income]]/12</f>
        <v>8624.4166666666661</v>
      </c>
      <c r="V173" s="6">
        <f>Table1[[#This Row],[EMI PER MONTH]]/Table1[[#This Row],[INCOME PER MONTH]]</f>
        <v>6.3484808956483368E-3</v>
      </c>
      <c r="W173" s="7" t="str">
        <f>TEXT(Table1[[#This Row],[Issue Date]],"YYYY-mm")</f>
        <v>2021-05</v>
      </c>
      <c r="X173" s="33">
        <f ca="1">DATEDIF(Table1[[#This Row],[Issue Date]],TODAY(),"m")</f>
        <v>51</v>
      </c>
      <c r="Y17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22923.93</v>
      </c>
      <c r="Z173" s="22" t="str">
        <f>IF(Table1[[#This Row],[Total Payments Received]]&gt;Table1[[#This Row],[Loan Amount]],"PROFIT","LOSS")</f>
        <v>LOSS</v>
      </c>
    </row>
    <row r="174" spans="1:26" ht="30" x14ac:dyDescent="0.25">
      <c r="A174" s="21" t="s">
        <v>387</v>
      </c>
      <c r="B174" s="2" t="s">
        <v>2153</v>
      </c>
      <c r="C174" s="3" t="s">
        <v>388</v>
      </c>
      <c r="D174" s="3" t="s">
        <v>75</v>
      </c>
      <c r="E174" s="3">
        <v>10155</v>
      </c>
      <c r="F174" s="3">
        <v>21</v>
      </c>
      <c r="G174" s="3">
        <v>60</v>
      </c>
      <c r="H174" s="3" t="s">
        <v>2043</v>
      </c>
      <c r="I174" s="3" t="s">
        <v>82</v>
      </c>
      <c r="J174" s="3" t="s">
        <v>21</v>
      </c>
      <c r="K174" s="3">
        <v>82198</v>
      </c>
      <c r="L174" s="3" t="s">
        <v>28</v>
      </c>
      <c r="M174" s="3">
        <v>0.32</v>
      </c>
      <c r="N174" s="3">
        <v>0.78</v>
      </c>
      <c r="O174" s="3">
        <v>3338.92</v>
      </c>
      <c r="P174" s="3">
        <v>989.42</v>
      </c>
      <c r="Q174" s="3">
        <f>Table1[[#This Row],[Total Payments Received]]-Table1[[#This Row],[Loan Amount]]</f>
        <v>-6816.08</v>
      </c>
      <c r="R174" s="4">
        <f>Table1[[#This Row],[Loan Amount]]/Table1[[#This Row],[Annual Income]]</f>
        <v>0.12354315190150612</v>
      </c>
      <c r="S174" s="6">
        <f>Table1[[#This Row],[Loan Amount]]/Table1[[#This Row],[Annual Income]]</f>
        <v>0.12354315190150612</v>
      </c>
      <c r="T174" s="3">
        <f>Table1[[#This Row],[Total Payments Received]]/Table1[[#This Row],[Term (Months)]]</f>
        <v>55.648666666666671</v>
      </c>
      <c r="U174" s="3">
        <f>Table1[[#This Row],[Annual Income]]/12</f>
        <v>6849.833333333333</v>
      </c>
      <c r="V174" s="6">
        <f>Table1[[#This Row],[EMI PER MONTH]]/Table1[[#This Row],[INCOME PER MONTH]]</f>
        <v>8.1240906104771415E-3</v>
      </c>
      <c r="W174" s="7" t="str">
        <f>TEXT(Table1[[#This Row],[Issue Date]],"YYYY-mm")</f>
        <v>2023-05</v>
      </c>
      <c r="X174" s="33">
        <f ca="1">DATEDIF(Table1[[#This Row],[Issue Date]],TODAY(),"m")</f>
        <v>28</v>
      </c>
      <c r="Y17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6816.08</v>
      </c>
      <c r="Z174" s="22" t="str">
        <f>IF(Table1[[#This Row],[Total Payments Received]]&gt;Table1[[#This Row],[Loan Amount]],"PROFIT","LOSS")</f>
        <v>LOSS</v>
      </c>
    </row>
    <row r="175" spans="1:26" ht="45" x14ac:dyDescent="0.25">
      <c r="A175" s="21" t="s">
        <v>389</v>
      </c>
      <c r="B175" s="2" t="s">
        <v>2204</v>
      </c>
      <c r="C175" s="3" t="s">
        <v>390</v>
      </c>
      <c r="D175" s="3" t="s">
        <v>49</v>
      </c>
      <c r="E175" s="3">
        <v>32883</v>
      </c>
      <c r="F175" s="3">
        <v>20.3</v>
      </c>
      <c r="G175" s="3">
        <v>60</v>
      </c>
      <c r="H175" s="3" t="s">
        <v>2043</v>
      </c>
      <c r="I175" s="3" t="s">
        <v>72</v>
      </c>
      <c r="J175" s="3" t="s">
        <v>31</v>
      </c>
      <c r="K175" s="3">
        <v>144100</v>
      </c>
      <c r="L175" s="3" t="s">
        <v>22</v>
      </c>
      <c r="M175" s="3">
        <v>0.19</v>
      </c>
      <c r="N175" s="3">
        <v>0.65</v>
      </c>
      <c r="O175" s="3">
        <v>7504.97</v>
      </c>
      <c r="P175" s="3">
        <v>9677.33</v>
      </c>
      <c r="Q175" s="3">
        <f>Table1[[#This Row],[Total Payments Received]]-Table1[[#This Row],[Loan Amount]]</f>
        <v>-25378.03</v>
      </c>
      <c r="R175" s="4">
        <f>Table1[[#This Row],[Loan Amount]]/Table1[[#This Row],[Annual Income]]</f>
        <v>0.22819569743233864</v>
      </c>
      <c r="S175" s="6">
        <f>Table1[[#This Row],[Loan Amount]]/Table1[[#This Row],[Annual Income]]</f>
        <v>0.22819569743233864</v>
      </c>
      <c r="T175" s="3">
        <f>Table1[[#This Row],[Total Payments Received]]/Table1[[#This Row],[Term (Months)]]</f>
        <v>125.08283333333334</v>
      </c>
      <c r="U175" s="3">
        <f>Table1[[#This Row],[Annual Income]]/12</f>
        <v>12008.333333333334</v>
      </c>
      <c r="V175" s="6">
        <f>Table1[[#This Row],[EMI PER MONTH]]/Table1[[#This Row],[INCOME PER MONTH]]</f>
        <v>1.0416335877862596E-2</v>
      </c>
      <c r="W175" s="7" t="str">
        <f>TEXT(Table1[[#This Row],[Issue Date]],"YYYY-mm")</f>
        <v>2022-05</v>
      </c>
      <c r="X175" s="33">
        <f ca="1">DATEDIF(Table1[[#This Row],[Issue Date]],TODAY(),"m")</f>
        <v>40</v>
      </c>
      <c r="Y17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25378.03</v>
      </c>
      <c r="Z175" s="22" t="str">
        <f>IF(Table1[[#This Row],[Total Payments Received]]&gt;Table1[[#This Row],[Loan Amount]],"PROFIT","LOSS")</f>
        <v>LOSS</v>
      </c>
    </row>
    <row r="176" spans="1:26" x14ac:dyDescent="0.25">
      <c r="A176" s="21" t="s">
        <v>391</v>
      </c>
      <c r="B176" s="2" t="s">
        <v>2205</v>
      </c>
      <c r="C176" s="3" t="s">
        <v>392</v>
      </c>
      <c r="D176" s="3" t="s">
        <v>25</v>
      </c>
      <c r="E176" s="3">
        <v>2828</v>
      </c>
      <c r="F176" s="3">
        <v>19.7</v>
      </c>
      <c r="G176" s="3">
        <v>36</v>
      </c>
      <c r="H176" s="3" t="s">
        <v>2043</v>
      </c>
      <c r="I176" s="3" t="s">
        <v>26</v>
      </c>
      <c r="J176" s="3" t="s">
        <v>27</v>
      </c>
      <c r="K176" s="3">
        <v>129534</v>
      </c>
      <c r="L176" s="3" t="s">
        <v>28</v>
      </c>
      <c r="M176" s="3">
        <v>0.18</v>
      </c>
      <c r="N176" s="3">
        <v>0.59</v>
      </c>
      <c r="O176" s="3">
        <v>938.87</v>
      </c>
      <c r="P176" s="3">
        <v>0</v>
      </c>
      <c r="Q176" s="3">
        <f>Table1[[#This Row],[Total Payments Received]]-Table1[[#This Row],[Loan Amount]]</f>
        <v>-1889.13</v>
      </c>
      <c r="R176" s="4">
        <f>Table1[[#This Row],[Loan Amount]]/Table1[[#This Row],[Annual Income]]</f>
        <v>2.1832105856377477E-2</v>
      </c>
      <c r="S176" s="6">
        <f>Table1[[#This Row],[Loan Amount]]/Table1[[#This Row],[Annual Income]]</f>
        <v>2.1832105856377477E-2</v>
      </c>
      <c r="T176" s="3">
        <f>Table1[[#This Row],[Total Payments Received]]/Table1[[#This Row],[Term (Months)]]</f>
        <v>26.079722222222223</v>
      </c>
      <c r="U176" s="3">
        <f>Table1[[#This Row],[Annual Income]]/12</f>
        <v>10794.5</v>
      </c>
      <c r="V176" s="6">
        <f>Table1[[#This Row],[EMI PER MONTH]]/Table1[[#This Row],[INCOME PER MONTH]]</f>
        <v>2.4160194749383687E-3</v>
      </c>
      <c r="W176" s="7" t="str">
        <f>TEXT(Table1[[#This Row],[Issue Date]],"YYYY-mm")</f>
        <v>2023-07</v>
      </c>
      <c r="X176" s="33">
        <f ca="1">DATEDIF(Table1[[#This Row],[Issue Date]],TODAY(),"m")</f>
        <v>26</v>
      </c>
      <c r="Y17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1889.13</v>
      </c>
      <c r="Z176" s="22" t="str">
        <f>IF(Table1[[#This Row],[Total Payments Received]]&gt;Table1[[#This Row],[Loan Amount]],"PROFIT","LOSS")</f>
        <v>LOSS</v>
      </c>
    </row>
    <row r="177" spans="1:26" x14ac:dyDescent="0.25">
      <c r="A177" s="21" t="s">
        <v>393</v>
      </c>
      <c r="B177" s="2" t="s">
        <v>2206</v>
      </c>
      <c r="C177" s="3" t="s">
        <v>394</v>
      </c>
      <c r="D177" s="3" t="s">
        <v>18</v>
      </c>
      <c r="E177" s="3">
        <v>33123</v>
      </c>
      <c r="F177" s="3">
        <v>11</v>
      </c>
      <c r="G177" s="3">
        <v>36</v>
      </c>
      <c r="H177" s="3" t="s">
        <v>19</v>
      </c>
      <c r="I177" s="3" t="s">
        <v>56</v>
      </c>
      <c r="J177" s="3" t="s">
        <v>36</v>
      </c>
      <c r="K177" s="3">
        <v>73395</v>
      </c>
      <c r="L177" s="3" t="s">
        <v>28</v>
      </c>
      <c r="M177" s="3">
        <v>0.22</v>
      </c>
      <c r="N177" s="3">
        <v>0.75</v>
      </c>
      <c r="O177" s="3">
        <v>36766.53</v>
      </c>
      <c r="P177" s="3">
        <v>0</v>
      </c>
      <c r="Q177" s="3">
        <f>Table1[[#This Row],[Total Payments Received]]-Table1[[#This Row],[Loan Amount]]</f>
        <v>3643.5299999999988</v>
      </c>
      <c r="R177" s="4">
        <f>Table1[[#This Row],[Loan Amount]]/Table1[[#This Row],[Annual Income]]</f>
        <v>0.45129777232781526</v>
      </c>
      <c r="S177" s="6">
        <f>Table1[[#This Row],[Loan Amount]]/Table1[[#This Row],[Annual Income]]</f>
        <v>0.45129777232781526</v>
      </c>
      <c r="T177" s="3">
        <f>Table1[[#This Row],[Total Payments Received]]/Table1[[#This Row],[Term (Months)]]</f>
        <v>1021.2925</v>
      </c>
      <c r="U177" s="3">
        <f>Table1[[#This Row],[Annual Income]]/12</f>
        <v>6116.25</v>
      </c>
      <c r="V177" s="6">
        <f>Table1[[#This Row],[EMI PER MONTH]]/Table1[[#This Row],[INCOME PER MONTH]]</f>
        <v>0.16698017576129165</v>
      </c>
      <c r="W177" s="7" t="str">
        <f>TEXT(Table1[[#This Row],[Issue Date]],"YYYY-mm")</f>
        <v>2022-07</v>
      </c>
      <c r="X177" s="33">
        <f ca="1">DATEDIF(Table1[[#This Row],[Issue Date]],TODAY(),"m")</f>
        <v>38</v>
      </c>
      <c r="Y17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3643.53</v>
      </c>
      <c r="Z177" s="22" t="str">
        <f>IF(Table1[[#This Row],[Total Payments Received]]&gt;Table1[[#This Row],[Loan Amount]],"PROFIT","LOSS")</f>
        <v>PROFIT</v>
      </c>
    </row>
    <row r="178" spans="1:26" ht="45" x14ac:dyDescent="0.25">
      <c r="A178" s="21" t="s">
        <v>395</v>
      </c>
      <c r="B178" s="2" t="s">
        <v>2105</v>
      </c>
      <c r="C178" s="3" t="s">
        <v>396</v>
      </c>
      <c r="D178" s="3" t="s">
        <v>55</v>
      </c>
      <c r="E178" s="3">
        <v>38573</v>
      </c>
      <c r="F178" s="3">
        <v>8.5</v>
      </c>
      <c r="G178" s="3">
        <v>36</v>
      </c>
      <c r="H178" s="3" t="s">
        <v>19</v>
      </c>
      <c r="I178" s="3" t="s">
        <v>56</v>
      </c>
      <c r="J178" s="3" t="s">
        <v>31</v>
      </c>
      <c r="K178" s="3">
        <v>54031</v>
      </c>
      <c r="L178" s="3" t="s">
        <v>32</v>
      </c>
      <c r="M178" s="3">
        <v>0.46</v>
      </c>
      <c r="N178" s="3">
        <v>0.76</v>
      </c>
      <c r="O178" s="3">
        <v>41851.699999999997</v>
      </c>
      <c r="P178" s="3">
        <v>0</v>
      </c>
      <c r="Q178" s="3">
        <f>Table1[[#This Row],[Total Payments Received]]-Table1[[#This Row],[Loan Amount]]</f>
        <v>3278.6999999999971</v>
      </c>
      <c r="R178" s="4">
        <f>Table1[[#This Row],[Loan Amount]]/Table1[[#This Row],[Annual Income]]</f>
        <v>0.71390498047417228</v>
      </c>
      <c r="S178" s="6">
        <f>Table1[[#This Row],[Loan Amount]]/Table1[[#This Row],[Annual Income]]</f>
        <v>0.71390498047417228</v>
      </c>
      <c r="T178" s="3">
        <f>Table1[[#This Row],[Total Payments Received]]/Table1[[#This Row],[Term (Months)]]</f>
        <v>1162.5472222222222</v>
      </c>
      <c r="U178" s="3">
        <f>Table1[[#This Row],[Annual Income]]/12</f>
        <v>4502.583333333333</v>
      </c>
      <c r="V178" s="6">
        <f>Table1[[#This Row],[EMI PER MONTH]]/Table1[[#This Row],[INCOME PER MONTH]]</f>
        <v>0.25819560375833628</v>
      </c>
      <c r="W178" s="7" t="str">
        <f>TEXT(Table1[[#This Row],[Issue Date]],"YYYY-mm")</f>
        <v>2021-12</v>
      </c>
      <c r="X178" s="33">
        <f ca="1">DATEDIF(Table1[[#This Row],[Issue Date]],TODAY(),"m")</f>
        <v>45</v>
      </c>
      <c r="Y17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3278.7</v>
      </c>
      <c r="Z178" s="22" t="str">
        <f>IF(Table1[[#This Row],[Total Payments Received]]&gt;Table1[[#This Row],[Loan Amount]],"PROFIT","LOSS")</f>
        <v>PROFIT</v>
      </c>
    </row>
    <row r="179" spans="1:26" ht="30" x14ac:dyDescent="0.25">
      <c r="A179" s="21" t="s">
        <v>397</v>
      </c>
      <c r="B179" s="2" t="s">
        <v>2050</v>
      </c>
      <c r="C179" s="3" t="s">
        <v>398</v>
      </c>
      <c r="D179" s="3" t="s">
        <v>49</v>
      </c>
      <c r="E179" s="3">
        <v>1806</v>
      </c>
      <c r="F179" s="3">
        <v>17.8</v>
      </c>
      <c r="G179" s="3">
        <v>60</v>
      </c>
      <c r="H179" s="3" t="s">
        <v>19</v>
      </c>
      <c r="I179" s="3" t="s">
        <v>35</v>
      </c>
      <c r="J179" s="3" t="s">
        <v>21</v>
      </c>
      <c r="K179" s="3">
        <v>105542</v>
      </c>
      <c r="L179" s="3" t="s">
        <v>32</v>
      </c>
      <c r="M179" s="3">
        <v>0.32</v>
      </c>
      <c r="N179" s="3">
        <v>0.59</v>
      </c>
      <c r="O179" s="3">
        <v>2127.4699999999998</v>
      </c>
      <c r="P179" s="3">
        <v>0</v>
      </c>
      <c r="Q179" s="3">
        <f>Table1[[#This Row],[Total Payments Received]]-Table1[[#This Row],[Loan Amount]]</f>
        <v>321.4699999999998</v>
      </c>
      <c r="R179" s="4">
        <f>Table1[[#This Row],[Loan Amount]]/Table1[[#This Row],[Annual Income]]</f>
        <v>1.7111671183036137E-2</v>
      </c>
      <c r="S179" s="6">
        <f>Table1[[#This Row],[Loan Amount]]/Table1[[#This Row],[Annual Income]]</f>
        <v>1.7111671183036137E-2</v>
      </c>
      <c r="T179" s="3">
        <f>Table1[[#This Row],[Total Payments Received]]/Table1[[#This Row],[Term (Months)]]</f>
        <v>35.457833333333333</v>
      </c>
      <c r="U179" s="3">
        <f>Table1[[#This Row],[Annual Income]]/12</f>
        <v>8795.1666666666661</v>
      </c>
      <c r="V179" s="6">
        <f>Table1[[#This Row],[EMI PER MONTH]]/Table1[[#This Row],[INCOME PER MONTH]]</f>
        <v>4.0315135206837093E-3</v>
      </c>
      <c r="W179" s="7" t="str">
        <f>TEXT(Table1[[#This Row],[Issue Date]],"YYYY-mm")</f>
        <v>2023-05</v>
      </c>
      <c r="X179" s="33">
        <f ca="1">DATEDIF(Table1[[#This Row],[Issue Date]],TODAY(),"m")</f>
        <v>27</v>
      </c>
      <c r="Y17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321.47</v>
      </c>
      <c r="Z179" s="22" t="str">
        <f>IF(Table1[[#This Row],[Total Payments Received]]&gt;Table1[[#This Row],[Loan Amount]],"PROFIT","LOSS")</f>
        <v>PROFIT</v>
      </c>
    </row>
    <row r="180" spans="1:26" ht="30" x14ac:dyDescent="0.25">
      <c r="A180" s="21" t="s">
        <v>399</v>
      </c>
      <c r="B180" s="2" t="s">
        <v>2207</v>
      </c>
      <c r="C180" s="3" t="s">
        <v>400</v>
      </c>
      <c r="D180" s="3" t="s">
        <v>64</v>
      </c>
      <c r="E180" s="3">
        <v>30757</v>
      </c>
      <c r="F180" s="3">
        <v>14.9</v>
      </c>
      <c r="G180" s="3">
        <v>36</v>
      </c>
      <c r="H180" s="3" t="s">
        <v>19</v>
      </c>
      <c r="I180" s="3" t="s">
        <v>72</v>
      </c>
      <c r="J180" s="3" t="s">
        <v>46</v>
      </c>
      <c r="K180" s="3">
        <v>67701</v>
      </c>
      <c r="L180" s="3" t="s">
        <v>32</v>
      </c>
      <c r="M180" s="3">
        <v>0.39</v>
      </c>
      <c r="N180" s="3">
        <v>0.88</v>
      </c>
      <c r="O180" s="3">
        <v>35339.79</v>
      </c>
      <c r="P180" s="3">
        <v>0</v>
      </c>
      <c r="Q180" s="3">
        <f>Table1[[#This Row],[Total Payments Received]]-Table1[[#This Row],[Loan Amount]]</f>
        <v>4582.7900000000009</v>
      </c>
      <c r="R180" s="4">
        <f>Table1[[#This Row],[Loan Amount]]/Table1[[#This Row],[Annual Income]]</f>
        <v>0.45430643565087664</v>
      </c>
      <c r="S180" s="6">
        <f>Table1[[#This Row],[Loan Amount]]/Table1[[#This Row],[Annual Income]]</f>
        <v>0.45430643565087664</v>
      </c>
      <c r="T180" s="3">
        <f>Table1[[#This Row],[Total Payments Received]]/Table1[[#This Row],[Term (Months)]]</f>
        <v>981.66083333333336</v>
      </c>
      <c r="U180" s="3">
        <f>Table1[[#This Row],[Annual Income]]/12</f>
        <v>5641.75</v>
      </c>
      <c r="V180" s="6">
        <f>Table1[[#This Row],[EMI PER MONTH]]/Table1[[#This Row],[INCOME PER MONTH]]</f>
        <v>0.17399935008345518</v>
      </c>
      <c r="W180" s="7" t="str">
        <f>TEXT(Table1[[#This Row],[Issue Date]],"YYYY-mm")</f>
        <v>2022-10</v>
      </c>
      <c r="X180" s="33">
        <f ca="1">DATEDIF(Table1[[#This Row],[Issue Date]],TODAY(),"m")</f>
        <v>35</v>
      </c>
      <c r="Y18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4582.79</v>
      </c>
      <c r="Z180" s="22" t="str">
        <f>IF(Table1[[#This Row],[Total Payments Received]]&gt;Table1[[#This Row],[Loan Amount]],"PROFIT","LOSS")</f>
        <v>PROFIT</v>
      </c>
    </row>
    <row r="181" spans="1:26" ht="30" x14ac:dyDescent="0.25">
      <c r="A181" s="21" t="s">
        <v>401</v>
      </c>
      <c r="B181" s="2" t="s">
        <v>2208</v>
      </c>
      <c r="C181" s="3" t="s">
        <v>402</v>
      </c>
      <c r="D181" s="3" t="s">
        <v>55</v>
      </c>
      <c r="E181" s="3">
        <v>35636</v>
      </c>
      <c r="F181" s="3">
        <v>8.6</v>
      </c>
      <c r="G181" s="3">
        <v>36</v>
      </c>
      <c r="H181" s="3" t="s">
        <v>2043</v>
      </c>
      <c r="I181" s="3" t="s">
        <v>35</v>
      </c>
      <c r="J181" s="3" t="s">
        <v>21</v>
      </c>
      <c r="K181" s="3">
        <v>142599</v>
      </c>
      <c r="L181" s="3" t="s">
        <v>32</v>
      </c>
      <c r="M181" s="3">
        <v>0.24</v>
      </c>
      <c r="N181" s="3">
        <v>0.54</v>
      </c>
      <c r="O181" s="3">
        <v>13449.63</v>
      </c>
      <c r="P181" s="3">
        <v>0</v>
      </c>
      <c r="Q181" s="3">
        <f>Table1[[#This Row],[Total Payments Received]]-Table1[[#This Row],[Loan Amount]]</f>
        <v>-22186.370000000003</v>
      </c>
      <c r="R181" s="4">
        <f>Table1[[#This Row],[Loan Amount]]/Table1[[#This Row],[Annual Income]]</f>
        <v>0.24990357576140085</v>
      </c>
      <c r="S181" s="6">
        <f>Table1[[#This Row],[Loan Amount]]/Table1[[#This Row],[Annual Income]]</f>
        <v>0.24990357576140085</v>
      </c>
      <c r="T181" s="3">
        <f>Table1[[#This Row],[Total Payments Received]]/Table1[[#This Row],[Term (Months)]]</f>
        <v>373.6008333333333</v>
      </c>
      <c r="U181" s="3">
        <f>Table1[[#This Row],[Annual Income]]/12</f>
        <v>11883.25</v>
      </c>
      <c r="V181" s="6">
        <f>Table1[[#This Row],[EMI PER MONTH]]/Table1[[#This Row],[INCOME PER MONTH]]</f>
        <v>3.1439280780370123E-2</v>
      </c>
      <c r="W181" s="7" t="str">
        <f>TEXT(Table1[[#This Row],[Issue Date]],"YYYY-mm")</f>
        <v>2022-04</v>
      </c>
      <c r="X181" s="33">
        <f ca="1">DATEDIF(Table1[[#This Row],[Issue Date]],TODAY(),"m")</f>
        <v>41</v>
      </c>
      <c r="Y18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22186.37</v>
      </c>
      <c r="Z181" s="22" t="str">
        <f>IF(Table1[[#This Row],[Total Payments Received]]&gt;Table1[[#This Row],[Loan Amount]],"PROFIT","LOSS")</f>
        <v>LOSS</v>
      </c>
    </row>
    <row r="182" spans="1:26" ht="30" x14ac:dyDescent="0.25">
      <c r="A182" s="21" t="s">
        <v>403</v>
      </c>
      <c r="B182" s="2" t="s">
        <v>2209</v>
      </c>
      <c r="C182" s="3" t="s">
        <v>404</v>
      </c>
      <c r="D182" s="3" t="s">
        <v>45</v>
      </c>
      <c r="E182" s="3">
        <v>15561</v>
      </c>
      <c r="F182" s="3">
        <v>18.7</v>
      </c>
      <c r="G182" s="3">
        <v>36</v>
      </c>
      <c r="H182" s="3" t="s">
        <v>19</v>
      </c>
      <c r="I182" s="3" t="s">
        <v>20</v>
      </c>
      <c r="J182" s="3" t="s">
        <v>21</v>
      </c>
      <c r="K182" s="3">
        <v>55939</v>
      </c>
      <c r="L182" s="3" t="s">
        <v>32</v>
      </c>
      <c r="M182" s="3">
        <v>0.26</v>
      </c>
      <c r="N182" s="3">
        <v>0.66</v>
      </c>
      <c r="O182" s="3">
        <v>18470.91</v>
      </c>
      <c r="P182" s="3">
        <v>0</v>
      </c>
      <c r="Q182" s="3">
        <f>Table1[[#This Row],[Total Payments Received]]-Table1[[#This Row],[Loan Amount]]</f>
        <v>2909.91</v>
      </c>
      <c r="R182" s="4">
        <f>Table1[[#This Row],[Loan Amount]]/Table1[[#This Row],[Annual Income]]</f>
        <v>0.27817801533813619</v>
      </c>
      <c r="S182" s="6">
        <f>Table1[[#This Row],[Loan Amount]]/Table1[[#This Row],[Annual Income]]</f>
        <v>0.27817801533813619</v>
      </c>
      <c r="T182" s="3">
        <f>Table1[[#This Row],[Total Payments Received]]/Table1[[#This Row],[Term (Months)]]</f>
        <v>513.08083333333332</v>
      </c>
      <c r="U182" s="3">
        <f>Table1[[#This Row],[Annual Income]]/12</f>
        <v>4661.583333333333</v>
      </c>
      <c r="V182" s="6">
        <f>Table1[[#This Row],[EMI PER MONTH]]/Table1[[#This Row],[INCOME PER MONTH]]</f>
        <v>0.11006578594540482</v>
      </c>
      <c r="W182" s="7" t="str">
        <f>TEXT(Table1[[#This Row],[Issue Date]],"YYYY-mm")</f>
        <v>2021-05</v>
      </c>
      <c r="X182" s="33">
        <f ca="1">DATEDIF(Table1[[#This Row],[Issue Date]],TODAY(),"m")</f>
        <v>51</v>
      </c>
      <c r="Y18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2909.91</v>
      </c>
      <c r="Z182" s="22" t="str">
        <f>IF(Table1[[#This Row],[Total Payments Received]]&gt;Table1[[#This Row],[Loan Amount]],"PROFIT","LOSS")</f>
        <v>PROFIT</v>
      </c>
    </row>
    <row r="183" spans="1:26" ht="45" x14ac:dyDescent="0.25">
      <c r="A183" s="21" t="s">
        <v>405</v>
      </c>
      <c r="B183" s="2" t="s">
        <v>2210</v>
      </c>
      <c r="C183" s="3" t="s">
        <v>406</v>
      </c>
      <c r="D183" s="3" t="s">
        <v>25</v>
      </c>
      <c r="E183" s="3">
        <v>25262</v>
      </c>
      <c r="F183" s="3">
        <v>24.8</v>
      </c>
      <c r="G183" s="3">
        <v>36</v>
      </c>
      <c r="H183" s="3" t="s">
        <v>19</v>
      </c>
      <c r="I183" s="3" t="s">
        <v>20</v>
      </c>
      <c r="J183" s="3" t="s">
        <v>31</v>
      </c>
      <c r="K183" s="3">
        <v>79145</v>
      </c>
      <c r="L183" s="3" t="s">
        <v>22</v>
      </c>
      <c r="M183" s="3">
        <v>0.15</v>
      </c>
      <c r="N183" s="3">
        <v>0.81</v>
      </c>
      <c r="O183" s="3">
        <v>31526.98</v>
      </c>
      <c r="P183" s="3">
        <v>0</v>
      </c>
      <c r="Q183" s="3">
        <f>Table1[[#This Row],[Total Payments Received]]-Table1[[#This Row],[Loan Amount]]</f>
        <v>6264.98</v>
      </c>
      <c r="R183" s="4">
        <f>Table1[[#This Row],[Loan Amount]]/Table1[[#This Row],[Annual Income]]</f>
        <v>0.31918630361993811</v>
      </c>
      <c r="S183" s="6">
        <f>Table1[[#This Row],[Loan Amount]]/Table1[[#This Row],[Annual Income]]</f>
        <v>0.31918630361993811</v>
      </c>
      <c r="T183" s="3">
        <f>Table1[[#This Row],[Total Payments Received]]/Table1[[#This Row],[Term (Months)]]</f>
        <v>875.74944444444441</v>
      </c>
      <c r="U183" s="3">
        <f>Table1[[#This Row],[Annual Income]]/12</f>
        <v>6595.416666666667</v>
      </c>
      <c r="V183" s="6">
        <f>Table1[[#This Row],[EMI PER MONTH]]/Table1[[#This Row],[INCOME PER MONTH]]</f>
        <v>0.13278151915261019</v>
      </c>
      <c r="W183" s="7" t="str">
        <f>TEXT(Table1[[#This Row],[Issue Date]],"YYYY-mm")</f>
        <v>2021-09</v>
      </c>
      <c r="X183" s="33">
        <f ca="1">DATEDIF(Table1[[#This Row],[Issue Date]],TODAY(),"m")</f>
        <v>48</v>
      </c>
      <c r="Y18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6264.98</v>
      </c>
      <c r="Z183" s="22" t="str">
        <f>IF(Table1[[#This Row],[Total Payments Received]]&gt;Table1[[#This Row],[Loan Amount]],"PROFIT","LOSS")</f>
        <v>PROFIT</v>
      </c>
    </row>
    <row r="184" spans="1:26" x14ac:dyDescent="0.25">
      <c r="A184" s="21" t="s">
        <v>407</v>
      </c>
      <c r="B184" s="2" t="s">
        <v>2196</v>
      </c>
      <c r="C184" s="3" t="s">
        <v>408</v>
      </c>
      <c r="D184" s="3" t="s">
        <v>18</v>
      </c>
      <c r="E184" s="3">
        <v>15899</v>
      </c>
      <c r="F184" s="3">
        <v>19.899999999999999</v>
      </c>
      <c r="G184" s="3">
        <v>60</v>
      </c>
      <c r="H184" s="3" t="s">
        <v>2043</v>
      </c>
      <c r="I184" s="3" t="s">
        <v>82</v>
      </c>
      <c r="J184" s="3" t="s">
        <v>36</v>
      </c>
      <c r="K184" s="3">
        <v>50324</v>
      </c>
      <c r="L184" s="3" t="s">
        <v>22</v>
      </c>
      <c r="M184" s="3">
        <v>0.17</v>
      </c>
      <c r="N184" s="3">
        <v>0.62</v>
      </c>
      <c r="O184" s="3">
        <v>0</v>
      </c>
      <c r="P184" s="3">
        <v>0</v>
      </c>
      <c r="Q184" s="3">
        <f>Table1[[#This Row],[Total Payments Received]]-Table1[[#This Row],[Loan Amount]]</f>
        <v>-15899</v>
      </c>
      <c r="R184" s="4">
        <f>Table1[[#This Row],[Loan Amount]]/Table1[[#This Row],[Annual Income]]</f>
        <v>0.31593275574278673</v>
      </c>
      <c r="S184" s="6">
        <f>Table1[[#This Row],[Loan Amount]]/Table1[[#This Row],[Annual Income]]</f>
        <v>0.31593275574278673</v>
      </c>
      <c r="T184" s="3">
        <f>Table1[[#This Row],[Total Payments Received]]/Table1[[#This Row],[Term (Months)]]</f>
        <v>0</v>
      </c>
      <c r="U184" s="3">
        <f>Table1[[#This Row],[Annual Income]]/12</f>
        <v>4193.666666666667</v>
      </c>
      <c r="V184" s="6">
        <f>Table1[[#This Row],[EMI PER MONTH]]/Table1[[#This Row],[INCOME PER MONTH]]</f>
        <v>0</v>
      </c>
      <c r="W184" s="7" t="str">
        <f>TEXT(Table1[[#This Row],[Issue Date]],"YYYY-mm")</f>
        <v>2021-05</v>
      </c>
      <c r="X184" s="33">
        <f ca="1">DATEDIF(Table1[[#This Row],[Issue Date]],TODAY(),"m")</f>
        <v>51</v>
      </c>
      <c r="Y18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15899</v>
      </c>
      <c r="Z184" s="22" t="str">
        <f>IF(Table1[[#This Row],[Total Payments Received]]&gt;Table1[[#This Row],[Loan Amount]],"PROFIT","LOSS")</f>
        <v>LOSS</v>
      </c>
    </row>
    <row r="185" spans="1:26" ht="45" x14ac:dyDescent="0.25">
      <c r="A185" s="21" t="s">
        <v>409</v>
      </c>
      <c r="B185" s="2" t="s">
        <v>2211</v>
      </c>
      <c r="C185" s="3" t="s">
        <v>410</v>
      </c>
      <c r="D185" s="3" t="s">
        <v>71</v>
      </c>
      <c r="E185" s="3">
        <v>16934</v>
      </c>
      <c r="F185" s="3">
        <v>19.8</v>
      </c>
      <c r="G185" s="3">
        <v>60</v>
      </c>
      <c r="H185" s="3" t="s">
        <v>19</v>
      </c>
      <c r="I185" s="3" t="s">
        <v>26</v>
      </c>
      <c r="J185" s="3" t="s">
        <v>31</v>
      </c>
      <c r="K185" s="3">
        <v>52867</v>
      </c>
      <c r="L185" s="3" t="s">
        <v>22</v>
      </c>
      <c r="M185" s="3">
        <v>0.43</v>
      </c>
      <c r="N185" s="3">
        <v>0.87</v>
      </c>
      <c r="O185" s="3">
        <v>20286.93</v>
      </c>
      <c r="P185" s="3">
        <v>0</v>
      </c>
      <c r="Q185" s="3">
        <f>Table1[[#This Row],[Total Payments Received]]-Table1[[#This Row],[Loan Amount]]</f>
        <v>3352.9300000000003</v>
      </c>
      <c r="R185" s="4">
        <f>Table1[[#This Row],[Loan Amount]]/Table1[[#This Row],[Annual Income]]</f>
        <v>0.32031323888247865</v>
      </c>
      <c r="S185" s="6">
        <f>Table1[[#This Row],[Loan Amount]]/Table1[[#This Row],[Annual Income]]</f>
        <v>0.32031323888247865</v>
      </c>
      <c r="T185" s="3">
        <f>Table1[[#This Row],[Total Payments Received]]/Table1[[#This Row],[Term (Months)]]</f>
        <v>338.1155</v>
      </c>
      <c r="U185" s="3">
        <f>Table1[[#This Row],[Annual Income]]/12</f>
        <v>4405.583333333333</v>
      </c>
      <c r="V185" s="6">
        <f>Table1[[#This Row],[EMI PER MONTH]]/Table1[[#This Row],[INCOME PER MONTH]]</f>
        <v>7.6747044470085318E-2</v>
      </c>
      <c r="W185" s="7" t="str">
        <f>TEXT(Table1[[#This Row],[Issue Date]],"YYYY-mm")</f>
        <v>2021-12</v>
      </c>
      <c r="X185" s="33">
        <f ca="1">DATEDIF(Table1[[#This Row],[Issue Date]],TODAY(),"m")</f>
        <v>45</v>
      </c>
      <c r="Y18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3352.93</v>
      </c>
      <c r="Z185" s="22" t="str">
        <f>IF(Table1[[#This Row],[Total Payments Received]]&gt;Table1[[#This Row],[Loan Amount]],"PROFIT","LOSS")</f>
        <v>PROFIT</v>
      </c>
    </row>
    <row r="186" spans="1:26" ht="30" x14ac:dyDescent="0.25">
      <c r="A186" s="21" t="s">
        <v>411</v>
      </c>
      <c r="B186" s="2" t="s">
        <v>2212</v>
      </c>
      <c r="C186" s="3" t="s">
        <v>412</v>
      </c>
      <c r="D186" s="3" t="s">
        <v>64</v>
      </c>
      <c r="E186" s="3">
        <v>39197</v>
      </c>
      <c r="F186" s="3">
        <v>24</v>
      </c>
      <c r="G186" s="3">
        <v>36</v>
      </c>
      <c r="H186" s="3" t="s">
        <v>19</v>
      </c>
      <c r="I186" s="3" t="s">
        <v>20</v>
      </c>
      <c r="J186" s="3" t="s">
        <v>46</v>
      </c>
      <c r="K186" s="3">
        <v>30203</v>
      </c>
      <c r="L186" s="3" t="s">
        <v>32</v>
      </c>
      <c r="M186" s="3">
        <v>0.33</v>
      </c>
      <c r="N186" s="3">
        <v>0.83</v>
      </c>
      <c r="O186" s="3">
        <v>48604.28</v>
      </c>
      <c r="P186" s="3">
        <v>0</v>
      </c>
      <c r="Q186" s="3">
        <f>Table1[[#This Row],[Total Payments Received]]-Table1[[#This Row],[Loan Amount]]</f>
        <v>9407.2799999999988</v>
      </c>
      <c r="R186" s="4">
        <f>Table1[[#This Row],[Loan Amount]]/Table1[[#This Row],[Annual Income]]</f>
        <v>1.2977849882462007</v>
      </c>
      <c r="S186" s="6">
        <f>Table1[[#This Row],[Loan Amount]]/Table1[[#This Row],[Annual Income]]</f>
        <v>1.2977849882462007</v>
      </c>
      <c r="T186" s="3">
        <f>Table1[[#This Row],[Total Payments Received]]/Table1[[#This Row],[Term (Months)]]</f>
        <v>1350.1188888888889</v>
      </c>
      <c r="U186" s="3">
        <f>Table1[[#This Row],[Annual Income]]/12</f>
        <v>2516.9166666666665</v>
      </c>
      <c r="V186" s="6">
        <f>Table1[[#This Row],[EMI PER MONTH]]/Table1[[#This Row],[INCOME PER MONTH]]</f>
        <v>0.53641779514176302</v>
      </c>
      <c r="W186" s="7" t="str">
        <f>TEXT(Table1[[#This Row],[Issue Date]],"YYYY-mm")</f>
        <v>2022-09</v>
      </c>
      <c r="X186" s="33">
        <f ca="1">DATEDIF(Table1[[#This Row],[Issue Date]],TODAY(),"m")</f>
        <v>36</v>
      </c>
      <c r="Y18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9407.28</v>
      </c>
      <c r="Z186" s="22" t="str">
        <f>IF(Table1[[#This Row],[Total Payments Received]]&gt;Table1[[#This Row],[Loan Amount]],"PROFIT","LOSS")</f>
        <v>PROFIT</v>
      </c>
    </row>
    <row r="187" spans="1:26" ht="45" x14ac:dyDescent="0.25">
      <c r="A187" s="21" t="s">
        <v>413</v>
      </c>
      <c r="B187" s="2" t="s">
        <v>2102</v>
      </c>
      <c r="C187" s="3" t="s">
        <v>414</v>
      </c>
      <c r="D187" s="3" t="s">
        <v>52</v>
      </c>
      <c r="E187" s="3">
        <v>37332</v>
      </c>
      <c r="F187" s="3">
        <v>9.1</v>
      </c>
      <c r="G187" s="3">
        <v>36</v>
      </c>
      <c r="H187" s="3" t="s">
        <v>19</v>
      </c>
      <c r="I187" s="3" t="s">
        <v>56</v>
      </c>
      <c r="J187" s="3" t="s">
        <v>31</v>
      </c>
      <c r="K187" s="3">
        <v>46544</v>
      </c>
      <c r="L187" s="3" t="s">
        <v>32</v>
      </c>
      <c r="M187" s="3">
        <v>0.24</v>
      </c>
      <c r="N187" s="3">
        <v>0.86</v>
      </c>
      <c r="O187" s="3">
        <v>40729.21</v>
      </c>
      <c r="P187" s="3">
        <v>0</v>
      </c>
      <c r="Q187" s="3">
        <f>Table1[[#This Row],[Total Payments Received]]-Table1[[#This Row],[Loan Amount]]</f>
        <v>3397.2099999999991</v>
      </c>
      <c r="R187" s="4">
        <f>Table1[[#This Row],[Loan Amount]]/Table1[[#This Row],[Annual Income]]</f>
        <v>0.80207975249226537</v>
      </c>
      <c r="S187" s="6">
        <f>Table1[[#This Row],[Loan Amount]]/Table1[[#This Row],[Annual Income]]</f>
        <v>0.80207975249226537</v>
      </c>
      <c r="T187" s="3">
        <f>Table1[[#This Row],[Total Payments Received]]/Table1[[#This Row],[Term (Months)]]</f>
        <v>1131.3669444444445</v>
      </c>
      <c r="U187" s="3">
        <f>Table1[[#This Row],[Annual Income]]/12</f>
        <v>3878.6666666666665</v>
      </c>
      <c r="V187" s="6">
        <f>Table1[[#This Row],[EMI PER MONTH]]/Table1[[#This Row],[INCOME PER MONTH]]</f>
        <v>0.29168965566632293</v>
      </c>
      <c r="W187" s="7" t="str">
        <f>TEXT(Table1[[#This Row],[Issue Date]],"YYYY-mm")</f>
        <v>2023-10</v>
      </c>
      <c r="X187" s="33">
        <f ca="1">DATEDIF(Table1[[#This Row],[Issue Date]],TODAY(),"m")</f>
        <v>23</v>
      </c>
      <c r="Y18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3397.21</v>
      </c>
      <c r="Z187" s="22" t="str">
        <f>IF(Table1[[#This Row],[Total Payments Received]]&gt;Table1[[#This Row],[Loan Amount]],"PROFIT","LOSS")</f>
        <v>PROFIT</v>
      </c>
    </row>
    <row r="188" spans="1:26" x14ac:dyDescent="0.25">
      <c r="A188" s="21" t="s">
        <v>415</v>
      </c>
      <c r="B188" s="2" t="s">
        <v>2213</v>
      </c>
      <c r="C188" s="3" t="s">
        <v>416</v>
      </c>
      <c r="D188" s="3" t="s">
        <v>45</v>
      </c>
      <c r="E188" s="3">
        <v>35157</v>
      </c>
      <c r="F188" s="3">
        <v>16.3</v>
      </c>
      <c r="G188" s="3">
        <v>60</v>
      </c>
      <c r="H188" s="3" t="s">
        <v>2043</v>
      </c>
      <c r="I188" s="3" t="s">
        <v>82</v>
      </c>
      <c r="J188" s="3" t="s">
        <v>27</v>
      </c>
      <c r="K188" s="3">
        <v>45899</v>
      </c>
      <c r="L188" s="3" t="s">
        <v>32</v>
      </c>
      <c r="M188" s="3">
        <v>0.42</v>
      </c>
      <c r="N188" s="3">
        <v>0.55000000000000004</v>
      </c>
      <c r="O188" s="3">
        <v>12505.08</v>
      </c>
      <c r="P188" s="3">
        <v>0</v>
      </c>
      <c r="Q188" s="3">
        <f>Table1[[#This Row],[Total Payments Received]]-Table1[[#This Row],[Loan Amount]]</f>
        <v>-22651.919999999998</v>
      </c>
      <c r="R188" s="4">
        <f>Table1[[#This Row],[Loan Amount]]/Table1[[#This Row],[Annual Income]]</f>
        <v>0.76596440009586264</v>
      </c>
      <c r="S188" s="6">
        <f>Table1[[#This Row],[Loan Amount]]/Table1[[#This Row],[Annual Income]]</f>
        <v>0.76596440009586264</v>
      </c>
      <c r="T188" s="3">
        <f>Table1[[#This Row],[Total Payments Received]]/Table1[[#This Row],[Term (Months)]]</f>
        <v>208.41800000000001</v>
      </c>
      <c r="U188" s="3">
        <f>Table1[[#This Row],[Annual Income]]/12</f>
        <v>3824.9166666666665</v>
      </c>
      <c r="V188" s="6">
        <f>Table1[[#This Row],[EMI PER MONTH]]/Table1[[#This Row],[INCOME PER MONTH]]</f>
        <v>5.4489553149306091E-2</v>
      </c>
      <c r="W188" s="7" t="str">
        <f>TEXT(Table1[[#This Row],[Issue Date]],"YYYY-mm")</f>
        <v>2023-05</v>
      </c>
      <c r="X188" s="33">
        <f ca="1">DATEDIF(Table1[[#This Row],[Issue Date]],TODAY(),"m")</f>
        <v>27</v>
      </c>
      <c r="Y18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22651.92</v>
      </c>
      <c r="Z188" s="22" t="str">
        <f>IF(Table1[[#This Row],[Total Payments Received]]&gt;Table1[[#This Row],[Loan Amount]],"PROFIT","LOSS")</f>
        <v>LOSS</v>
      </c>
    </row>
    <row r="189" spans="1:26" ht="30" x14ac:dyDescent="0.25">
      <c r="A189" s="21" t="s">
        <v>417</v>
      </c>
      <c r="B189" s="2" t="s">
        <v>2180</v>
      </c>
      <c r="C189" s="3" t="s">
        <v>418</v>
      </c>
      <c r="D189" s="3" t="s">
        <v>71</v>
      </c>
      <c r="E189" s="3">
        <v>12593</v>
      </c>
      <c r="F189" s="3">
        <v>24.6</v>
      </c>
      <c r="G189" s="3">
        <v>60</v>
      </c>
      <c r="H189" s="3" t="s">
        <v>2043</v>
      </c>
      <c r="I189" s="3" t="s">
        <v>72</v>
      </c>
      <c r="J189" s="3" t="s">
        <v>21</v>
      </c>
      <c r="K189" s="3">
        <v>59063</v>
      </c>
      <c r="L189" s="3" t="s">
        <v>22</v>
      </c>
      <c r="M189" s="3">
        <v>0.2</v>
      </c>
      <c r="N189" s="3">
        <v>0.56000000000000005</v>
      </c>
      <c r="O189" s="3">
        <v>3295.91</v>
      </c>
      <c r="P189" s="3">
        <v>0</v>
      </c>
      <c r="Q189" s="3">
        <f>Table1[[#This Row],[Total Payments Received]]-Table1[[#This Row],[Loan Amount]]</f>
        <v>-9297.09</v>
      </c>
      <c r="R189" s="4">
        <f>Table1[[#This Row],[Loan Amount]]/Table1[[#This Row],[Annual Income]]</f>
        <v>0.21321300983695377</v>
      </c>
      <c r="S189" s="6">
        <f>Table1[[#This Row],[Loan Amount]]/Table1[[#This Row],[Annual Income]]</f>
        <v>0.21321300983695377</v>
      </c>
      <c r="T189" s="3">
        <f>Table1[[#This Row],[Total Payments Received]]/Table1[[#This Row],[Term (Months)]]</f>
        <v>54.93183333333333</v>
      </c>
      <c r="U189" s="3">
        <f>Table1[[#This Row],[Annual Income]]/12</f>
        <v>4921.916666666667</v>
      </c>
      <c r="V189" s="6">
        <f>Table1[[#This Row],[EMI PER MONTH]]/Table1[[#This Row],[INCOME PER MONTH]]</f>
        <v>1.1160658957384486E-2</v>
      </c>
      <c r="W189" s="7" t="str">
        <f>TEXT(Table1[[#This Row],[Issue Date]],"YYYY-mm")</f>
        <v>2021-01</v>
      </c>
      <c r="X189" s="33">
        <f ca="1">DATEDIF(Table1[[#This Row],[Issue Date]],TODAY(),"m")</f>
        <v>56</v>
      </c>
      <c r="Y18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9297.09</v>
      </c>
      <c r="Z189" s="22" t="str">
        <f>IF(Table1[[#This Row],[Total Payments Received]]&gt;Table1[[#This Row],[Loan Amount]],"PROFIT","LOSS")</f>
        <v>LOSS</v>
      </c>
    </row>
    <row r="190" spans="1:26" x14ac:dyDescent="0.25">
      <c r="A190" s="21" t="s">
        <v>419</v>
      </c>
      <c r="B190" s="2" t="s">
        <v>2214</v>
      </c>
      <c r="C190" s="3" t="s">
        <v>420</v>
      </c>
      <c r="D190" s="3" t="s">
        <v>39</v>
      </c>
      <c r="E190" s="3">
        <v>18320</v>
      </c>
      <c r="F190" s="3">
        <v>8.3000000000000007</v>
      </c>
      <c r="G190" s="3">
        <v>36</v>
      </c>
      <c r="H190" s="3" t="s">
        <v>19</v>
      </c>
      <c r="I190" s="3" t="s">
        <v>26</v>
      </c>
      <c r="J190" s="3" t="s">
        <v>36</v>
      </c>
      <c r="K190" s="3">
        <v>120880</v>
      </c>
      <c r="L190" s="3" t="s">
        <v>32</v>
      </c>
      <c r="M190" s="3">
        <v>0.49</v>
      </c>
      <c r="N190" s="3">
        <v>0.63</v>
      </c>
      <c r="O190" s="3">
        <v>19840.560000000001</v>
      </c>
      <c r="P190" s="3">
        <v>0</v>
      </c>
      <c r="Q190" s="3">
        <f>Table1[[#This Row],[Total Payments Received]]-Table1[[#This Row],[Loan Amount]]</f>
        <v>1520.5600000000013</v>
      </c>
      <c r="R190" s="4">
        <f>Table1[[#This Row],[Loan Amount]]/Table1[[#This Row],[Annual Income]]</f>
        <v>0.15155526141628062</v>
      </c>
      <c r="S190" s="6">
        <f>Table1[[#This Row],[Loan Amount]]/Table1[[#This Row],[Annual Income]]</f>
        <v>0.15155526141628062</v>
      </c>
      <c r="T190" s="3">
        <f>Table1[[#This Row],[Total Payments Received]]/Table1[[#This Row],[Term (Months)]]</f>
        <v>551.12666666666667</v>
      </c>
      <c r="U190" s="3">
        <f>Table1[[#This Row],[Annual Income]]/12</f>
        <v>10073.333333333334</v>
      </c>
      <c r="V190" s="6">
        <f>Table1[[#This Row],[EMI PER MONTH]]/Table1[[#This Row],[INCOME PER MONTH]]</f>
        <v>5.4711449371277296E-2</v>
      </c>
      <c r="W190" s="7" t="str">
        <f>TEXT(Table1[[#This Row],[Issue Date]],"YYYY-mm")</f>
        <v>2023-06</v>
      </c>
      <c r="X190" s="33">
        <f ca="1">DATEDIF(Table1[[#This Row],[Issue Date]],TODAY(),"m")</f>
        <v>27</v>
      </c>
      <c r="Y19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1520.56</v>
      </c>
      <c r="Z190" s="22" t="str">
        <f>IF(Table1[[#This Row],[Total Payments Received]]&gt;Table1[[#This Row],[Loan Amount]],"PROFIT","LOSS")</f>
        <v>PROFIT</v>
      </c>
    </row>
    <row r="191" spans="1:26" ht="30" x14ac:dyDescent="0.25">
      <c r="A191" s="21" t="s">
        <v>421</v>
      </c>
      <c r="B191" s="2" t="s">
        <v>2215</v>
      </c>
      <c r="C191" s="3" t="s">
        <v>422</v>
      </c>
      <c r="D191" s="3" t="s">
        <v>18</v>
      </c>
      <c r="E191" s="3">
        <v>28376</v>
      </c>
      <c r="F191" s="3">
        <v>19</v>
      </c>
      <c r="G191" s="3">
        <v>60</v>
      </c>
      <c r="H191" s="3" t="s">
        <v>19</v>
      </c>
      <c r="I191" s="3" t="s">
        <v>56</v>
      </c>
      <c r="J191" s="3" t="s">
        <v>46</v>
      </c>
      <c r="K191" s="3">
        <v>33748</v>
      </c>
      <c r="L191" s="3" t="s">
        <v>22</v>
      </c>
      <c r="M191" s="3">
        <v>0.24</v>
      </c>
      <c r="N191" s="3">
        <v>0.73</v>
      </c>
      <c r="O191" s="3">
        <v>33767.440000000002</v>
      </c>
      <c r="P191" s="3">
        <v>0</v>
      </c>
      <c r="Q191" s="3">
        <f>Table1[[#This Row],[Total Payments Received]]-Table1[[#This Row],[Loan Amount]]</f>
        <v>5391.4400000000023</v>
      </c>
      <c r="R191" s="4">
        <f>Table1[[#This Row],[Loan Amount]]/Table1[[#This Row],[Annual Income]]</f>
        <v>0.84082019675240016</v>
      </c>
      <c r="S191" s="6">
        <f>Table1[[#This Row],[Loan Amount]]/Table1[[#This Row],[Annual Income]]</f>
        <v>0.84082019675240016</v>
      </c>
      <c r="T191" s="3">
        <f>Table1[[#This Row],[Total Payments Received]]/Table1[[#This Row],[Term (Months)]]</f>
        <v>562.79066666666665</v>
      </c>
      <c r="U191" s="3">
        <f>Table1[[#This Row],[Annual Income]]/12</f>
        <v>2812.3333333333335</v>
      </c>
      <c r="V191" s="6">
        <f>Table1[[#This Row],[EMI PER MONTH]]/Table1[[#This Row],[INCOME PER MONTH]]</f>
        <v>0.20011520682707121</v>
      </c>
      <c r="W191" s="7" t="str">
        <f>TEXT(Table1[[#This Row],[Issue Date]],"YYYY-mm")</f>
        <v>2021-09</v>
      </c>
      <c r="X191" s="33">
        <f ca="1">DATEDIF(Table1[[#This Row],[Issue Date]],TODAY(),"m")</f>
        <v>48</v>
      </c>
      <c r="Y19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5391.44</v>
      </c>
      <c r="Z191" s="22" t="str">
        <f>IF(Table1[[#This Row],[Total Payments Received]]&gt;Table1[[#This Row],[Loan Amount]],"PROFIT","LOSS")</f>
        <v>PROFIT</v>
      </c>
    </row>
    <row r="192" spans="1:26" ht="30" x14ac:dyDescent="0.25">
      <c r="A192" s="21" t="s">
        <v>423</v>
      </c>
      <c r="B192" s="2" t="s">
        <v>2216</v>
      </c>
      <c r="C192" s="3" t="s">
        <v>424</v>
      </c>
      <c r="D192" s="3" t="s">
        <v>75</v>
      </c>
      <c r="E192" s="3">
        <v>15199</v>
      </c>
      <c r="F192" s="3">
        <v>16.7</v>
      </c>
      <c r="G192" s="3">
        <v>60</v>
      </c>
      <c r="H192" s="3" t="s">
        <v>2043</v>
      </c>
      <c r="I192" s="3" t="s">
        <v>56</v>
      </c>
      <c r="J192" s="3" t="s">
        <v>21</v>
      </c>
      <c r="K192" s="3">
        <v>135022</v>
      </c>
      <c r="L192" s="3" t="s">
        <v>32</v>
      </c>
      <c r="M192" s="3">
        <v>0.23</v>
      </c>
      <c r="N192" s="3">
        <v>0.84</v>
      </c>
      <c r="O192" s="3">
        <v>3413</v>
      </c>
      <c r="P192" s="3">
        <v>0</v>
      </c>
      <c r="Q192" s="3">
        <f>Table1[[#This Row],[Total Payments Received]]-Table1[[#This Row],[Loan Amount]]</f>
        <v>-11786</v>
      </c>
      <c r="R192" s="4">
        <f>Table1[[#This Row],[Loan Amount]]/Table1[[#This Row],[Annual Income]]</f>
        <v>0.11256684095925108</v>
      </c>
      <c r="S192" s="6">
        <f>Table1[[#This Row],[Loan Amount]]/Table1[[#This Row],[Annual Income]]</f>
        <v>0.11256684095925108</v>
      </c>
      <c r="T192" s="3">
        <f>Table1[[#This Row],[Total Payments Received]]/Table1[[#This Row],[Term (Months)]]</f>
        <v>56.883333333333333</v>
      </c>
      <c r="U192" s="3">
        <f>Table1[[#This Row],[Annual Income]]/12</f>
        <v>11251.833333333334</v>
      </c>
      <c r="V192" s="6">
        <f>Table1[[#This Row],[EMI PER MONTH]]/Table1[[#This Row],[INCOME PER MONTH]]</f>
        <v>5.0554724415280469E-3</v>
      </c>
      <c r="W192" s="7" t="str">
        <f>TEXT(Table1[[#This Row],[Issue Date]],"YYYY-mm")</f>
        <v>2022-03</v>
      </c>
      <c r="X192" s="33">
        <f ca="1">DATEDIF(Table1[[#This Row],[Issue Date]],TODAY(),"m")</f>
        <v>41</v>
      </c>
      <c r="Y19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11786</v>
      </c>
      <c r="Z192" s="22" t="str">
        <f>IF(Table1[[#This Row],[Total Payments Received]]&gt;Table1[[#This Row],[Loan Amount]],"PROFIT","LOSS")</f>
        <v>LOSS</v>
      </c>
    </row>
    <row r="193" spans="1:26" ht="45" x14ac:dyDescent="0.25">
      <c r="A193" s="21" t="s">
        <v>425</v>
      </c>
      <c r="B193" s="2" t="s">
        <v>2217</v>
      </c>
      <c r="C193" s="3" t="s">
        <v>426</v>
      </c>
      <c r="D193" s="3" t="s">
        <v>52</v>
      </c>
      <c r="E193" s="3">
        <v>16876</v>
      </c>
      <c r="F193" s="3">
        <v>16.7</v>
      </c>
      <c r="G193" s="3">
        <v>36</v>
      </c>
      <c r="H193" s="3" t="s">
        <v>2043</v>
      </c>
      <c r="I193" s="3" t="s">
        <v>40</v>
      </c>
      <c r="J193" s="3" t="s">
        <v>31</v>
      </c>
      <c r="K193" s="3">
        <v>147269</v>
      </c>
      <c r="L193" s="3" t="s">
        <v>28</v>
      </c>
      <c r="M193" s="3">
        <v>0.22</v>
      </c>
      <c r="N193" s="3">
        <v>0.88</v>
      </c>
      <c r="O193" s="3">
        <v>3698.91</v>
      </c>
      <c r="P193" s="3">
        <v>0</v>
      </c>
      <c r="Q193" s="3">
        <f>Table1[[#This Row],[Total Payments Received]]-Table1[[#This Row],[Loan Amount]]</f>
        <v>-13177.09</v>
      </c>
      <c r="R193" s="4">
        <f>Table1[[#This Row],[Loan Amount]]/Table1[[#This Row],[Annual Income]]</f>
        <v>0.11459302365059856</v>
      </c>
      <c r="S193" s="6">
        <f>Table1[[#This Row],[Loan Amount]]/Table1[[#This Row],[Annual Income]]</f>
        <v>0.11459302365059856</v>
      </c>
      <c r="T193" s="3">
        <f>Table1[[#This Row],[Total Payments Received]]/Table1[[#This Row],[Term (Months)]]</f>
        <v>102.7475</v>
      </c>
      <c r="U193" s="3">
        <f>Table1[[#This Row],[Annual Income]]/12</f>
        <v>12272.416666666666</v>
      </c>
      <c r="V193" s="6">
        <f>Table1[[#This Row],[EMI PER MONTH]]/Table1[[#This Row],[INCOME PER MONTH]]</f>
        <v>8.3722304083004573E-3</v>
      </c>
      <c r="W193" s="7" t="str">
        <f>TEXT(Table1[[#This Row],[Issue Date]],"YYYY-mm")</f>
        <v>2023-11</v>
      </c>
      <c r="X193" s="33">
        <f ca="1">DATEDIF(Table1[[#This Row],[Issue Date]],TODAY(),"m")</f>
        <v>21</v>
      </c>
      <c r="Y19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13177.09</v>
      </c>
      <c r="Z193" s="22" t="str">
        <f>IF(Table1[[#This Row],[Total Payments Received]]&gt;Table1[[#This Row],[Loan Amount]],"PROFIT","LOSS")</f>
        <v>LOSS</v>
      </c>
    </row>
    <row r="194" spans="1:26" hidden="1" x14ac:dyDescent="0.25">
      <c r="A194" s="21" t="s">
        <v>427</v>
      </c>
      <c r="B194" s="2" t="s">
        <v>2218</v>
      </c>
      <c r="C194" s="3" t="s">
        <v>428</v>
      </c>
      <c r="D194" s="3" t="s">
        <v>25</v>
      </c>
      <c r="E194" s="3">
        <v>9245</v>
      </c>
      <c r="F194" s="3">
        <v>19</v>
      </c>
      <c r="G194" s="3">
        <v>60</v>
      </c>
      <c r="H194" s="3" t="s">
        <v>2773</v>
      </c>
      <c r="I194" s="3" t="s">
        <v>20</v>
      </c>
      <c r="J194" s="3" t="s">
        <v>27</v>
      </c>
      <c r="K194" s="3">
        <v>96629</v>
      </c>
      <c r="L194" s="3" t="s">
        <v>22</v>
      </c>
      <c r="M194" s="3">
        <v>0.15</v>
      </c>
      <c r="N194" s="3">
        <v>0.82</v>
      </c>
      <c r="O194" s="3">
        <v>0</v>
      </c>
      <c r="P194" s="3">
        <v>0</v>
      </c>
      <c r="Q194" s="3">
        <f>Table1[[#This Row],[Total Payments Received]]-Table1[[#This Row],[Loan Amount]]</f>
        <v>-9245</v>
      </c>
      <c r="R194" s="4">
        <f>Table1[[#This Row],[Loan Amount]]/Table1[[#This Row],[Annual Income]]</f>
        <v>9.5675211375466987E-2</v>
      </c>
      <c r="S194" s="6">
        <f>Table1[[#This Row],[Loan Amount]]/Table1[[#This Row],[Annual Income]]</f>
        <v>9.5675211375466987E-2</v>
      </c>
      <c r="T194" s="3">
        <f>Table1[[#This Row],[Total Payments Received]]/Table1[[#This Row],[Term (Months)]]</f>
        <v>0</v>
      </c>
      <c r="U194" s="3">
        <f>Table1[[#This Row],[Annual Income]]/12</f>
        <v>8052.416666666667</v>
      </c>
      <c r="V194" s="6">
        <f>Table1[[#This Row],[EMI PER MONTH]]/Table1[[#This Row],[INCOME PER MONTH]]</f>
        <v>0</v>
      </c>
      <c r="W194" s="7" t="str">
        <f>TEXT(Table1[[#This Row],[Issue Date]],"YYYY-mm")</f>
        <v>2023-10</v>
      </c>
      <c r="X194" s="33">
        <f ca="1">DATEDIF(Table1[[#This Row],[Issue Date]],TODAY(),"m")</f>
        <v>23</v>
      </c>
      <c r="Y19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9245</v>
      </c>
      <c r="Z194" s="22" t="str">
        <f>IF(Table1[[#This Row],[Total Payments Received]]&gt;Table1[[#This Row],[Loan Amount]],"PROFIT","LOSS")</f>
        <v>LOSS</v>
      </c>
    </row>
    <row r="195" spans="1:26" ht="45" x14ac:dyDescent="0.25">
      <c r="A195" s="21" t="s">
        <v>429</v>
      </c>
      <c r="B195" s="2" t="s">
        <v>2219</v>
      </c>
      <c r="C195" s="3" t="s">
        <v>430</v>
      </c>
      <c r="D195" s="3" t="s">
        <v>18</v>
      </c>
      <c r="E195" s="3">
        <v>8214</v>
      </c>
      <c r="F195" s="3">
        <v>23.6</v>
      </c>
      <c r="G195" s="3">
        <v>60</v>
      </c>
      <c r="H195" s="3" t="s">
        <v>2043</v>
      </c>
      <c r="I195" s="3" t="s">
        <v>72</v>
      </c>
      <c r="J195" s="3" t="s">
        <v>31</v>
      </c>
      <c r="K195" s="3">
        <v>110764</v>
      </c>
      <c r="L195" s="3" t="s">
        <v>28</v>
      </c>
      <c r="M195" s="3">
        <v>0.14000000000000001</v>
      </c>
      <c r="N195" s="3">
        <v>0.92</v>
      </c>
      <c r="O195" s="3">
        <v>2776.51</v>
      </c>
      <c r="P195" s="3">
        <v>0</v>
      </c>
      <c r="Q195" s="3">
        <f>Table1[[#This Row],[Total Payments Received]]-Table1[[#This Row],[Loan Amount]]</f>
        <v>-5437.49</v>
      </c>
      <c r="R195" s="4">
        <f>Table1[[#This Row],[Loan Amount]]/Table1[[#This Row],[Annual Income]]</f>
        <v>7.415766855657073E-2</v>
      </c>
      <c r="S195" s="6">
        <f>Table1[[#This Row],[Loan Amount]]/Table1[[#This Row],[Annual Income]]</f>
        <v>7.415766855657073E-2</v>
      </c>
      <c r="T195" s="3">
        <f>Table1[[#This Row],[Total Payments Received]]/Table1[[#This Row],[Term (Months)]]</f>
        <v>46.275166666666671</v>
      </c>
      <c r="U195" s="3">
        <f>Table1[[#This Row],[Annual Income]]/12</f>
        <v>9230.3333333333339</v>
      </c>
      <c r="V195" s="6">
        <f>Table1[[#This Row],[EMI PER MONTH]]/Table1[[#This Row],[INCOME PER MONTH]]</f>
        <v>5.0133797984904848E-3</v>
      </c>
      <c r="W195" s="7" t="str">
        <f>TEXT(Table1[[#This Row],[Issue Date]],"YYYY-mm")</f>
        <v>2021-01</v>
      </c>
      <c r="X195" s="33">
        <f ca="1">DATEDIF(Table1[[#This Row],[Issue Date]],TODAY(),"m")</f>
        <v>56</v>
      </c>
      <c r="Y19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5437.49</v>
      </c>
      <c r="Z195" s="22" t="str">
        <f>IF(Table1[[#This Row],[Total Payments Received]]&gt;Table1[[#This Row],[Loan Amount]],"PROFIT","LOSS")</f>
        <v>LOSS</v>
      </c>
    </row>
    <row r="196" spans="1:26" ht="30" x14ac:dyDescent="0.25">
      <c r="A196" s="21" t="s">
        <v>431</v>
      </c>
      <c r="B196" s="2" t="s">
        <v>2100</v>
      </c>
      <c r="C196" s="3" t="s">
        <v>432</v>
      </c>
      <c r="D196" s="3" t="s">
        <v>55</v>
      </c>
      <c r="E196" s="3">
        <v>1726</v>
      </c>
      <c r="F196" s="3">
        <v>20.7</v>
      </c>
      <c r="G196" s="3">
        <v>36</v>
      </c>
      <c r="H196" s="3" t="s">
        <v>2043</v>
      </c>
      <c r="I196" s="3" t="s">
        <v>82</v>
      </c>
      <c r="J196" s="3" t="s">
        <v>21</v>
      </c>
      <c r="K196" s="3">
        <v>50884</v>
      </c>
      <c r="L196" s="3" t="s">
        <v>22</v>
      </c>
      <c r="M196" s="3">
        <v>0.36</v>
      </c>
      <c r="N196" s="3">
        <v>0.83</v>
      </c>
      <c r="O196" s="3">
        <v>470.61</v>
      </c>
      <c r="P196" s="3">
        <v>0</v>
      </c>
      <c r="Q196" s="3">
        <f>Table1[[#This Row],[Total Payments Received]]-Table1[[#This Row],[Loan Amount]]</f>
        <v>-1255.3899999999999</v>
      </c>
      <c r="R196" s="4">
        <f>Table1[[#This Row],[Loan Amount]]/Table1[[#This Row],[Annual Income]]</f>
        <v>3.3920289285433537E-2</v>
      </c>
      <c r="S196" s="6">
        <f>Table1[[#This Row],[Loan Amount]]/Table1[[#This Row],[Annual Income]]</f>
        <v>3.3920289285433537E-2</v>
      </c>
      <c r="T196" s="3">
        <f>Table1[[#This Row],[Total Payments Received]]/Table1[[#This Row],[Term (Months)]]</f>
        <v>13.0725</v>
      </c>
      <c r="U196" s="3">
        <f>Table1[[#This Row],[Annual Income]]/12</f>
        <v>4240.333333333333</v>
      </c>
      <c r="V196" s="6">
        <f>Table1[[#This Row],[EMI PER MONTH]]/Table1[[#This Row],[INCOME PER MONTH]]</f>
        <v>3.0828944265387944E-3</v>
      </c>
      <c r="W196" s="7" t="str">
        <f>TEXT(Table1[[#This Row],[Issue Date]],"YYYY-mm")</f>
        <v>2023-03</v>
      </c>
      <c r="X196" s="33">
        <f ca="1">DATEDIF(Table1[[#This Row],[Issue Date]],TODAY(),"m")</f>
        <v>29</v>
      </c>
      <c r="Y19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1255.39</v>
      </c>
      <c r="Z196" s="22" t="str">
        <f>IF(Table1[[#This Row],[Total Payments Received]]&gt;Table1[[#This Row],[Loan Amount]],"PROFIT","LOSS")</f>
        <v>LOSS</v>
      </c>
    </row>
    <row r="197" spans="1:26" ht="30" x14ac:dyDescent="0.25">
      <c r="A197" s="21" t="s">
        <v>433</v>
      </c>
      <c r="B197" s="2" t="s">
        <v>2220</v>
      </c>
      <c r="C197" s="3" t="s">
        <v>434</v>
      </c>
      <c r="D197" s="3" t="s">
        <v>49</v>
      </c>
      <c r="E197" s="3">
        <v>12362</v>
      </c>
      <c r="F197" s="3">
        <v>6.1</v>
      </c>
      <c r="G197" s="3">
        <v>36</v>
      </c>
      <c r="H197" s="3" t="s">
        <v>19</v>
      </c>
      <c r="I197" s="3" t="s">
        <v>20</v>
      </c>
      <c r="J197" s="3" t="s">
        <v>46</v>
      </c>
      <c r="K197" s="3">
        <v>55183</v>
      </c>
      <c r="L197" s="3" t="s">
        <v>32</v>
      </c>
      <c r="M197" s="3">
        <v>0.45</v>
      </c>
      <c r="N197" s="3">
        <v>0.64</v>
      </c>
      <c r="O197" s="3">
        <v>13116.08</v>
      </c>
      <c r="P197" s="3">
        <v>0</v>
      </c>
      <c r="Q197" s="3">
        <f>Table1[[#This Row],[Total Payments Received]]-Table1[[#This Row],[Loan Amount]]</f>
        <v>754.07999999999993</v>
      </c>
      <c r="R197" s="4">
        <f>Table1[[#This Row],[Loan Amount]]/Table1[[#This Row],[Annual Income]]</f>
        <v>0.22401826649511625</v>
      </c>
      <c r="S197" s="6">
        <f>Table1[[#This Row],[Loan Amount]]/Table1[[#This Row],[Annual Income]]</f>
        <v>0.22401826649511625</v>
      </c>
      <c r="T197" s="3">
        <f>Table1[[#This Row],[Total Payments Received]]/Table1[[#This Row],[Term (Months)]]</f>
        <v>364.33555555555557</v>
      </c>
      <c r="U197" s="3">
        <f>Table1[[#This Row],[Annual Income]]/12</f>
        <v>4598.583333333333</v>
      </c>
      <c r="V197" s="6">
        <f>Table1[[#This Row],[EMI PER MONTH]]/Table1[[#This Row],[INCOME PER MONTH]]</f>
        <v>7.9227781502757499E-2</v>
      </c>
      <c r="W197" s="7" t="str">
        <f>TEXT(Table1[[#This Row],[Issue Date]],"YYYY-mm")</f>
        <v>2021-07</v>
      </c>
      <c r="X197" s="33">
        <f ca="1">DATEDIF(Table1[[#This Row],[Issue Date]],TODAY(),"m")</f>
        <v>49</v>
      </c>
      <c r="Y19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754.08</v>
      </c>
      <c r="Z197" s="22" t="str">
        <f>IF(Table1[[#This Row],[Total Payments Received]]&gt;Table1[[#This Row],[Loan Amount]],"PROFIT","LOSS")</f>
        <v>PROFIT</v>
      </c>
    </row>
    <row r="198" spans="1:26" x14ac:dyDescent="0.25">
      <c r="A198" s="21" t="s">
        <v>435</v>
      </c>
      <c r="B198" s="2" t="s">
        <v>2221</v>
      </c>
      <c r="C198" s="3" t="s">
        <v>436</v>
      </c>
      <c r="D198" s="3" t="s">
        <v>55</v>
      </c>
      <c r="E198" s="3">
        <v>19297</v>
      </c>
      <c r="F198" s="3">
        <v>22.1</v>
      </c>
      <c r="G198" s="3">
        <v>60</v>
      </c>
      <c r="H198" s="3" t="s">
        <v>19</v>
      </c>
      <c r="I198" s="3" t="s">
        <v>56</v>
      </c>
      <c r="J198" s="3" t="s">
        <v>36</v>
      </c>
      <c r="K198" s="3">
        <v>111570</v>
      </c>
      <c r="L198" s="3" t="s">
        <v>32</v>
      </c>
      <c r="M198" s="3">
        <v>0.42</v>
      </c>
      <c r="N198" s="3">
        <v>0.62</v>
      </c>
      <c r="O198" s="3">
        <v>23561.64</v>
      </c>
      <c r="P198" s="3">
        <v>0</v>
      </c>
      <c r="Q198" s="3">
        <f>Table1[[#This Row],[Total Payments Received]]-Table1[[#This Row],[Loan Amount]]</f>
        <v>4264.6399999999994</v>
      </c>
      <c r="R198" s="4">
        <f>Table1[[#This Row],[Loan Amount]]/Table1[[#This Row],[Annual Income]]</f>
        <v>0.17295868064891995</v>
      </c>
      <c r="S198" s="6">
        <f>Table1[[#This Row],[Loan Amount]]/Table1[[#This Row],[Annual Income]]</f>
        <v>0.17295868064891995</v>
      </c>
      <c r="T198" s="3">
        <f>Table1[[#This Row],[Total Payments Received]]/Table1[[#This Row],[Term (Months)]]</f>
        <v>392.69400000000002</v>
      </c>
      <c r="U198" s="3">
        <f>Table1[[#This Row],[Annual Income]]/12</f>
        <v>9297.5</v>
      </c>
      <c r="V198" s="6">
        <f>Table1[[#This Row],[EMI PER MONTH]]/Table1[[#This Row],[INCOME PER MONTH]]</f>
        <v>4.2236515192255984E-2</v>
      </c>
      <c r="W198" s="7" t="str">
        <f>TEXT(Table1[[#This Row],[Issue Date]],"YYYY-mm")</f>
        <v>2022-02</v>
      </c>
      <c r="X198" s="33">
        <f ca="1">DATEDIF(Table1[[#This Row],[Issue Date]],TODAY(),"m")</f>
        <v>43</v>
      </c>
      <c r="Y19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4264.64</v>
      </c>
      <c r="Z198" s="22" t="str">
        <f>IF(Table1[[#This Row],[Total Payments Received]]&gt;Table1[[#This Row],[Loan Amount]],"PROFIT","LOSS")</f>
        <v>PROFIT</v>
      </c>
    </row>
    <row r="199" spans="1:26" ht="30" x14ac:dyDescent="0.25">
      <c r="A199" s="21" t="s">
        <v>437</v>
      </c>
      <c r="B199" s="2" t="s">
        <v>2222</v>
      </c>
      <c r="C199" s="3" t="s">
        <v>438</v>
      </c>
      <c r="D199" s="3" t="s">
        <v>55</v>
      </c>
      <c r="E199" s="3">
        <v>31448</v>
      </c>
      <c r="F199" s="3">
        <v>9.5</v>
      </c>
      <c r="G199" s="3">
        <v>36</v>
      </c>
      <c r="H199" s="3" t="s">
        <v>19</v>
      </c>
      <c r="I199" s="3" t="s">
        <v>72</v>
      </c>
      <c r="J199" s="3" t="s">
        <v>21</v>
      </c>
      <c r="K199" s="3">
        <v>101246</v>
      </c>
      <c r="L199" s="3" t="s">
        <v>28</v>
      </c>
      <c r="M199" s="3">
        <v>0.16</v>
      </c>
      <c r="N199" s="3">
        <v>0.81</v>
      </c>
      <c r="O199" s="3">
        <v>34435.56</v>
      </c>
      <c r="P199" s="3">
        <v>0</v>
      </c>
      <c r="Q199" s="3">
        <f>Table1[[#This Row],[Total Payments Received]]-Table1[[#This Row],[Loan Amount]]</f>
        <v>2987.5599999999977</v>
      </c>
      <c r="R199" s="4">
        <f>Table1[[#This Row],[Loan Amount]]/Table1[[#This Row],[Annual Income]]</f>
        <v>0.31060980186871578</v>
      </c>
      <c r="S199" s="6">
        <f>Table1[[#This Row],[Loan Amount]]/Table1[[#This Row],[Annual Income]]</f>
        <v>0.31060980186871578</v>
      </c>
      <c r="T199" s="3">
        <f>Table1[[#This Row],[Total Payments Received]]/Table1[[#This Row],[Term (Months)]]</f>
        <v>956.54333333333329</v>
      </c>
      <c r="U199" s="3">
        <f>Table1[[#This Row],[Annual Income]]/12</f>
        <v>8437.1666666666661</v>
      </c>
      <c r="V199" s="6">
        <f>Table1[[#This Row],[EMI PER MONTH]]/Table1[[#This Row],[INCOME PER MONTH]]</f>
        <v>0.11337257768208127</v>
      </c>
      <c r="W199" s="7" t="str">
        <f>TEXT(Table1[[#This Row],[Issue Date]],"YYYY-mm")</f>
        <v>2021-06</v>
      </c>
      <c r="X199" s="33">
        <f ca="1">DATEDIF(Table1[[#This Row],[Issue Date]],TODAY(),"m")</f>
        <v>51</v>
      </c>
      <c r="Y19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2987.56</v>
      </c>
      <c r="Z199" s="22" t="str">
        <f>IF(Table1[[#This Row],[Total Payments Received]]&gt;Table1[[#This Row],[Loan Amount]],"PROFIT","LOSS")</f>
        <v>PROFIT</v>
      </c>
    </row>
    <row r="200" spans="1:26" ht="30" x14ac:dyDescent="0.25">
      <c r="A200" s="21" t="s">
        <v>439</v>
      </c>
      <c r="B200" s="2" t="s">
        <v>2223</v>
      </c>
      <c r="C200" s="3" t="s">
        <v>440</v>
      </c>
      <c r="D200" s="3" t="s">
        <v>39</v>
      </c>
      <c r="E200" s="3">
        <v>27172</v>
      </c>
      <c r="F200" s="3">
        <v>12.5</v>
      </c>
      <c r="G200" s="3">
        <v>60</v>
      </c>
      <c r="H200" s="3" t="s">
        <v>2043</v>
      </c>
      <c r="I200" s="3" t="s">
        <v>72</v>
      </c>
      <c r="J200" s="3" t="s">
        <v>46</v>
      </c>
      <c r="K200" s="3">
        <v>138036</v>
      </c>
      <c r="L200" s="3" t="s">
        <v>32</v>
      </c>
      <c r="M200" s="3">
        <v>0.32</v>
      </c>
      <c r="N200" s="3">
        <v>0.59</v>
      </c>
      <c r="O200" s="3">
        <v>11741.28</v>
      </c>
      <c r="P200" s="3">
        <v>0</v>
      </c>
      <c r="Q200" s="3">
        <f>Table1[[#This Row],[Total Payments Received]]-Table1[[#This Row],[Loan Amount]]</f>
        <v>-15430.72</v>
      </c>
      <c r="R200" s="4">
        <f>Table1[[#This Row],[Loan Amount]]/Table1[[#This Row],[Annual Income]]</f>
        <v>0.19684719928134689</v>
      </c>
      <c r="S200" s="6">
        <f>Table1[[#This Row],[Loan Amount]]/Table1[[#This Row],[Annual Income]]</f>
        <v>0.19684719928134689</v>
      </c>
      <c r="T200" s="3">
        <f>Table1[[#This Row],[Total Payments Received]]/Table1[[#This Row],[Term (Months)]]</f>
        <v>195.68800000000002</v>
      </c>
      <c r="U200" s="3">
        <f>Table1[[#This Row],[Annual Income]]/12</f>
        <v>11503</v>
      </c>
      <c r="V200" s="6">
        <f>Table1[[#This Row],[EMI PER MONTH]]/Table1[[#This Row],[INCOME PER MONTH]]</f>
        <v>1.7011909936538297E-2</v>
      </c>
      <c r="W200" s="7" t="str">
        <f>TEXT(Table1[[#This Row],[Issue Date]],"YYYY-mm")</f>
        <v>2021-02</v>
      </c>
      <c r="X200" s="33">
        <f ca="1">DATEDIF(Table1[[#This Row],[Issue Date]],TODAY(),"m")</f>
        <v>54</v>
      </c>
      <c r="Y20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15430.72</v>
      </c>
      <c r="Z200" s="22" t="str">
        <f>IF(Table1[[#This Row],[Total Payments Received]]&gt;Table1[[#This Row],[Loan Amount]],"PROFIT","LOSS")</f>
        <v>LOSS</v>
      </c>
    </row>
    <row r="201" spans="1:26" ht="30" x14ac:dyDescent="0.25">
      <c r="A201" s="21" t="s">
        <v>441</v>
      </c>
      <c r="B201" s="2" t="s">
        <v>2170</v>
      </c>
      <c r="C201" s="3" t="s">
        <v>442</v>
      </c>
      <c r="D201" s="3" t="s">
        <v>64</v>
      </c>
      <c r="E201" s="3">
        <v>8657</v>
      </c>
      <c r="F201" s="3">
        <v>14.2</v>
      </c>
      <c r="G201" s="3">
        <v>36</v>
      </c>
      <c r="H201" s="3" t="s">
        <v>2043</v>
      </c>
      <c r="I201" s="3" t="s">
        <v>72</v>
      </c>
      <c r="J201" s="3" t="s">
        <v>21</v>
      </c>
      <c r="K201" s="3">
        <v>49259</v>
      </c>
      <c r="L201" s="3" t="s">
        <v>22</v>
      </c>
      <c r="M201" s="3">
        <v>0.14000000000000001</v>
      </c>
      <c r="N201" s="3">
        <v>0.54</v>
      </c>
      <c r="O201" s="3">
        <v>3840.38</v>
      </c>
      <c r="P201" s="3">
        <v>0</v>
      </c>
      <c r="Q201" s="3">
        <f>Table1[[#This Row],[Total Payments Received]]-Table1[[#This Row],[Loan Amount]]</f>
        <v>-4816.62</v>
      </c>
      <c r="R201" s="4">
        <f>Table1[[#This Row],[Loan Amount]]/Table1[[#This Row],[Annual Income]]</f>
        <v>0.17574453399378795</v>
      </c>
      <c r="S201" s="6">
        <f>Table1[[#This Row],[Loan Amount]]/Table1[[#This Row],[Annual Income]]</f>
        <v>0.17574453399378795</v>
      </c>
      <c r="T201" s="3">
        <f>Table1[[#This Row],[Total Payments Received]]/Table1[[#This Row],[Term (Months)]]</f>
        <v>106.67722222222223</v>
      </c>
      <c r="U201" s="3">
        <f>Table1[[#This Row],[Annual Income]]/12</f>
        <v>4104.916666666667</v>
      </c>
      <c r="V201" s="6">
        <f>Table1[[#This Row],[EMI PER MONTH]]/Table1[[#This Row],[INCOME PER MONTH]]</f>
        <v>2.5987670611800212E-2</v>
      </c>
      <c r="W201" s="7" t="str">
        <f>TEXT(Table1[[#This Row],[Issue Date]],"YYYY-mm")</f>
        <v>2022-09</v>
      </c>
      <c r="X201" s="33">
        <f ca="1">DATEDIF(Table1[[#This Row],[Issue Date]],TODAY(),"m")</f>
        <v>36</v>
      </c>
      <c r="Y20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4816.62</v>
      </c>
      <c r="Z201" s="22" t="str">
        <f>IF(Table1[[#This Row],[Total Payments Received]]&gt;Table1[[#This Row],[Loan Amount]],"PROFIT","LOSS")</f>
        <v>LOSS</v>
      </c>
    </row>
    <row r="202" spans="1:26" x14ac:dyDescent="0.25">
      <c r="A202" s="21" t="s">
        <v>443</v>
      </c>
      <c r="B202" s="2" t="s">
        <v>2224</v>
      </c>
      <c r="C202" s="3" t="s">
        <v>444</v>
      </c>
      <c r="D202" s="3" t="s">
        <v>75</v>
      </c>
      <c r="E202" s="3">
        <v>19850</v>
      </c>
      <c r="F202" s="3">
        <v>14.6</v>
      </c>
      <c r="G202" s="3">
        <v>60</v>
      </c>
      <c r="H202" s="3" t="s">
        <v>19</v>
      </c>
      <c r="I202" s="3" t="s">
        <v>56</v>
      </c>
      <c r="J202" s="3" t="s">
        <v>27</v>
      </c>
      <c r="K202" s="3">
        <v>65959</v>
      </c>
      <c r="L202" s="3" t="s">
        <v>32</v>
      </c>
      <c r="M202" s="3">
        <v>0.12</v>
      </c>
      <c r="N202" s="3">
        <v>0.74</v>
      </c>
      <c r="O202" s="3">
        <v>22748.1</v>
      </c>
      <c r="P202" s="3">
        <v>0</v>
      </c>
      <c r="Q202" s="3">
        <f>Table1[[#This Row],[Total Payments Received]]-Table1[[#This Row],[Loan Amount]]</f>
        <v>2898.0999999999985</v>
      </c>
      <c r="R202" s="4">
        <f>Table1[[#This Row],[Loan Amount]]/Table1[[#This Row],[Annual Income]]</f>
        <v>0.30094452614502948</v>
      </c>
      <c r="S202" s="6">
        <f>Table1[[#This Row],[Loan Amount]]/Table1[[#This Row],[Annual Income]]</f>
        <v>0.30094452614502948</v>
      </c>
      <c r="T202" s="3">
        <f>Table1[[#This Row],[Total Payments Received]]/Table1[[#This Row],[Term (Months)]]</f>
        <v>379.13499999999999</v>
      </c>
      <c r="U202" s="3">
        <f>Table1[[#This Row],[Annual Income]]/12</f>
        <v>5496.583333333333</v>
      </c>
      <c r="V202" s="6">
        <f>Table1[[#This Row],[EMI PER MONTH]]/Table1[[#This Row],[INCOME PER MONTH]]</f>
        <v>6.8976485392440764E-2</v>
      </c>
      <c r="W202" s="7" t="str">
        <f>TEXT(Table1[[#This Row],[Issue Date]],"YYYY-mm")</f>
        <v>2022-08</v>
      </c>
      <c r="X202" s="33">
        <f ca="1">DATEDIF(Table1[[#This Row],[Issue Date]],TODAY(),"m")</f>
        <v>37</v>
      </c>
      <c r="Y20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2898.1</v>
      </c>
      <c r="Z202" s="22" t="str">
        <f>IF(Table1[[#This Row],[Total Payments Received]]&gt;Table1[[#This Row],[Loan Amount]],"PROFIT","LOSS")</f>
        <v>PROFIT</v>
      </c>
    </row>
    <row r="203" spans="1:26" ht="45" x14ac:dyDescent="0.25">
      <c r="A203" s="21" t="s">
        <v>445</v>
      </c>
      <c r="B203" s="2" t="s">
        <v>2225</v>
      </c>
      <c r="C203" s="3" t="s">
        <v>446</v>
      </c>
      <c r="D203" s="3" t="s">
        <v>52</v>
      </c>
      <c r="E203" s="3">
        <v>26425</v>
      </c>
      <c r="F203" s="3">
        <v>13.7</v>
      </c>
      <c r="G203" s="3">
        <v>36</v>
      </c>
      <c r="H203" s="3" t="s">
        <v>19</v>
      </c>
      <c r="I203" s="3" t="s">
        <v>72</v>
      </c>
      <c r="J203" s="3" t="s">
        <v>31</v>
      </c>
      <c r="K203" s="3">
        <v>146525</v>
      </c>
      <c r="L203" s="3" t="s">
        <v>32</v>
      </c>
      <c r="M203" s="3">
        <v>0.36</v>
      </c>
      <c r="N203" s="3">
        <v>0.87</v>
      </c>
      <c r="O203" s="3">
        <v>30045.22</v>
      </c>
      <c r="P203" s="3">
        <v>0</v>
      </c>
      <c r="Q203" s="3">
        <f>Table1[[#This Row],[Total Payments Received]]-Table1[[#This Row],[Loan Amount]]</f>
        <v>3620.2200000000012</v>
      </c>
      <c r="R203" s="4">
        <f>Table1[[#This Row],[Loan Amount]]/Table1[[#This Row],[Annual Income]]</f>
        <v>0.18034465108343287</v>
      </c>
      <c r="S203" s="6">
        <f>Table1[[#This Row],[Loan Amount]]/Table1[[#This Row],[Annual Income]]</f>
        <v>0.18034465108343287</v>
      </c>
      <c r="T203" s="3">
        <f>Table1[[#This Row],[Total Payments Received]]/Table1[[#This Row],[Term (Months)]]</f>
        <v>834.58944444444444</v>
      </c>
      <c r="U203" s="3">
        <f>Table1[[#This Row],[Annual Income]]/12</f>
        <v>12210.416666666666</v>
      </c>
      <c r="V203" s="6">
        <f>Table1[[#This Row],[EMI PER MONTH]]/Table1[[#This Row],[INCOME PER MONTH]]</f>
        <v>6.8350611385997836E-2</v>
      </c>
      <c r="W203" s="7" t="str">
        <f>TEXT(Table1[[#This Row],[Issue Date]],"YYYY-mm")</f>
        <v>2021-04</v>
      </c>
      <c r="X203" s="33">
        <f ca="1">DATEDIF(Table1[[#This Row],[Issue Date]],TODAY(),"m")</f>
        <v>53</v>
      </c>
      <c r="Y20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3620.22</v>
      </c>
      <c r="Z203" s="22" t="str">
        <f>IF(Table1[[#This Row],[Total Payments Received]]&gt;Table1[[#This Row],[Loan Amount]],"PROFIT","LOSS")</f>
        <v>PROFIT</v>
      </c>
    </row>
    <row r="204" spans="1:26" x14ac:dyDescent="0.25">
      <c r="A204" s="21" t="s">
        <v>447</v>
      </c>
      <c r="B204" s="2" t="s">
        <v>2215</v>
      </c>
      <c r="C204" s="3" t="s">
        <v>448</v>
      </c>
      <c r="D204" s="3" t="s">
        <v>64</v>
      </c>
      <c r="E204" s="3">
        <v>27685</v>
      </c>
      <c r="F204" s="3">
        <v>23.7</v>
      </c>
      <c r="G204" s="3">
        <v>60</v>
      </c>
      <c r="H204" s="3" t="s">
        <v>19</v>
      </c>
      <c r="I204" s="3" t="s">
        <v>72</v>
      </c>
      <c r="J204" s="3" t="s">
        <v>36</v>
      </c>
      <c r="K204" s="3">
        <v>63457</v>
      </c>
      <c r="L204" s="3" t="s">
        <v>22</v>
      </c>
      <c r="M204" s="3">
        <v>0.31</v>
      </c>
      <c r="N204" s="3">
        <v>0.55000000000000004</v>
      </c>
      <c r="O204" s="3">
        <v>34246.339999999997</v>
      </c>
      <c r="P204" s="3">
        <v>0</v>
      </c>
      <c r="Q204" s="3">
        <f>Table1[[#This Row],[Total Payments Received]]-Table1[[#This Row],[Loan Amount]]</f>
        <v>6561.3399999999965</v>
      </c>
      <c r="R204" s="4">
        <f>Table1[[#This Row],[Loan Amount]]/Table1[[#This Row],[Annual Income]]</f>
        <v>0.43627968545629325</v>
      </c>
      <c r="S204" s="6">
        <f>Table1[[#This Row],[Loan Amount]]/Table1[[#This Row],[Annual Income]]</f>
        <v>0.43627968545629325</v>
      </c>
      <c r="T204" s="3">
        <f>Table1[[#This Row],[Total Payments Received]]/Table1[[#This Row],[Term (Months)]]</f>
        <v>570.77233333333322</v>
      </c>
      <c r="U204" s="3">
        <f>Table1[[#This Row],[Annual Income]]/12</f>
        <v>5288.083333333333</v>
      </c>
      <c r="V204" s="6">
        <f>Table1[[#This Row],[EMI PER MONTH]]/Table1[[#This Row],[INCOME PER MONTH]]</f>
        <v>0.10793557842318419</v>
      </c>
      <c r="W204" s="7" t="str">
        <f>TEXT(Table1[[#This Row],[Issue Date]],"YYYY-mm")</f>
        <v>2021-09</v>
      </c>
      <c r="X204" s="33">
        <f ca="1">DATEDIF(Table1[[#This Row],[Issue Date]],TODAY(),"m")</f>
        <v>48</v>
      </c>
      <c r="Y20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6561.34</v>
      </c>
      <c r="Z204" s="22" t="str">
        <f>IF(Table1[[#This Row],[Total Payments Received]]&gt;Table1[[#This Row],[Loan Amount]],"PROFIT","LOSS")</f>
        <v>PROFIT</v>
      </c>
    </row>
    <row r="205" spans="1:26" ht="30" x14ac:dyDescent="0.25">
      <c r="A205" s="21" t="s">
        <v>449</v>
      </c>
      <c r="B205" s="2" t="s">
        <v>2226</v>
      </c>
      <c r="C205" s="3" t="s">
        <v>450</v>
      </c>
      <c r="D205" s="3" t="s">
        <v>18</v>
      </c>
      <c r="E205" s="3">
        <v>25578</v>
      </c>
      <c r="F205" s="3">
        <v>19.100000000000001</v>
      </c>
      <c r="G205" s="3">
        <v>60</v>
      </c>
      <c r="H205" s="3" t="s">
        <v>2043</v>
      </c>
      <c r="I205" s="3" t="s">
        <v>26</v>
      </c>
      <c r="J205" s="3" t="s">
        <v>46</v>
      </c>
      <c r="K205" s="3">
        <v>115679</v>
      </c>
      <c r="L205" s="3" t="s">
        <v>28</v>
      </c>
      <c r="M205" s="3">
        <v>0.13</v>
      </c>
      <c r="N205" s="3">
        <v>0.86</v>
      </c>
      <c r="O205" s="3">
        <v>3866.58</v>
      </c>
      <c r="P205" s="3">
        <v>7371.47</v>
      </c>
      <c r="Q205" s="3">
        <f>Table1[[#This Row],[Total Payments Received]]-Table1[[#This Row],[Loan Amount]]</f>
        <v>-21711.42</v>
      </c>
      <c r="R205" s="4">
        <f>Table1[[#This Row],[Loan Amount]]/Table1[[#This Row],[Annual Income]]</f>
        <v>0.22111186991588794</v>
      </c>
      <c r="S205" s="6">
        <f>Table1[[#This Row],[Loan Amount]]/Table1[[#This Row],[Annual Income]]</f>
        <v>0.22111186991588794</v>
      </c>
      <c r="T205" s="3">
        <f>Table1[[#This Row],[Total Payments Received]]/Table1[[#This Row],[Term (Months)]]</f>
        <v>64.442999999999998</v>
      </c>
      <c r="U205" s="3">
        <f>Table1[[#This Row],[Annual Income]]/12</f>
        <v>9639.9166666666661</v>
      </c>
      <c r="V205" s="6">
        <f>Table1[[#This Row],[EMI PER MONTH]]/Table1[[#This Row],[INCOME PER MONTH]]</f>
        <v>6.6850162950924542E-3</v>
      </c>
      <c r="W205" s="7" t="str">
        <f>TEXT(Table1[[#This Row],[Issue Date]],"YYYY-mm")</f>
        <v>2022-05</v>
      </c>
      <c r="X205" s="33">
        <f ca="1">DATEDIF(Table1[[#This Row],[Issue Date]],TODAY(),"m")</f>
        <v>39</v>
      </c>
      <c r="Y20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21711.42</v>
      </c>
      <c r="Z205" s="22" t="str">
        <f>IF(Table1[[#This Row],[Total Payments Received]]&gt;Table1[[#This Row],[Loan Amount]],"PROFIT","LOSS")</f>
        <v>LOSS</v>
      </c>
    </row>
    <row r="206" spans="1:26" x14ac:dyDescent="0.25">
      <c r="A206" s="21" t="s">
        <v>451</v>
      </c>
      <c r="B206" s="2" t="s">
        <v>2138</v>
      </c>
      <c r="C206" s="3" t="s">
        <v>452</v>
      </c>
      <c r="D206" s="3" t="s">
        <v>55</v>
      </c>
      <c r="E206" s="3">
        <v>29831</v>
      </c>
      <c r="F206" s="3">
        <v>17.600000000000001</v>
      </c>
      <c r="G206" s="3">
        <v>60</v>
      </c>
      <c r="H206" s="3" t="s">
        <v>2043</v>
      </c>
      <c r="I206" s="3" t="s">
        <v>20</v>
      </c>
      <c r="J206" s="3" t="s">
        <v>36</v>
      </c>
      <c r="K206" s="3">
        <v>32103</v>
      </c>
      <c r="L206" s="3" t="s">
        <v>28</v>
      </c>
      <c r="M206" s="3">
        <v>0.11</v>
      </c>
      <c r="N206" s="3">
        <v>0.87</v>
      </c>
      <c r="O206" s="3">
        <v>3320.34</v>
      </c>
      <c r="P206" s="3">
        <v>0</v>
      </c>
      <c r="Q206" s="3">
        <f>Table1[[#This Row],[Total Payments Received]]-Table1[[#This Row],[Loan Amount]]</f>
        <v>-26510.66</v>
      </c>
      <c r="R206" s="4">
        <f>Table1[[#This Row],[Loan Amount]]/Table1[[#This Row],[Annual Income]]</f>
        <v>0.92922779802510669</v>
      </c>
      <c r="S206" s="6">
        <f>Table1[[#This Row],[Loan Amount]]/Table1[[#This Row],[Annual Income]]</f>
        <v>0.92922779802510669</v>
      </c>
      <c r="T206" s="3">
        <f>Table1[[#This Row],[Total Payments Received]]/Table1[[#This Row],[Term (Months)]]</f>
        <v>55.339000000000006</v>
      </c>
      <c r="U206" s="3">
        <f>Table1[[#This Row],[Annual Income]]/12</f>
        <v>2675.25</v>
      </c>
      <c r="V206" s="6">
        <f>Table1[[#This Row],[EMI PER MONTH]]/Table1[[#This Row],[INCOME PER MONTH]]</f>
        <v>2.0685543407158211E-2</v>
      </c>
      <c r="W206" s="7" t="str">
        <f>TEXT(Table1[[#This Row],[Issue Date]],"YYYY-mm")</f>
        <v>2021-04</v>
      </c>
      <c r="X206" s="33">
        <f ca="1">DATEDIF(Table1[[#This Row],[Issue Date]],TODAY(),"m")</f>
        <v>53</v>
      </c>
      <c r="Y20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26510.66</v>
      </c>
      <c r="Z206" s="22" t="str">
        <f>IF(Table1[[#This Row],[Total Payments Received]]&gt;Table1[[#This Row],[Loan Amount]],"PROFIT","LOSS")</f>
        <v>LOSS</v>
      </c>
    </row>
    <row r="207" spans="1:26" x14ac:dyDescent="0.25">
      <c r="A207" s="21" t="s">
        <v>453</v>
      </c>
      <c r="B207" s="2" t="s">
        <v>2227</v>
      </c>
      <c r="C207" s="3" t="s">
        <v>454</v>
      </c>
      <c r="D207" s="3" t="s">
        <v>39</v>
      </c>
      <c r="E207" s="3">
        <v>8906</v>
      </c>
      <c r="F207" s="3">
        <v>6</v>
      </c>
      <c r="G207" s="3">
        <v>36</v>
      </c>
      <c r="H207" s="3" t="s">
        <v>2043</v>
      </c>
      <c r="I207" s="3" t="s">
        <v>26</v>
      </c>
      <c r="J207" s="3" t="s">
        <v>36</v>
      </c>
      <c r="K207" s="3">
        <v>95901</v>
      </c>
      <c r="L207" s="3" t="s">
        <v>32</v>
      </c>
      <c r="M207" s="3">
        <v>0.5</v>
      </c>
      <c r="N207" s="3">
        <v>0.72</v>
      </c>
      <c r="O207" s="3">
        <v>2971.76</v>
      </c>
      <c r="P207" s="3">
        <v>0</v>
      </c>
      <c r="Q207" s="3">
        <f>Table1[[#This Row],[Total Payments Received]]-Table1[[#This Row],[Loan Amount]]</f>
        <v>-5934.24</v>
      </c>
      <c r="R207" s="4">
        <f>Table1[[#This Row],[Loan Amount]]/Table1[[#This Row],[Annual Income]]</f>
        <v>9.2866602016663011E-2</v>
      </c>
      <c r="S207" s="6">
        <f>Table1[[#This Row],[Loan Amount]]/Table1[[#This Row],[Annual Income]]</f>
        <v>9.2866602016663011E-2</v>
      </c>
      <c r="T207" s="3">
        <f>Table1[[#This Row],[Total Payments Received]]/Table1[[#This Row],[Term (Months)]]</f>
        <v>82.548888888888897</v>
      </c>
      <c r="U207" s="3">
        <f>Table1[[#This Row],[Annual Income]]/12</f>
        <v>7991.75</v>
      </c>
      <c r="V207" s="6">
        <f>Table1[[#This Row],[EMI PER MONTH]]/Table1[[#This Row],[INCOME PER MONTH]]</f>
        <v>1.0329263163748728E-2</v>
      </c>
      <c r="W207" s="7" t="str">
        <f>TEXT(Table1[[#This Row],[Issue Date]],"YYYY-mm")</f>
        <v>2021-06</v>
      </c>
      <c r="X207" s="33">
        <f ca="1">DATEDIF(Table1[[#This Row],[Issue Date]],TODAY(),"m")</f>
        <v>51</v>
      </c>
      <c r="Y20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5934.24</v>
      </c>
      <c r="Z207" s="22" t="str">
        <f>IF(Table1[[#This Row],[Total Payments Received]]&gt;Table1[[#This Row],[Loan Amount]],"PROFIT","LOSS")</f>
        <v>LOSS</v>
      </c>
    </row>
    <row r="208" spans="1:26" x14ac:dyDescent="0.25">
      <c r="A208" s="21" t="s">
        <v>455</v>
      </c>
      <c r="B208" s="2" t="s">
        <v>2228</v>
      </c>
      <c r="C208" s="3" t="s">
        <v>456</v>
      </c>
      <c r="D208" s="3" t="s">
        <v>18</v>
      </c>
      <c r="E208" s="3">
        <v>8287</v>
      </c>
      <c r="F208" s="3">
        <v>23.1</v>
      </c>
      <c r="G208" s="3">
        <v>36</v>
      </c>
      <c r="H208" s="3" t="s">
        <v>2043</v>
      </c>
      <c r="I208" s="3" t="s">
        <v>35</v>
      </c>
      <c r="J208" s="3" t="s">
        <v>36</v>
      </c>
      <c r="K208" s="3">
        <v>142314</v>
      </c>
      <c r="L208" s="3" t="s">
        <v>22</v>
      </c>
      <c r="M208" s="3">
        <v>0.11</v>
      </c>
      <c r="N208" s="3">
        <v>0.53</v>
      </c>
      <c r="O208" s="3">
        <v>1537.67</v>
      </c>
      <c r="P208" s="3">
        <v>0</v>
      </c>
      <c r="Q208" s="3">
        <f>Table1[[#This Row],[Total Payments Received]]-Table1[[#This Row],[Loan Amount]]</f>
        <v>-6749.33</v>
      </c>
      <c r="R208" s="4">
        <f>Table1[[#This Row],[Loan Amount]]/Table1[[#This Row],[Annual Income]]</f>
        <v>5.8230391950194638E-2</v>
      </c>
      <c r="S208" s="6">
        <f>Table1[[#This Row],[Loan Amount]]/Table1[[#This Row],[Annual Income]]</f>
        <v>5.8230391950194638E-2</v>
      </c>
      <c r="T208" s="3">
        <f>Table1[[#This Row],[Total Payments Received]]/Table1[[#This Row],[Term (Months)]]</f>
        <v>42.713055555555556</v>
      </c>
      <c r="U208" s="3">
        <f>Table1[[#This Row],[Annual Income]]/12</f>
        <v>11859.5</v>
      </c>
      <c r="V208" s="6">
        <f>Table1[[#This Row],[EMI PER MONTH]]/Table1[[#This Row],[INCOME PER MONTH]]</f>
        <v>3.6015899115102285E-3</v>
      </c>
      <c r="W208" s="7" t="str">
        <f>TEXT(Table1[[#This Row],[Issue Date]],"YYYY-mm")</f>
        <v>2023-07</v>
      </c>
      <c r="X208" s="33">
        <f ca="1">DATEDIF(Table1[[#This Row],[Issue Date]],TODAY(),"m")</f>
        <v>26</v>
      </c>
      <c r="Y20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6749.33</v>
      </c>
      <c r="Z208" s="22" t="str">
        <f>IF(Table1[[#This Row],[Total Payments Received]]&gt;Table1[[#This Row],[Loan Amount]],"PROFIT","LOSS")</f>
        <v>LOSS</v>
      </c>
    </row>
    <row r="209" spans="1:26" ht="30" x14ac:dyDescent="0.25">
      <c r="A209" s="21" t="s">
        <v>457</v>
      </c>
      <c r="B209" s="2" t="s">
        <v>2229</v>
      </c>
      <c r="C209" s="3" t="s">
        <v>458</v>
      </c>
      <c r="D209" s="3" t="s">
        <v>49</v>
      </c>
      <c r="E209" s="3">
        <v>34660</v>
      </c>
      <c r="F209" s="3">
        <v>23.2</v>
      </c>
      <c r="G209" s="3">
        <v>60</v>
      </c>
      <c r="H209" s="3" t="s">
        <v>2043</v>
      </c>
      <c r="I209" s="3" t="s">
        <v>72</v>
      </c>
      <c r="J209" s="3" t="s">
        <v>46</v>
      </c>
      <c r="K209" s="3">
        <v>74535</v>
      </c>
      <c r="L209" s="3" t="s">
        <v>28</v>
      </c>
      <c r="M209" s="3">
        <v>0.28000000000000003</v>
      </c>
      <c r="N209" s="3">
        <v>0.57999999999999996</v>
      </c>
      <c r="O209" s="3">
        <v>3659.1</v>
      </c>
      <c r="P209" s="3">
        <v>4720.7299999999996</v>
      </c>
      <c r="Q209" s="3">
        <f>Table1[[#This Row],[Total Payments Received]]-Table1[[#This Row],[Loan Amount]]</f>
        <v>-31000.9</v>
      </c>
      <c r="R209" s="4">
        <f>Table1[[#This Row],[Loan Amount]]/Table1[[#This Row],[Annual Income]]</f>
        <v>0.46501643523177033</v>
      </c>
      <c r="S209" s="6">
        <f>Table1[[#This Row],[Loan Amount]]/Table1[[#This Row],[Annual Income]]</f>
        <v>0.46501643523177033</v>
      </c>
      <c r="T209" s="3">
        <f>Table1[[#This Row],[Total Payments Received]]/Table1[[#This Row],[Term (Months)]]</f>
        <v>60.984999999999999</v>
      </c>
      <c r="U209" s="3">
        <f>Table1[[#This Row],[Annual Income]]/12</f>
        <v>6211.25</v>
      </c>
      <c r="V209" s="6">
        <f>Table1[[#This Row],[EMI PER MONTH]]/Table1[[#This Row],[INCOME PER MONTH]]</f>
        <v>9.8184745421613998E-3</v>
      </c>
      <c r="W209" s="7" t="str">
        <f>TEXT(Table1[[#This Row],[Issue Date]],"YYYY-mm")</f>
        <v>2023-05</v>
      </c>
      <c r="X209" s="33">
        <f ca="1">DATEDIF(Table1[[#This Row],[Issue Date]],TODAY(),"m")</f>
        <v>27</v>
      </c>
      <c r="Y20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31000.9</v>
      </c>
      <c r="Z209" s="22" t="str">
        <f>IF(Table1[[#This Row],[Total Payments Received]]&gt;Table1[[#This Row],[Loan Amount]],"PROFIT","LOSS")</f>
        <v>LOSS</v>
      </c>
    </row>
    <row r="210" spans="1:26" ht="30" x14ac:dyDescent="0.25">
      <c r="A210" s="21" t="s">
        <v>459</v>
      </c>
      <c r="B210" s="2" t="s">
        <v>2105</v>
      </c>
      <c r="C210" s="3" t="s">
        <v>460</v>
      </c>
      <c r="D210" s="3" t="s">
        <v>75</v>
      </c>
      <c r="E210" s="3">
        <v>11222</v>
      </c>
      <c r="F210" s="3">
        <v>20.6</v>
      </c>
      <c r="G210" s="3">
        <v>60</v>
      </c>
      <c r="H210" s="3" t="s">
        <v>2043</v>
      </c>
      <c r="I210" s="3" t="s">
        <v>26</v>
      </c>
      <c r="J210" s="3" t="s">
        <v>46</v>
      </c>
      <c r="K210" s="3">
        <v>46103</v>
      </c>
      <c r="L210" s="3" t="s">
        <v>28</v>
      </c>
      <c r="M210" s="3">
        <v>0.3</v>
      </c>
      <c r="N210" s="3">
        <v>0.82</v>
      </c>
      <c r="O210" s="3">
        <v>5048.66</v>
      </c>
      <c r="P210" s="3">
        <v>0</v>
      </c>
      <c r="Q210" s="3">
        <f>Table1[[#This Row],[Total Payments Received]]-Table1[[#This Row],[Loan Amount]]</f>
        <v>-6173.34</v>
      </c>
      <c r="R210" s="4">
        <f>Table1[[#This Row],[Loan Amount]]/Table1[[#This Row],[Annual Income]]</f>
        <v>0.24341149165997875</v>
      </c>
      <c r="S210" s="6">
        <f>Table1[[#This Row],[Loan Amount]]/Table1[[#This Row],[Annual Income]]</f>
        <v>0.24341149165997875</v>
      </c>
      <c r="T210" s="3">
        <f>Table1[[#This Row],[Total Payments Received]]/Table1[[#This Row],[Term (Months)]]</f>
        <v>84.144333333333336</v>
      </c>
      <c r="U210" s="3">
        <f>Table1[[#This Row],[Annual Income]]/12</f>
        <v>3841.9166666666665</v>
      </c>
      <c r="V210" s="6">
        <f>Table1[[#This Row],[EMI PER MONTH]]/Table1[[#This Row],[INCOME PER MONTH]]</f>
        <v>2.190165498991389E-2</v>
      </c>
      <c r="W210" s="7" t="str">
        <f>TEXT(Table1[[#This Row],[Issue Date]],"YYYY-mm")</f>
        <v>2021-12</v>
      </c>
      <c r="X210" s="33">
        <f ca="1">DATEDIF(Table1[[#This Row],[Issue Date]],TODAY(),"m")</f>
        <v>45</v>
      </c>
      <c r="Y21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6173.34</v>
      </c>
      <c r="Z210" s="22" t="str">
        <f>IF(Table1[[#This Row],[Total Payments Received]]&gt;Table1[[#This Row],[Loan Amount]],"PROFIT","LOSS")</f>
        <v>LOSS</v>
      </c>
    </row>
    <row r="211" spans="1:26" x14ac:dyDescent="0.25">
      <c r="A211" s="21" t="s">
        <v>461</v>
      </c>
      <c r="B211" s="2" t="s">
        <v>2230</v>
      </c>
      <c r="C211" s="3" t="s">
        <v>462</v>
      </c>
      <c r="D211" s="3" t="s">
        <v>52</v>
      </c>
      <c r="E211" s="3">
        <v>38443</v>
      </c>
      <c r="F211" s="3">
        <v>5.0999999999999996</v>
      </c>
      <c r="G211" s="3">
        <v>36</v>
      </c>
      <c r="H211" s="3" t="s">
        <v>2043</v>
      </c>
      <c r="I211" s="3" t="s">
        <v>72</v>
      </c>
      <c r="J211" s="3" t="s">
        <v>36</v>
      </c>
      <c r="K211" s="3">
        <v>128046</v>
      </c>
      <c r="L211" s="3" t="s">
        <v>32</v>
      </c>
      <c r="M211" s="3">
        <v>0.15</v>
      </c>
      <c r="N211" s="3">
        <v>0.82</v>
      </c>
      <c r="O211" s="3">
        <v>5847.39</v>
      </c>
      <c r="P211" s="3">
        <v>0</v>
      </c>
      <c r="Q211" s="3">
        <f>Table1[[#This Row],[Total Payments Received]]-Table1[[#This Row],[Loan Amount]]</f>
        <v>-32595.61</v>
      </c>
      <c r="R211" s="4">
        <f>Table1[[#This Row],[Loan Amount]]/Table1[[#This Row],[Annual Income]]</f>
        <v>0.30022804304702999</v>
      </c>
      <c r="S211" s="6">
        <f>Table1[[#This Row],[Loan Amount]]/Table1[[#This Row],[Annual Income]]</f>
        <v>0.30022804304702999</v>
      </c>
      <c r="T211" s="3">
        <f>Table1[[#This Row],[Total Payments Received]]/Table1[[#This Row],[Term (Months)]]</f>
        <v>162.42750000000001</v>
      </c>
      <c r="U211" s="3">
        <f>Table1[[#This Row],[Annual Income]]/12</f>
        <v>10670.5</v>
      </c>
      <c r="V211" s="6">
        <f>Table1[[#This Row],[EMI PER MONTH]]/Table1[[#This Row],[INCOME PER MONTH]]</f>
        <v>1.5222107680052482E-2</v>
      </c>
      <c r="W211" s="7" t="str">
        <f>TEXT(Table1[[#This Row],[Issue Date]],"YYYY-mm")</f>
        <v>2023-04</v>
      </c>
      <c r="X211" s="33">
        <f ca="1">DATEDIF(Table1[[#This Row],[Issue Date]],TODAY(),"m")</f>
        <v>29</v>
      </c>
      <c r="Y21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32595.61</v>
      </c>
      <c r="Z211" s="22" t="str">
        <f>IF(Table1[[#This Row],[Total Payments Received]]&gt;Table1[[#This Row],[Loan Amount]],"PROFIT","LOSS")</f>
        <v>LOSS</v>
      </c>
    </row>
    <row r="212" spans="1:26" ht="45" x14ac:dyDescent="0.25">
      <c r="A212" s="21" t="s">
        <v>463</v>
      </c>
      <c r="B212" s="2" t="s">
        <v>2231</v>
      </c>
      <c r="C212" s="3" t="s">
        <v>464</v>
      </c>
      <c r="D212" s="3" t="s">
        <v>49</v>
      </c>
      <c r="E212" s="3">
        <v>35701</v>
      </c>
      <c r="F212" s="3">
        <v>6.1</v>
      </c>
      <c r="G212" s="3">
        <v>36</v>
      </c>
      <c r="H212" s="3" t="s">
        <v>19</v>
      </c>
      <c r="I212" s="3" t="s">
        <v>82</v>
      </c>
      <c r="J212" s="3" t="s">
        <v>31</v>
      </c>
      <c r="K212" s="3">
        <v>120012</v>
      </c>
      <c r="L212" s="3" t="s">
        <v>22</v>
      </c>
      <c r="M212" s="3">
        <v>0.17</v>
      </c>
      <c r="N212" s="3">
        <v>0.9</v>
      </c>
      <c r="O212" s="3">
        <v>37878.76</v>
      </c>
      <c r="P212" s="3">
        <v>0</v>
      </c>
      <c r="Q212" s="3">
        <f>Table1[[#This Row],[Total Payments Received]]-Table1[[#This Row],[Loan Amount]]</f>
        <v>2177.760000000002</v>
      </c>
      <c r="R212" s="4">
        <f>Table1[[#This Row],[Loan Amount]]/Table1[[#This Row],[Annual Income]]</f>
        <v>0.29747858547478584</v>
      </c>
      <c r="S212" s="6">
        <f>Table1[[#This Row],[Loan Amount]]/Table1[[#This Row],[Annual Income]]</f>
        <v>0.29747858547478584</v>
      </c>
      <c r="T212" s="3">
        <f>Table1[[#This Row],[Total Payments Received]]/Table1[[#This Row],[Term (Months)]]</f>
        <v>1052.1877777777779</v>
      </c>
      <c r="U212" s="3">
        <f>Table1[[#This Row],[Annual Income]]/12</f>
        <v>10001</v>
      </c>
      <c r="V212" s="6">
        <f>Table1[[#This Row],[EMI PER MONTH]]/Table1[[#This Row],[INCOME PER MONTH]]</f>
        <v>0.10520825695208258</v>
      </c>
      <c r="W212" s="7" t="str">
        <f>TEXT(Table1[[#This Row],[Issue Date]],"YYYY-mm")</f>
        <v>2023-08</v>
      </c>
      <c r="X212" s="33">
        <f ca="1">DATEDIF(Table1[[#This Row],[Issue Date]],TODAY(),"m")</f>
        <v>25</v>
      </c>
      <c r="Y21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2177.76</v>
      </c>
      <c r="Z212" s="22" t="str">
        <f>IF(Table1[[#This Row],[Total Payments Received]]&gt;Table1[[#This Row],[Loan Amount]],"PROFIT","LOSS")</f>
        <v>PROFIT</v>
      </c>
    </row>
    <row r="213" spans="1:26" ht="30" x14ac:dyDescent="0.25">
      <c r="A213" s="21" t="s">
        <v>465</v>
      </c>
      <c r="B213" s="2" t="s">
        <v>2232</v>
      </c>
      <c r="C213" s="3" t="s">
        <v>466</v>
      </c>
      <c r="D213" s="3" t="s">
        <v>39</v>
      </c>
      <c r="E213" s="3">
        <v>18764</v>
      </c>
      <c r="F213" s="3">
        <v>9.5</v>
      </c>
      <c r="G213" s="3">
        <v>36</v>
      </c>
      <c r="H213" s="3" t="s">
        <v>19</v>
      </c>
      <c r="I213" s="3" t="s">
        <v>35</v>
      </c>
      <c r="J213" s="3" t="s">
        <v>21</v>
      </c>
      <c r="K213" s="3">
        <v>108278</v>
      </c>
      <c r="L213" s="3" t="s">
        <v>28</v>
      </c>
      <c r="M213" s="3">
        <v>0.24</v>
      </c>
      <c r="N213" s="3">
        <v>0.76</v>
      </c>
      <c r="O213" s="3">
        <v>20546.580000000002</v>
      </c>
      <c r="P213" s="3">
        <v>0</v>
      </c>
      <c r="Q213" s="3">
        <f>Table1[[#This Row],[Total Payments Received]]-Table1[[#This Row],[Loan Amount]]</f>
        <v>1782.5800000000017</v>
      </c>
      <c r="R213" s="4">
        <f>Table1[[#This Row],[Loan Amount]]/Table1[[#This Row],[Annual Income]]</f>
        <v>0.17329466743013355</v>
      </c>
      <c r="S213" s="6">
        <f>Table1[[#This Row],[Loan Amount]]/Table1[[#This Row],[Annual Income]]</f>
        <v>0.17329466743013355</v>
      </c>
      <c r="T213" s="3">
        <f>Table1[[#This Row],[Total Payments Received]]/Table1[[#This Row],[Term (Months)]]</f>
        <v>570.73833333333334</v>
      </c>
      <c r="U213" s="3">
        <f>Table1[[#This Row],[Annual Income]]/12</f>
        <v>9023.1666666666661</v>
      </c>
      <c r="V213" s="6">
        <f>Table1[[#This Row],[EMI PER MONTH]]/Table1[[#This Row],[INCOME PER MONTH]]</f>
        <v>6.3252553611998746E-2</v>
      </c>
      <c r="W213" s="7" t="str">
        <f>TEXT(Table1[[#This Row],[Issue Date]],"YYYY-mm")</f>
        <v>2021-06</v>
      </c>
      <c r="X213" s="33">
        <f ca="1">DATEDIF(Table1[[#This Row],[Issue Date]],TODAY(),"m")</f>
        <v>51</v>
      </c>
      <c r="Y21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1782.58</v>
      </c>
      <c r="Z213" s="22" t="str">
        <f>IF(Table1[[#This Row],[Total Payments Received]]&gt;Table1[[#This Row],[Loan Amount]],"PROFIT","LOSS")</f>
        <v>PROFIT</v>
      </c>
    </row>
    <row r="214" spans="1:26" x14ac:dyDescent="0.25">
      <c r="A214" s="21" t="s">
        <v>467</v>
      </c>
      <c r="B214" s="2" t="s">
        <v>2233</v>
      </c>
      <c r="C214" s="3" t="s">
        <v>468</v>
      </c>
      <c r="D214" s="3" t="s">
        <v>75</v>
      </c>
      <c r="E214" s="3">
        <v>18674</v>
      </c>
      <c r="F214" s="3">
        <v>7.6</v>
      </c>
      <c r="G214" s="3">
        <v>36</v>
      </c>
      <c r="H214" s="3" t="s">
        <v>19</v>
      </c>
      <c r="I214" s="3" t="s">
        <v>20</v>
      </c>
      <c r="J214" s="3" t="s">
        <v>36</v>
      </c>
      <c r="K214" s="3">
        <v>42391</v>
      </c>
      <c r="L214" s="3" t="s">
        <v>32</v>
      </c>
      <c r="M214" s="3">
        <v>0.4</v>
      </c>
      <c r="N214" s="3">
        <v>0.56000000000000005</v>
      </c>
      <c r="O214" s="3">
        <v>20093.22</v>
      </c>
      <c r="P214" s="3">
        <v>0</v>
      </c>
      <c r="Q214" s="3">
        <f>Table1[[#This Row],[Total Payments Received]]-Table1[[#This Row],[Loan Amount]]</f>
        <v>1419.2200000000012</v>
      </c>
      <c r="R214" s="4">
        <f>Table1[[#This Row],[Loan Amount]]/Table1[[#This Row],[Annual Income]]</f>
        <v>0.44051803448845273</v>
      </c>
      <c r="S214" s="6">
        <f>Table1[[#This Row],[Loan Amount]]/Table1[[#This Row],[Annual Income]]</f>
        <v>0.44051803448845273</v>
      </c>
      <c r="T214" s="3">
        <f>Table1[[#This Row],[Total Payments Received]]/Table1[[#This Row],[Term (Months)]]</f>
        <v>558.14499999999998</v>
      </c>
      <c r="U214" s="3">
        <f>Table1[[#This Row],[Annual Income]]/12</f>
        <v>3532.5833333333335</v>
      </c>
      <c r="V214" s="6">
        <f>Table1[[#This Row],[EMI PER MONTH]]/Table1[[#This Row],[INCOME PER MONTH]]</f>
        <v>0.15799910358330777</v>
      </c>
      <c r="W214" s="7" t="str">
        <f>TEXT(Table1[[#This Row],[Issue Date]],"YYYY-mm")</f>
        <v>2023-03</v>
      </c>
      <c r="X214" s="33">
        <f ca="1">DATEDIF(Table1[[#This Row],[Issue Date]],TODAY(),"m")</f>
        <v>30</v>
      </c>
      <c r="Y21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1419.22</v>
      </c>
      <c r="Z214" s="22" t="str">
        <f>IF(Table1[[#This Row],[Total Payments Received]]&gt;Table1[[#This Row],[Loan Amount]],"PROFIT","LOSS")</f>
        <v>PROFIT</v>
      </c>
    </row>
    <row r="215" spans="1:26" x14ac:dyDescent="0.25">
      <c r="A215" s="21" t="s">
        <v>469</v>
      </c>
      <c r="B215" s="2" t="s">
        <v>2146</v>
      </c>
      <c r="C215" s="3" t="s">
        <v>470</v>
      </c>
      <c r="D215" s="3" t="s">
        <v>18</v>
      </c>
      <c r="E215" s="3">
        <v>19024</v>
      </c>
      <c r="F215" s="3">
        <v>13</v>
      </c>
      <c r="G215" s="3">
        <v>36</v>
      </c>
      <c r="H215" s="3" t="s">
        <v>19</v>
      </c>
      <c r="I215" s="3" t="s">
        <v>56</v>
      </c>
      <c r="J215" s="3" t="s">
        <v>27</v>
      </c>
      <c r="K215" s="3">
        <v>132476</v>
      </c>
      <c r="L215" s="3" t="s">
        <v>32</v>
      </c>
      <c r="M215" s="3">
        <v>0.3</v>
      </c>
      <c r="N215" s="3">
        <v>0.55000000000000004</v>
      </c>
      <c r="O215" s="3">
        <v>21497.119999999999</v>
      </c>
      <c r="P215" s="3">
        <v>0</v>
      </c>
      <c r="Q215" s="3">
        <f>Table1[[#This Row],[Total Payments Received]]-Table1[[#This Row],[Loan Amount]]</f>
        <v>2473.119999999999</v>
      </c>
      <c r="R215" s="4">
        <f>Table1[[#This Row],[Loan Amount]]/Table1[[#This Row],[Annual Income]]</f>
        <v>0.14360336966695855</v>
      </c>
      <c r="S215" s="6">
        <f>Table1[[#This Row],[Loan Amount]]/Table1[[#This Row],[Annual Income]]</f>
        <v>0.14360336966695855</v>
      </c>
      <c r="T215" s="3">
        <f>Table1[[#This Row],[Total Payments Received]]/Table1[[#This Row],[Term (Months)]]</f>
        <v>597.14222222222224</v>
      </c>
      <c r="U215" s="3">
        <f>Table1[[#This Row],[Annual Income]]/12</f>
        <v>11039.666666666666</v>
      </c>
      <c r="V215" s="6">
        <f>Table1[[#This Row],[EMI PER MONTH]]/Table1[[#This Row],[INCOME PER MONTH]]</f>
        <v>5.4090602574554392E-2</v>
      </c>
      <c r="W215" s="7" t="str">
        <f>TEXT(Table1[[#This Row],[Issue Date]],"YYYY-mm")</f>
        <v>2022-02</v>
      </c>
      <c r="X215" s="33">
        <f ca="1">DATEDIF(Table1[[#This Row],[Issue Date]],TODAY(),"m")</f>
        <v>43</v>
      </c>
      <c r="Y21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2473.12</v>
      </c>
      <c r="Z215" s="22" t="str">
        <f>IF(Table1[[#This Row],[Total Payments Received]]&gt;Table1[[#This Row],[Loan Amount]],"PROFIT","LOSS")</f>
        <v>PROFIT</v>
      </c>
    </row>
    <row r="216" spans="1:26" hidden="1" x14ac:dyDescent="0.25">
      <c r="A216" s="21" t="s">
        <v>471</v>
      </c>
      <c r="B216" s="2" t="s">
        <v>2100</v>
      </c>
      <c r="C216" s="3" t="s">
        <v>472</v>
      </c>
      <c r="D216" s="3" t="s">
        <v>55</v>
      </c>
      <c r="E216" s="3">
        <v>24874</v>
      </c>
      <c r="F216" s="3">
        <v>23.5</v>
      </c>
      <c r="G216" s="3">
        <v>36</v>
      </c>
      <c r="H216" s="3" t="s">
        <v>2773</v>
      </c>
      <c r="I216" s="3" t="s">
        <v>56</v>
      </c>
      <c r="J216" s="3" t="s">
        <v>36</v>
      </c>
      <c r="K216" s="3">
        <v>58901</v>
      </c>
      <c r="L216" s="3" t="s">
        <v>32</v>
      </c>
      <c r="M216" s="3">
        <v>0.36</v>
      </c>
      <c r="N216" s="3">
        <v>0.82</v>
      </c>
      <c r="O216" s="3">
        <v>0</v>
      </c>
      <c r="P216" s="3">
        <v>0</v>
      </c>
      <c r="Q216" s="3">
        <f>Table1[[#This Row],[Total Payments Received]]-Table1[[#This Row],[Loan Amount]]</f>
        <v>-24874</v>
      </c>
      <c r="R216" s="4">
        <f>Table1[[#This Row],[Loan Amount]]/Table1[[#This Row],[Annual Income]]</f>
        <v>0.4223018284918762</v>
      </c>
      <c r="S216" s="6">
        <f>Table1[[#This Row],[Loan Amount]]/Table1[[#This Row],[Annual Income]]</f>
        <v>0.4223018284918762</v>
      </c>
      <c r="T216" s="3">
        <f>Table1[[#This Row],[Total Payments Received]]/Table1[[#This Row],[Term (Months)]]</f>
        <v>0</v>
      </c>
      <c r="U216" s="3">
        <f>Table1[[#This Row],[Annual Income]]/12</f>
        <v>4908.416666666667</v>
      </c>
      <c r="V216" s="6">
        <f>Table1[[#This Row],[EMI PER MONTH]]/Table1[[#This Row],[INCOME PER MONTH]]</f>
        <v>0</v>
      </c>
      <c r="W216" s="7" t="str">
        <f>TEXT(Table1[[#This Row],[Issue Date]],"YYYY-mm")</f>
        <v>2023-03</v>
      </c>
      <c r="X216" s="33">
        <f ca="1">DATEDIF(Table1[[#This Row],[Issue Date]],TODAY(),"m")</f>
        <v>29</v>
      </c>
      <c r="Y21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24874</v>
      </c>
      <c r="Z216" s="22" t="str">
        <f>IF(Table1[[#This Row],[Total Payments Received]]&gt;Table1[[#This Row],[Loan Amount]],"PROFIT","LOSS")</f>
        <v>LOSS</v>
      </c>
    </row>
    <row r="217" spans="1:26" ht="30" x14ac:dyDescent="0.25">
      <c r="A217" s="21" t="s">
        <v>473</v>
      </c>
      <c r="B217" s="2" t="s">
        <v>2189</v>
      </c>
      <c r="C217" s="3" t="s">
        <v>474</v>
      </c>
      <c r="D217" s="3" t="s">
        <v>55</v>
      </c>
      <c r="E217" s="3">
        <v>33284</v>
      </c>
      <c r="F217" s="3">
        <v>14.4</v>
      </c>
      <c r="G217" s="3">
        <v>60</v>
      </c>
      <c r="H217" s="3" t="s">
        <v>19</v>
      </c>
      <c r="I217" s="3" t="s">
        <v>56</v>
      </c>
      <c r="J217" s="3" t="s">
        <v>46</v>
      </c>
      <c r="K217" s="3">
        <v>127537</v>
      </c>
      <c r="L217" s="3" t="s">
        <v>32</v>
      </c>
      <c r="M217" s="3">
        <v>0.49</v>
      </c>
      <c r="N217" s="3">
        <v>0.57999999999999996</v>
      </c>
      <c r="O217" s="3">
        <v>38076.9</v>
      </c>
      <c r="P217" s="3">
        <v>0</v>
      </c>
      <c r="Q217" s="3">
        <f>Table1[[#This Row],[Total Payments Received]]-Table1[[#This Row],[Loan Amount]]</f>
        <v>4792.9000000000015</v>
      </c>
      <c r="R217" s="4">
        <f>Table1[[#This Row],[Loan Amount]]/Table1[[#This Row],[Annual Income]]</f>
        <v>0.2609752463990842</v>
      </c>
      <c r="S217" s="6">
        <f>Table1[[#This Row],[Loan Amount]]/Table1[[#This Row],[Annual Income]]</f>
        <v>0.2609752463990842</v>
      </c>
      <c r="T217" s="3">
        <f>Table1[[#This Row],[Total Payments Received]]/Table1[[#This Row],[Term (Months)]]</f>
        <v>634.61500000000001</v>
      </c>
      <c r="U217" s="3">
        <f>Table1[[#This Row],[Annual Income]]/12</f>
        <v>10628.083333333334</v>
      </c>
      <c r="V217" s="6">
        <f>Table1[[#This Row],[EMI PER MONTH]]/Table1[[#This Row],[INCOME PER MONTH]]</f>
        <v>5.9711142648799953E-2</v>
      </c>
      <c r="W217" s="7" t="str">
        <f>TEXT(Table1[[#This Row],[Issue Date]],"YYYY-mm")</f>
        <v>2022-02</v>
      </c>
      <c r="X217" s="33">
        <f ca="1">DATEDIF(Table1[[#This Row],[Issue Date]],TODAY(),"m")</f>
        <v>43</v>
      </c>
      <c r="Y21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4792.9</v>
      </c>
      <c r="Z217" s="22" t="str">
        <f>IF(Table1[[#This Row],[Total Payments Received]]&gt;Table1[[#This Row],[Loan Amount]],"PROFIT","LOSS")</f>
        <v>PROFIT</v>
      </c>
    </row>
    <row r="218" spans="1:26" ht="30" x14ac:dyDescent="0.25">
      <c r="A218" s="21" t="s">
        <v>475</v>
      </c>
      <c r="B218" s="2" t="s">
        <v>2234</v>
      </c>
      <c r="C218" s="3" t="s">
        <v>476</v>
      </c>
      <c r="D218" s="3" t="s">
        <v>45</v>
      </c>
      <c r="E218" s="3">
        <v>18602</v>
      </c>
      <c r="F218" s="3">
        <v>5.3</v>
      </c>
      <c r="G218" s="3">
        <v>36</v>
      </c>
      <c r="H218" s="3" t="s">
        <v>2043</v>
      </c>
      <c r="I218" s="3" t="s">
        <v>20</v>
      </c>
      <c r="J218" s="3" t="s">
        <v>21</v>
      </c>
      <c r="K218" s="3">
        <v>111159</v>
      </c>
      <c r="L218" s="3" t="s">
        <v>28</v>
      </c>
      <c r="M218" s="3">
        <v>0.41</v>
      </c>
      <c r="N218" s="3">
        <v>0.65</v>
      </c>
      <c r="O218" s="3">
        <v>7046.14</v>
      </c>
      <c r="P218" s="3">
        <v>4694.51</v>
      </c>
      <c r="Q218" s="3">
        <f>Table1[[#This Row],[Total Payments Received]]-Table1[[#This Row],[Loan Amount]]</f>
        <v>-11555.86</v>
      </c>
      <c r="R218" s="4">
        <f>Table1[[#This Row],[Loan Amount]]/Table1[[#This Row],[Annual Income]]</f>
        <v>0.16734587392833689</v>
      </c>
      <c r="S218" s="6">
        <f>Table1[[#This Row],[Loan Amount]]/Table1[[#This Row],[Annual Income]]</f>
        <v>0.16734587392833689</v>
      </c>
      <c r="T218" s="3">
        <f>Table1[[#This Row],[Total Payments Received]]/Table1[[#This Row],[Term (Months)]]</f>
        <v>195.72611111111112</v>
      </c>
      <c r="U218" s="3">
        <f>Table1[[#This Row],[Annual Income]]/12</f>
        <v>9263.25</v>
      </c>
      <c r="V218" s="6">
        <f>Table1[[#This Row],[EMI PER MONTH]]/Table1[[#This Row],[INCOME PER MONTH]]</f>
        <v>2.1129313265982361E-2</v>
      </c>
      <c r="W218" s="7" t="str">
        <f>TEXT(Table1[[#This Row],[Issue Date]],"YYYY-mm")</f>
        <v>2022-10</v>
      </c>
      <c r="X218" s="33">
        <f ca="1">DATEDIF(Table1[[#This Row],[Issue Date]],TODAY(),"m")</f>
        <v>35</v>
      </c>
      <c r="Y21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11555.86</v>
      </c>
      <c r="Z218" s="22" t="str">
        <f>IF(Table1[[#This Row],[Total Payments Received]]&gt;Table1[[#This Row],[Loan Amount]],"PROFIT","LOSS")</f>
        <v>LOSS</v>
      </c>
    </row>
    <row r="219" spans="1:26" x14ac:dyDescent="0.25">
      <c r="A219" s="21" t="s">
        <v>477</v>
      </c>
      <c r="B219" s="2" t="s">
        <v>2133</v>
      </c>
      <c r="C219" s="3" t="s">
        <v>478</v>
      </c>
      <c r="D219" s="3" t="s">
        <v>55</v>
      </c>
      <c r="E219" s="3">
        <v>38784</v>
      </c>
      <c r="F219" s="3">
        <v>10.7</v>
      </c>
      <c r="G219" s="3">
        <v>60</v>
      </c>
      <c r="H219" s="3" t="s">
        <v>19</v>
      </c>
      <c r="I219" s="3" t="s">
        <v>82</v>
      </c>
      <c r="J219" s="3" t="s">
        <v>27</v>
      </c>
      <c r="K219" s="3">
        <v>97914</v>
      </c>
      <c r="L219" s="3" t="s">
        <v>22</v>
      </c>
      <c r="M219" s="3">
        <v>0.27</v>
      </c>
      <c r="N219" s="3">
        <v>0.72</v>
      </c>
      <c r="O219" s="3">
        <v>42933.89</v>
      </c>
      <c r="P219" s="3">
        <v>0</v>
      </c>
      <c r="Q219" s="3">
        <f>Table1[[#This Row],[Total Payments Received]]-Table1[[#This Row],[Loan Amount]]</f>
        <v>4149.8899999999994</v>
      </c>
      <c r="R219" s="4">
        <f>Table1[[#This Row],[Loan Amount]]/Table1[[#This Row],[Annual Income]]</f>
        <v>0.39610270237146883</v>
      </c>
      <c r="S219" s="6">
        <f>Table1[[#This Row],[Loan Amount]]/Table1[[#This Row],[Annual Income]]</f>
        <v>0.39610270237146883</v>
      </c>
      <c r="T219" s="3">
        <f>Table1[[#This Row],[Total Payments Received]]/Table1[[#This Row],[Term (Months)]]</f>
        <v>715.56483333333335</v>
      </c>
      <c r="U219" s="3">
        <f>Table1[[#This Row],[Annual Income]]/12</f>
        <v>8159.5</v>
      </c>
      <c r="V219" s="6">
        <f>Table1[[#This Row],[EMI PER MONTH]]/Table1[[#This Row],[INCOME PER MONTH]]</f>
        <v>8.7697142390260843E-2</v>
      </c>
      <c r="W219" s="7" t="str">
        <f>TEXT(Table1[[#This Row],[Issue Date]],"YYYY-mm")</f>
        <v>2023-11</v>
      </c>
      <c r="X219" s="33">
        <f ca="1">DATEDIF(Table1[[#This Row],[Issue Date]],TODAY(),"m")</f>
        <v>21</v>
      </c>
      <c r="Y21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4149.89</v>
      </c>
      <c r="Z219" s="22" t="str">
        <f>IF(Table1[[#This Row],[Total Payments Received]]&gt;Table1[[#This Row],[Loan Amount]],"PROFIT","LOSS")</f>
        <v>PROFIT</v>
      </c>
    </row>
    <row r="220" spans="1:26" ht="30" x14ac:dyDescent="0.25">
      <c r="A220" s="21" t="s">
        <v>479</v>
      </c>
      <c r="B220" s="2" t="s">
        <v>2235</v>
      </c>
      <c r="C220" s="3" t="s">
        <v>480</v>
      </c>
      <c r="D220" s="3" t="s">
        <v>71</v>
      </c>
      <c r="E220" s="3">
        <v>24265</v>
      </c>
      <c r="F220" s="3">
        <v>5.9</v>
      </c>
      <c r="G220" s="3">
        <v>36</v>
      </c>
      <c r="H220" s="3" t="s">
        <v>19</v>
      </c>
      <c r="I220" s="3" t="s">
        <v>20</v>
      </c>
      <c r="J220" s="3" t="s">
        <v>21</v>
      </c>
      <c r="K220" s="3">
        <v>80357</v>
      </c>
      <c r="L220" s="3" t="s">
        <v>32</v>
      </c>
      <c r="M220" s="3">
        <v>0.28000000000000003</v>
      </c>
      <c r="N220" s="3">
        <v>0.51</v>
      </c>
      <c r="O220" s="3">
        <v>25696.639999999999</v>
      </c>
      <c r="P220" s="3">
        <v>0</v>
      </c>
      <c r="Q220" s="3">
        <f>Table1[[#This Row],[Total Payments Received]]-Table1[[#This Row],[Loan Amount]]</f>
        <v>1431.6399999999994</v>
      </c>
      <c r="R220" s="4">
        <f>Table1[[#This Row],[Loan Amount]]/Table1[[#This Row],[Annual Income]]</f>
        <v>0.30196498127107779</v>
      </c>
      <c r="S220" s="6">
        <f>Table1[[#This Row],[Loan Amount]]/Table1[[#This Row],[Annual Income]]</f>
        <v>0.30196498127107779</v>
      </c>
      <c r="T220" s="3">
        <f>Table1[[#This Row],[Total Payments Received]]/Table1[[#This Row],[Term (Months)]]</f>
        <v>713.79555555555555</v>
      </c>
      <c r="U220" s="3">
        <f>Table1[[#This Row],[Annual Income]]/12</f>
        <v>6696.416666666667</v>
      </c>
      <c r="V220" s="6">
        <f>Table1[[#This Row],[EMI PER MONTH]]/Table1[[#This Row],[INCOME PER MONTH]]</f>
        <v>0.10659365912946808</v>
      </c>
      <c r="W220" s="7" t="str">
        <f>TEXT(Table1[[#This Row],[Issue Date]],"YYYY-mm")</f>
        <v>2022-11</v>
      </c>
      <c r="X220" s="33">
        <f ca="1">DATEDIF(Table1[[#This Row],[Issue Date]],TODAY(),"m")</f>
        <v>34</v>
      </c>
      <c r="Y22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1431.64</v>
      </c>
      <c r="Z220" s="22" t="str">
        <f>IF(Table1[[#This Row],[Total Payments Received]]&gt;Table1[[#This Row],[Loan Amount]],"PROFIT","LOSS")</f>
        <v>PROFIT</v>
      </c>
    </row>
    <row r="221" spans="1:26" ht="30" x14ac:dyDescent="0.25">
      <c r="A221" s="21" t="s">
        <v>481</v>
      </c>
      <c r="B221" s="2" t="s">
        <v>2058</v>
      </c>
      <c r="C221" s="3" t="s">
        <v>482</v>
      </c>
      <c r="D221" s="3" t="s">
        <v>55</v>
      </c>
      <c r="E221" s="3">
        <v>26931</v>
      </c>
      <c r="F221" s="3">
        <v>5.7</v>
      </c>
      <c r="G221" s="3">
        <v>36</v>
      </c>
      <c r="H221" s="3" t="s">
        <v>2043</v>
      </c>
      <c r="I221" s="3" t="s">
        <v>72</v>
      </c>
      <c r="J221" s="3" t="s">
        <v>21</v>
      </c>
      <c r="K221" s="3">
        <v>116908</v>
      </c>
      <c r="L221" s="3" t="s">
        <v>32</v>
      </c>
      <c r="M221" s="3">
        <v>0.35</v>
      </c>
      <c r="N221" s="3">
        <v>0.61</v>
      </c>
      <c r="O221" s="3">
        <v>8489.4699999999993</v>
      </c>
      <c r="P221" s="3">
        <v>8648.65</v>
      </c>
      <c r="Q221" s="3">
        <f>Table1[[#This Row],[Total Payments Received]]-Table1[[#This Row],[Loan Amount]]</f>
        <v>-18441.53</v>
      </c>
      <c r="R221" s="4">
        <f>Table1[[#This Row],[Loan Amount]]/Table1[[#This Row],[Annual Income]]</f>
        <v>0.23036062544907107</v>
      </c>
      <c r="S221" s="6">
        <f>Table1[[#This Row],[Loan Amount]]/Table1[[#This Row],[Annual Income]]</f>
        <v>0.23036062544907107</v>
      </c>
      <c r="T221" s="3">
        <f>Table1[[#This Row],[Total Payments Received]]/Table1[[#This Row],[Term (Months)]]</f>
        <v>235.8186111111111</v>
      </c>
      <c r="U221" s="3">
        <f>Table1[[#This Row],[Annual Income]]/12</f>
        <v>9742.3333333333339</v>
      </c>
      <c r="V221" s="6">
        <f>Table1[[#This Row],[EMI PER MONTH]]/Table1[[#This Row],[INCOME PER MONTH]]</f>
        <v>2.4205557646468444E-2</v>
      </c>
      <c r="W221" s="7" t="str">
        <f>TEXT(Table1[[#This Row],[Issue Date]],"YYYY-mm")</f>
        <v>2022-04</v>
      </c>
      <c r="X221" s="33">
        <f ca="1">DATEDIF(Table1[[#This Row],[Issue Date]],TODAY(),"m")</f>
        <v>41</v>
      </c>
      <c r="Y22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18441.53</v>
      </c>
      <c r="Z221" s="22" t="str">
        <f>IF(Table1[[#This Row],[Total Payments Received]]&gt;Table1[[#This Row],[Loan Amount]],"PROFIT","LOSS")</f>
        <v>LOSS</v>
      </c>
    </row>
    <row r="222" spans="1:26" x14ac:dyDescent="0.25">
      <c r="A222" s="21" t="s">
        <v>483</v>
      </c>
      <c r="B222" s="2" t="s">
        <v>2201</v>
      </c>
      <c r="C222" s="3" t="s">
        <v>484</v>
      </c>
      <c r="D222" s="3" t="s">
        <v>71</v>
      </c>
      <c r="E222" s="3">
        <v>29841</v>
      </c>
      <c r="F222" s="3">
        <v>10.5</v>
      </c>
      <c r="G222" s="3">
        <v>60</v>
      </c>
      <c r="H222" s="3" t="s">
        <v>19</v>
      </c>
      <c r="I222" s="3" t="s">
        <v>26</v>
      </c>
      <c r="J222" s="3" t="s">
        <v>27</v>
      </c>
      <c r="K222" s="3">
        <v>140335</v>
      </c>
      <c r="L222" s="3" t="s">
        <v>28</v>
      </c>
      <c r="M222" s="3">
        <v>0.37</v>
      </c>
      <c r="N222" s="3">
        <v>0.68</v>
      </c>
      <c r="O222" s="3">
        <v>32974.300000000003</v>
      </c>
      <c r="P222" s="3">
        <v>0</v>
      </c>
      <c r="Q222" s="3">
        <f>Table1[[#This Row],[Total Payments Received]]-Table1[[#This Row],[Loan Amount]]</f>
        <v>3133.3000000000029</v>
      </c>
      <c r="R222" s="4">
        <f>Table1[[#This Row],[Loan Amount]]/Table1[[#This Row],[Annual Income]]</f>
        <v>0.21264118003349128</v>
      </c>
      <c r="S222" s="6">
        <f>Table1[[#This Row],[Loan Amount]]/Table1[[#This Row],[Annual Income]]</f>
        <v>0.21264118003349128</v>
      </c>
      <c r="T222" s="3">
        <f>Table1[[#This Row],[Total Payments Received]]/Table1[[#This Row],[Term (Months)]]</f>
        <v>549.57166666666672</v>
      </c>
      <c r="U222" s="3">
        <f>Table1[[#This Row],[Annual Income]]/12</f>
        <v>11694.583333333334</v>
      </c>
      <c r="V222" s="6">
        <f>Table1[[#This Row],[EMI PER MONTH]]/Table1[[#This Row],[INCOME PER MONTH]]</f>
        <v>4.6993693661595469E-2</v>
      </c>
      <c r="W222" s="7" t="str">
        <f>TEXT(Table1[[#This Row],[Issue Date]],"YYYY-mm")</f>
        <v>2023-08</v>
      </c>
      <c r="X222" s="33">
        <f ca="1">DATEDIF(Table1[[#This Row],[Issue Date]],TODAY(),"m")</f>
        <v>25</v>
      </c>
      <c r="Y22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3133.3</v>
      </c>
      <c r="Z222" s="22" t="str">
        <f>IF(Table1[[#This Row],[Total Payments Received]]&gt;Table1[[#This Row],[Loan Amount]],"PROFIT","LOSS")</f>
        <v>PROFIT</v>
      </c>
    </row>
    <row r="223" spans="1:26" x14ac:dyDescent="0.25">
      <c r="A223" s="21" t="s">
        <v>485</v>
      </c>
      <c r="B223" s="2" t="s">
        <v>2236</v>
      </c>
      <c r="C223" s="3" t="s">
        <v>486</v>
      </c>
      <c r="D223" s="3" t="s">
        <v>25</v>
      </c>
      <c r="E223" s="3">
        <v>30192</v>
      </c>
      <c r="F223" s="3">
        <v>10.5</v>
      </c>
      <c r="G223" s="3">
        <v>60</v>
      </c>
      <c r="H223" s="3" t="s">
        <v>19</v>
      </c>
      <c r="I223" s="3" t="s">
        <v>20</v>
      </c>
      <c r="J223" s="3" t="s">
        <v>36</v>
      </c>
      <c r="K223" s="3">
        <v>68437</v>
      </c>
      <c r="L223" s="3" t="s">
        <v>32</v>
      </c>
      <c r="M223" s="3">
        <v>0.3</v>
      </c>
      <c r="N223" s="3">
        <v>0.63</v>
      </c>
      <c r="O223" s="3">
        <v>33362.160000000003</v>
      </c>
      <c r="P223" s="3">
        <v>0</v>
      </c>
      <c r="Q223" s="3">
        <f>Table1[[#This Row],[Total Payments Received]]-Table1[[#This Row],[Loan Amount]]</f>
        <v>3170.1600000000035</v>
      </c>
      <c r="R223" s="4">
        <f>Table1[[#This Row],[Loan Amount]]/Table1[[#This Row],[Annual Income]]</f>
        <v>0.44116486695793211</v>
      </c>
      <c r="S223" s="6">
        <f>Table1[[#This Row],[Loan Amount]]/Table1[[#This Row],[Annual Income]]</f>
        <v>0.44116486695793211</v>
      </c>
      <c r="T223" s="3">
        <f>Table1[[#This Row],[Total Payments Received]]/Table1[[#This Row],[Term (Months)]]</f>
        <v>556.03600000000006</v>
      </c>
      <c r="U223" s="3">
        <f>Table1[[#This Row],[Annual Income]]/12</f>
        <v>5703.083333333333</v>
      </c>
      <c r="V223" s="6">
        <f>Table1[[#This Row],[EMI PER MONTH]]/Table1[[#This Row],[INCOME PER MONTH]]</f>
        <v>9.7497435597703005E-2</v>
      </c>
      <c r="W223" s="7" t="str">
        <f>TEXT(Table1[[#This Row],[Issue Date]],"YYYY-mm")</f>
        <v>2022-04</v>
      </c>
      <c r="X223" s="33">
        <f ca="1">DATEDIF(Table1[[#This Row],[Issue Date]],TODAY(),"m")</f>
        <v>41</v>
      </c>
      <c r="Y22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3170.16</v>
      </c>
      <c r="Z223" s="22" t="str">
        <f>IF(Table1[[#This Row],[Total Payments Received]]&gt;Table1[[#This Row],[Loan Amount]],"PROFIT","LOSS")</f>
        <v>PROFIT</v>
      </c>
    </row>
    <row r="224" spans="1:26" x14ac:dyDescent="0.25">
      <c r="A224" s="21" t="s">
        <v>487</v>
      </c>
      <c r="B224" s="2" t="s">
        <v>2237</v>
      </c>
      <c r="C224" s="3" t="s">
        <v>488</v>
      </c>
      <c r="D224" s="3" t="s">
        <v>71</v>
      </c>
      <c r="E224" s="3">
        <v>16585</v>
      </c>
      <c r="F224" s="3">
        <v>20.7</v>
      </c>
      <c r="G224" s="3">
        <v>36</v>
      </c>
      <c r="H224" s="3" t="s">
        <v>19</v>
      </c>
      <c r="I224" s="3" t="s">
        <v>35</v>
      </c>
      <c r="J224" s="3" t="s">
        <v>36</v>
      </c>
      <c r="K224" s="3">
        <v>65503</v>
      </c>
      <c r="L224" s="3" t="s">
        <v>32</v>
      </c>
      <c r="M224" s="3">
        <v>0.36</v>
      </c>
      <c r="N224" s="3">
        <v>0.56000000000000005</v>
      </c>
      <c r="O224" s="3">
        <v>20018.099999999999</v>
      </c>
      <c r="P224" s="3">
        <v>0</v>
      </c>
      <c r="Q224" s="3">
        <f>Table1[[#This Row],[Total Payments Received]]-Table1[[#This Row],[Loan Amount]]</f>
        <v>3433.0999999999985</v>
      </c>
      <c r="R224" s="4">
        <f>Table1[[#This Row],[Loan Amount]]/Table1[[#This Row],[Annual Income]]</f>
        <v>0.25319451017510647</v>
      </c>
      <c r="S224" s="6">
        <f>Table1[[#This Row],[Loan Amount]]/Table1[[#This Row],[Annual Income]]</f>
        <v>0.25319451017510647</v>
      </c>
      <c r="T224" s="3">
        <f>Table1[[#This Row],[Total Payments Received]]/Table1[[#This Row],[Term (Months)]]</f>
        <v>556.05833333333328</v>
      </c>
      <c r="U224" s="3">
        <f>Table1[[#This Row],[Annual Income]]/12</f>
        <v>5458.583333333333</v>
      </c>
      <c r="V224" s="6">
        <f>Table1[[#This Row],[EMI PER MONTH]]/Table1[[#This Row],[INCOME PER MONTH]]</f>
        <v>0.10186861670457842</v>
      </c>
      <c r="W224" s="7" t="str">
        <f>TEXT(Table1[[#This Row],[Issue Date]],"YYYY-mm")</f>
        <v>2023-11</v>
      </c>
      <c r="X224" s="33">
        <f ca="1">DATEDIF(Table1[[#This Row],[Issue Date]],TODAY(),"m")</f>
        <v>22</v>
      </c>
      <c r="Y22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3433.1</v>
      </c>
      <c r="Z224" s="22" t="str">
        <f>IF(Table1[[#This Row],[Total Payments Received]]&gt;Table1[[#This Row],[Loan Amount]],"PROFIT","LOSS")</f>
        <v>PROFIT</v>
      </c>
    </row>
    <row r="225" spans="1:26" x14ac:dyDescent="0.25">
      <c r="A225" s="21" t="s">
        <v>489</v>
      </c>
      <c r="B225" s="2" t="s">
        <v>2238</v>
      </c>
      <c r="C225" s="3" t="s">
        <v>490</v>
      </c>
      <c r="D225" s="3" t="s">
        <v>75</v>
      </c>
      <c r="E225" s="3">
        <v>26559</v>
      </c>
      <c r="F225" s="3">
        <v>24.5</v>
      </c>
      <c r="G225" s="3">
        <v>60</v>
      </c>
      <c r="H225" s="3" t="s">
        <v>2043</v>
      </c>
      <c r="I225" s="3" t="s">
        <v>82</v>
      </c>
      <c r="J225" s="3" t="s">
        <v>36</v>
      </c>
      <c r="K225" s="3">
        <v>126282</v>
      </c>
      <c r="L225" s="3" t="s">
        <v>22</v>
      </c>
      <c r="M225" s="3">
        <v>0.11</v>
      </c>
      <c r="N225" s="3">
        <v>0.83</v>
      </c>
      <c r="O225" s="3">
        <v>10442.84</v>
      </c>
      <c r="P225" s="3">
        <v>0</v>
      </c>
      <c r="Q225" s="3">
        <f>Table1[[#This Row],[Total Payments Received]]-Table1[[#This Row],[Loan Amount]]</f>
        <v>-16116.16</v>
      </c>
      <c r="R225" s="4">
        <f>Table1[[#This Row],[Loan Amount]]/Table1[[#This Row],[Annual Income]]</f>
        <v>0.21031500926497837</v>
      </c>
      <c r="S225" s="6">
        <f>Table1[[#This Row],[Loan Amount]]/Table1[[#This Row],[Annual Income]]</f>
        <v>0.21031500926497837</v>
      </c>
      <c r="T225" s="3">
        <f>Table1[[#This Row],[Total Payments Received]]/Table1[[#This Row],[Term (Months)]]</f>
        <v>174.04733333333334</v>
      </c>
      <c r="U225" s="3">
        <f>Table1[[#This Row],[Annual Income]]/12</f>
        <v>10523.5</v>
      </c>
      <c r="V225" s="6">
        <f>Table1[[#This Row],[EMI PER MONTH]]/Table1[[#This Row],[INCOME PER MONTH]]</f>
        <v>1.6538920827988156E-2</v>
      </c>
      <c r="W225" s="7" t="str">
        <f>TEXT(Table1[[#This Row],[Issue Date]],"YYYY-mm")</f>
        <v>2023-01</v>
      </c>
      <c r="X225" s="33">
        <f ca="1">DATEDIF(Table1[[#This Row],[Issue Date]],TODAY(),"m")</f>
        <v>32</v>
      </c>
      <c r="Y22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16116.16</v>
      </c>
      <c r="Z225" s="22" t="str">
        <f>IF(Table1[[#This Row],[Total Payments Received]]&gt;Table1[[#This Row],[Loan Amount]],"PROFIT","LOSS")</f>
        <v>LOSS</v>
      </c>
    </row>
    <row r="226" spans="1:26" ht="45" x14ac:dyDescent="0.25">
      <c r="A226" s="21" t="s">
        <v>491</v>
      </c>
      <c r="B226" s="2" t="s">
        <v>2239</v>
      </c>
      <c r="C226" s="3" t="s">
        <v>492</v>
      </c>
      <c r="D226" s="3" t="s">
        <v>49</v>
      </c>
      <c r="E226" s="3">
        <v>34742</v>
      </c>
      <c r="F226" s="3">
        <v>12.4</v>
      </c>
      <c r="G226" s="3">
        <v>60</v>
      </c>
      <c r="H226" s="3" t="s">
        <v>19</v>
      </c>
      <c r="I226" s="3" t="s">
        <v>72</v>
      </c>
      <c r="J226" s="3" t="s">
        <v>31</v>
      </c>
      <c r="K226" s="3">
        <v>123459</v>
      </c>
      <c r="L226" s="3" t="s">
        <v>32</v>
      </c>
      <c r="M226" s="3">
        <v>0.27</v>
      </c>
      <c r="N226" s="3">
        <v>0.87</v>
      </c>
      <c r="O226" s="3">
        <v>39050.01</v>
      </c>
      <c r="P226" s="3">
        <v>0</v>
      </c>
      <c r="Q226" s="3">
        <f>Table1[[#This Row],[Total Payments Received]]-Table1[[#This Row],[Loan Amount]]</f>
        <v>4308.010000000002</v>
      </c>
      <c r="R226" s="4">
        <f>Table1[[#This Row],[Loan Amount]]/Table1[[#This Row],[Annual Income]]</f>
        <v>0.28140516284758504</v>
      </c>
      <c r="S226" s="6">
        <f>Table1[[#This Row],[Loan Amount]]/Table1[[#This Row],[Annual Income]]</f>
        <v>0.28140516284758504</v>
      </c>
      <c r="T226" s="3">
        <f>Table1[[#This Row],[Total Payments Received]]/Table1[[#This Row],[Term (Months)]]</f>
        <v>650.83350000000007</v>
      </c>
      <c r="U226" s="3">
        <f>Table1[[#This Row],[Annual Income]]/12</f>
        <v>10288.25</v>
      </c>
      <c r="V226" s="6">
        <f>Table1[[#This Row],[EMI PER MONTH]]/Table1[[#This Row],[INCOME PER MONTH]]</f>
        <v>6.3259883848079124E-2</v>
      </c>
      <c r="W226" s="7" t="str">
        <f>TEXT(Table1[[#This Row],[Issue Date]],"YYYY-mm")</f>
        <v>2021-02</v>
      </c>
      <c r="X226" s="33">
        <f ca="1">DATEDIF(Table1[[#This Row],[Issue Date]],TODAY(),"m")</f>
        <v>55</v>
      </c>
      <c r="Y22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4308.01</v>
      </c>
      <c r="Z226" s="22" t="str">
        <f>IF(Table1[[#This Row],[Total Payments Received]]&gt;Table1[[#This Row],[Loan Amount]],"PROFIT","LOSS")</f>
        <v>PROFIT</v>
      </c>
    </row>
    <row r="227" spans="1:26" x14ac:dyDescent="0.25">
      <c r="A227" s="21" t="s">
        <v>493</v>
      </c>
      <c r="B227" s="2" t="s">
        <v>2240</v>
      </c>
      <c r="C227" s="3" t="s">
        <v>494</v>
      </c>
      <c r="D227" s="3" t="s">
        <v>75</v>
      </c>
      <c r="E227" s="3">
        <v>5133</v>
      </c>
      <c r="F227" s="3">
        <v>13.6</v>
      </c>
      <c r="G227" s="3">
        <v>60</v>
      </c>
      <c r="H227" s="3" t="s">
        <v>2043</v>
      </c>
      <c r="I227" s="3" t="s">
        <v>56</v>
      </c>
      <c r="J227" s="3" t="s">
        <v>36</v>
      </c>
      <c r="K227" s="3">
        <v>105403</v>
      </c>
      <c r="L227" s="3" t="s">
        <v>28</v>
      </c>
      <c r="M227" s="3">
        <v>0.21</v>
      </c>
      <c r="N227" s="3">
        <v>0.62</v>
      </c>
      <c r="O227" s="3">
        <v>722</v>
      </c>
      <c r="P227" s="3">
        <v>0</v>
      </c>
      <c r="Q227" s="3">
        <f>Table1[[#This Row],[Total Payments Received]]-Table1[[#This Row],[Loan Amount]]</f>
        <v>-4411</v>
      </c>
      <c r="R227" s="4">
        <f>Table1[[#This Row],[Loan Amount]]/Table1[[#This Row],[Annual Income]]</f>
        <v>4.8698803639365101E-2</v>
      </c>
      <c r="S227" s="6">
        <f>Table1[[#This Row],[Loan Amount]]/Table1[[#This Row],[Annual Income]]</f>
        <v>4.8698803639365101E-2</v>
      </c>
      <c r="T227" s="3">
        <f>Table1[[#This Row],[Total Payments Received]]/Table1[[#This Row],[Term (Months)]]</f>
        <v>12.033333333333333</v>
      </c>
      <c r="U227" s="3">
        <f>Table1[[#This Row],[Annual Income]]/12</f>
        <v>8783.5833333333339</v>
      </c>
      <c r="V227" s="6">
        <f>Table1[[#This Row],[EMI PER MONTH]]/Table1[[#This Row],[INCOME PER MONTH]]</f>
        <v>1.3699799815944517E-3</v>
      </c>
      <c r="W227" s="7" t="str">
        <f>TEXT(Table1[[#This Row],[Issue Date]],"YYYY-mm")</f>
        <v>2021-08</v>
      </c>
      <c r="X227" s="33">
        <f ca="1">DATEDIF(Table1[[#This Row],[Issue Date]],TODAY(),"m")</f>
        <v>49</v>
      </c>
      <c r="Y22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4411</v>
      </c>
      <c r="Z227" s="22" t="str">
        <f>IF(Table1[[#This Row],[Total Payments Received]]&gt;Table1[[#This Row],[Loan Amount]],"PROFIT","LOSS")</f>
        <v>LOSS</v>
      </c>
    </row>
    <row r="228" spans="1:26" x14ac:dyDescent="0.25">
      <c r="A228" s="21" t="s">
        <v>495</v>
      </c>
      <c r="B228" s="2" t="s">
        <v>2071</v>
      </c>
      <c r="C228" s="3" t="s">
        <v>496</v>
      </c>
      <c r="D228" s="3" t="s">
        <v>49</v>
      </c>
      <c r="E228" s="3">
        <v>15663</v>
      </c>
      <c r="F228" s="3">
        <v>21.9</v>
      </c>
      <c r="G228" s="3">
        <v>60</v>
      </c>
      <c r="H228" s="3" t="s">
        <v>2043</v>
      </c>
      <c r="I228" s="3" t="s">
        <v>20</v>
      </c>
      <c r="J228" s="3" t="s">
        <v>27</v>
      </c>
      <c r="K228" s="3">
        <v>71258</v>
      </c>
      <c r="L228" s="3" t="s">
        <v>22</v>
      </c>
      <c r="M228" s="3">
        <v>0.15</v>
      </c>
      <c r="N228" s="3">
        <v>0.85</v>
      </c>
      <c r="O228" s="3">
        <v>2433.83</v>
      </c>
      <c r="P228" s="3">
        <v>0</v>
      </c>
      <c r="Q228" s="3">
        <f>Table1[[#This Row],[Total Payments Received]]-Table1[[#This Row],[Loan Amount]]</f>
        <v>-13229.17</v>
      </c>
      <c r="R228" s="4">
        <f>Table1[[#This Row],[Loan Amount]]/Table1[[#This Row],[Annual Income]]</f>
        <v>0.21980689887451232</v>
      </c>
      <c r="S228" s="6">
        <f>Table1[[#This Row],[Loan Amount]]/Table1[[#This Row],[Annual Income]]</f>
        <v>0.21980689887451232</v>
      </c>
      <c r="T228" s="3">
        <f>Table1[[#This Row],[Total Payments Received]]/Table1[[#This Row],[Term (Months)]]</f>
        <v>40.563833333333335</v>
      </c>
      <c r="U228" s="3">
        <f>Table1[[#This Row],[Annual Income]]/12</f>
        <v>5938.166666666667</v>
      </c>
      <c r="V228" s="6">
        <f>Table1[[#This Row],[EMI PER MONTH]]/Table1[[#This Row],[INCOME PER MONTH]]</f>
        <v>6.8310365151982933E-3</v>
      </c>
      <c r="W228" s="7" t="str">
        <f>TEXT(Table1[[#This Row],[Issue Date]],"YYYY-mm")</f>
        <v>2022-07</v>
      </c>
      <c r="X228" s="33">
        <f ca="1">DATEDIF(Table1[[#This Row],[Issue Date]],TODAY(),"m")</f>
        <v>38</v>
      </c>
      <c r="Y22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13229.17</v>
      </c>
      <c r="Z228" s="22" t="str">
        <f>IF(Table1[[#This Row],[Total Payments Received]]&gt;Table1[[#This Row],[Loan Amount]],"PROFIT","LOSS")</f>
        <v>LOSS</v>
      </c>
    </row>
    <row r="229" spans="1:26" ht="45" x14ac:dyDescent="0.25">
      <c r="A229" s="21" t="s">
        <v>497</v>
      </c>
      <c r="B229" s="2" t="s">
        <v>2241</v>
      </c>
      <c r="C229" s="3" t="s">
        <v>498</v>
      </c>
      <c r="D229" s="3" t="s">
        <v>45</v>
      </c>
      <c r="E229" s="3">
        <v>22754</v>
      </c>
      <c r="F229" s="3">
        <v>10.4</v>
      </c>
      <c r="G229" s="3">
        <v>36</v>
      </c>
      <c r="H229" s="3" t="s">
        <v>2043</v>
      </c>
      <c r="I229" s="3" t="s">
        <v>26</v>
      </c>
      <c r="J229" s="3" t="s">
        <v>31</v>
      </c>
      <c r="K229" s="3">
        <v>63724</v>
      </c>
      <c r="L229" s="3" t="s">
        <v>28</v>
      </c>
      <c r="M229" s="3">
        <v>0.14000000000000001</v>
      </c>
      <c r="N229" s="3">
        <v>0.67</v>
      </c>
      <c r="O229" s="3">
        <v>6475.12</v>
      </c>
      <c r="P229" s="3">
        <v>0</v>
      </c>
      <c r="Q229" s="3">
        <f>Table1[[#This Row],[Total Payments Received]]-Table1[[#This Row],[Loan Amount]]</f>
        <v>-16278.880000000001</v>
      </c>
      <c r="R229" s="4">
        <f>Table1[[#This Row],[Loan Amount]]/Table1[[#This Row],[Annual Income]]</f>
        <v>0.35707111920155671</v>
      </c>
      <c r="S229" s="6">
        <f>Table1[[#This Row],[Loan Amount]]/Table1[[#This Row],[Annual Income]]</f>
        <v>0.35707111920155671</v>
      </c>
      <c r="T229" s="3">
        <f>Table1[[#This Row],[Total Payments Received]]/Table1[[#This Row],[Term (Months)]]</f>
        <v>179.86444444444444</v>
      </c>
      <c r="U229" s="3">
        <f>Table1[[#This Row],[Annual Income]]/12</f>
        <v>5310.333333333333</v>
      </c>
      <c r="V229" s="6">
        <f>Table1[[#This Row],[EMI PER MONTH]]/Table1[[#This Row],[INCOME PER MONTH]]</f>
        <v>3.387065051367355E-2</v>
      </c>
      <c r="W229" s="7" t="str">
        <f>TEXT(Table1[[#This Row],[Issue Date]],"YYYY-mm")</f>
        <v>2022-03</v>
      </c>
      <c r="X229" s="33">
        <f ca="1">DATEDIF(Table1[[#This Row],[Issue Date]],TODAY(),"m")</f>
        <v>42</v>
      </c>
      <c r="Y22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16278.88</v>
      </c>
      <c r="Z229" s="22" t="str">
        <f>IF(Table1[[#This Row],[Total Payments Received]]&gt;Table1[[#This Row],[Loan Amount]],"PROFIT","LOSS")</f>
        <v>LOSS</v>
      </c>
    </row>
    <row r="230" spans="1:26" x14ac:dyDescent="0.25">
      <c r="A230" s="21" t="s">
        <v>499</v>
      </c>
      <c r="B230" s="2" t="s">
        <v>2242</v>
      </c>
      <c r="C230" s="3" t="s">
        <v>500</v>
      </c>
      <c r="D230" s="3" t="s">
        <v>25</v>
      </c>
      <c r="E230" s="3">
        <v>4972</v>
      </c>
      <c r="F230" s="3">
        <v>8.1</v>
      </c>
      <c r="G230" s="3">
        <v>60</v>
      </c>
      <c r="H230" s="3" t="s">
        <v>2043</v>
      </c>
      <c r="I230" s="3" t="s">
        <v>20</v>
      </c>
      <c r="J230" s="3" t="s">
        <v>36</v>
      </c>
      <c r="K230" s="3">
        <v>94286</v>
      </c>
      <c r="L230" s="3" t="s">
        <v>22</v>
      </c>
      <c r="M230" s="3">
        <v>0.34</v>
      </c>
      <c r="N230" s="3">
        <v>0.73</v>
      </c>
      <c r="O230" s="3">
        <v>633.66</v>
      </c>
      <c r="P230" s="3">
        <v>0</v>
      </c>
      <c r="Q230" s="3">
        <f>Table1[[#This Row],[Total Payments Received]]-Table1[[#This Row],[Loan Amount]]</f>
        <v>-4338.34</v>
      </c>
      <c r="R230" s="4">
        <f>Table1[[#This Row],[Loan Amount]]/Table1[[#This Row],[Annual Income]]</f>
        <v>5.2733173535837771E-2</v>
      </c>
      <c r="S230" s="6">
        <f>Table1[[#This Row],[Loan Amount]]/Table1[[#This Row],[Annual Income]]</f>
        <v>5.2733173535837771E-2</v>
      </c>
      <c r="T230" s="3">
        <f>Table1[[#This Row],[Total Payments Received]]/Table1[[#This Row],[Term (Months)]]</f>
        <v>10.561</v>
      </c>
      <c r="U230" s="3">
        <f>Table1[[#This Row],[Annual Income]]/12</f>
        <v>7857.166666666667</v>
      </c>
      <c r="V230" s="6">
        <f>Table1[[#This Row],[EMI PER MONTH]]/Table1[[#This Row],[INCOME PER MONTH]]</f>
        <v>1.3441231996266676E-3</v>
      </c>
      <c r="W230" s="7" t="str">
        <f>TEXT(Table1[[#This Row],[Issue Date]],"YYYY-mm")</f>
        <v>2021-01</v>
      </c>
      <c r="X230" s="33">
        <f ca="1">DATEDIF(Table1[[#This Row],[Issue Date]],TODAY(),"m")</f>
        <v>55</v>
      </c>
      <c r="Y23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4338.34</v>
      </c>
      <c r="Z230" s="22" t="str">
        <f>IF(Table1[[#This Row],[Total Payments Received]]&gt;Table1[[#This Row],[Loan Amount]],"PROFIT","LOSS")</f>
        <v>LOSS</v>
      </c>
    </row>
    <row r="231" spans="1:26" ht="45" x14ac:dyDescent="0.25">
      <c r="A231" s="21" t="s">
        <v>501</v>
      </c>
      <c r="B231" s="2" t="s">
        <v>2243</v>
      </c>
      <c r="C231" s="3" t="s">
        <v>502</v>
      </c>
      <c r="D231" s="3" t="s">
        <v>49</v>
      </c>
      <c r="E231" s="3">
        <v>6295</v>
      </c>
      <c r="F231" s="3">
        <v>22.1</v>
      </c>
      <c r="G231" s="3">
        <v>36</v>
      </c>
      <c r="H231" s="3" t="s">
        <v>19</v>
      </c>
      <c r="I231" s="3" t="s">
        <v>26</v>
      </c>
      <c r="J231" s="3" t="s">
        <v>31</v>
      </c>
      <c r="K231" s="3">
        <v>104842</v>
      </c>
      <c r="L231" s="3" t="s">
        <v>22</v>
      </c>
      <c r="M231" s="3">
        <v>0.31</v>
      </c>
      <c r="N231" s="3">
        <v>0.89</v>
      </c>
      <c r="O231" s="3">
        <v>7686.2</v>
      </c>
      <c r="P231" s="3">
        <v>0</v>
      </c>
      <c r="Q231" s="3">
        <f>Table1[[#This Row],[Total Payments Received]]-Table1[[#This Row],[Loan Amount]]</f>
        <v>1391.1999999999998</v>
      </c>
      <c r="R231" s="4">
        <f>Table1[[#This Row],[Loan Amount]]/Table1[[#This Row],[Annual Income]]</f>
        <v>6.0042730966597353E-2</v>
      </c>
      <c r="S231" s="6">
        <f>Table1[[#This Row],[Loan Amount]]/Table1[[#This Row],[Annual Income]]</f>
        <v>6.0042730966597353E-2</v>
      </c>
      <c r="T231" s="3">
        <f>Table1[[#This Row],[Total Payments Received]]/Table1[[#This Row],[Term (Months)]]</f>
        <v>213.50555555555556</v>
      </c>
      <c r="U231" s="3">
        <f>Table1[[#This Row],[Annual Income]]/12</f>
        <v>8736.8333333333339</v>
      </c>
      <c r="V231" s="6">
        <f>Table1[[#This Row],[EMI PER MONTH]]/Table1[[#This Row],[INCOME PER MONTH]]</f>
        <v>2.4437407400342101E-2</v>
      </c>
      <c r="W231" s="7" t="str">
        <f>TEXT(Table1[[#This Row],[Issue Date]],"YYYY-mm")</f>
        <v>2021-08</v>
      </c>
      <c r="X231" s="33">
        <f ca="1">DATEDIF(Table1[[#This Row],[Issue Date]],TODAY(),"m")</f>
        <v>49</v>
      </c>
      <c r="Y23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1391.2</v>
      </c>
      <c r="Z231" s="22" t="str">
        <f>IF(Table1[[#This Row],[Total Payments Received]]&gt;Table1[[#This Row],[Loan Amount]],"PROFIT","LOSS")</f>
        <v>PROFIT</v>
      </c>
    </row>
    <row r="232" spans="1:26" x14ac:dyDescent="0.25">
      <c r="A232" s="21" t="s">
        <v>503</v>
      </c>
      <c r="B232" s="2" t="s">
        <v>2244</v>
      </c>
      <c r="C232" s="3" t="s">
        <v>504</v>
      </c>
      <c r="D232" s="3" t="s">
        <v>49</v>
      </c>
      <c r="E232" s="3">
        <v>30125</v>
      </c>
      <c r="F232" s="3">
        <v>5.9</v>
      </c>
      <c r="G232" s="3">
        <v>36</v>
      </c>
      <c r="H232" s="3" t="s">
        <v>19</v>
      </c>
      <c r="I232" s="3" t="s">
        <v>82</v>
      </c>
      <c r="J232" s="3" t="s">
        <v>27</v>
      </c>
      <c r="K232" s="3">
        <v>134927</v>
      </c>
      <c r="L232" s="3" t="s">
        <v>32</v>
      </c>
      <c r="M232" s="3">
        <v>0.2</v>
      </c>
      <c r="N232" s="3">
        <v>0.84</v>
      </c>
      <c r="O232" s="3">
        <v>31902.38</v>
      </c>
      <c r="P232" s="3">
        <v>0</v>
      </c>
      <c r="Q232" s="3">
        <f>Table1[[#This Row],[Total Payments Received]]-Table1[[#This Row],[Loan Amount]]</f>
        <v>1777.380000000001</v>
      </c>
      <c r="R232" s="4">
        <f>Table1[[#This Row],[Loan Amount]]/Table1[[#This Row],[Annual Income]]</f>
        <v>0.22326887872701534</v>
      </c>
      <c r="S232" s="6">
        <f>Table1[[#This Row],[Loan Amount]]/Table1[[#This Row],[Annual Income]]</f>
        <v>0.22326887872701534</v>
      </c>
      <c r="T232" s="3">
        <f>Table1[[#This Row],[Total Payments Received]]/Table1[[#This Row],[Term (Months)]]</f>
        <v>886.17722222222221</v>
      </c>
      <c r="U232" s="3">
        <f>Table1[[#This Row],[Annual Income]]/12</f>
        <v>11243.916666666666</v>
      </c>
      <c r="V232" s="6">
        <f>Table1[[#This Row],[EMI PER MONTH]]/Table1[[#This Row],[INCOME PER MONTH]]</f>
        <v>7.8813926542994864E-2</v>
      </c>
      <c r="W232" s="7" t="str">
        <f>TEXT(Table1[[#This Row],[Issue Date]],"YYYY-mm")</f>
        <v>2023-03</v>
      </c>
      <c r="X232" s="33">
        <f ca="1">DATEDIF(Table1[[#This Row],[Issue Date]],TODAY(),"m")</f>
        <v>30</v>
      </c>
      <c r="Y23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1777.38</v>
      </c>
      <c r="Z232" s="22" t="str">
        <f>IF(Table1[[#This Row],[Total Payments Received]]&gt;Table1[[#This Row],[Loan Amount]],"PROFIT","LOSS")</f>
        <v>PROFIT</v>
      </c>
    </row>
    <row r="233" spans="1:26" x14ac:dyDescent="0.25">
      <c r="A233" s="21" t="s">
        <v>505</v>
      </c>
      <c r="B233" s="2" t="s">
        <v>2245</v>
      </c>
      <c r="C233" s="3" t="s">
        <v>506</v>
      </c>
      <c r="D233" s="3" t="s">
        <v>39</v>
      </c>
      <c r="E233" s="3">
        <v>10903</v>
      </c>
      <c r="F233" s="3">
        <v>17.399999999999999</v>
      </c>
      <c r="G233" s="3">
        <v>36</v>
      </c>
      <c r="H233" s="3" t="s">
        <v>2043</v>
      </c>
      <c r="I233" s="3" t="s">
        <v>20</v>
      </c>
      <c r="J233" s="3" t="s">
        <v>36</v>
      </c>
      <c r="K233" s="3">
        <v>44908</v>
      </c>
      <c r="L233" s="3" t="s">
        <v>32</v>
      </c>
      <c r="M233" s="3">
        <v>0.28999999999999998</v>
      </c>
      <c r="N233" s="3">
        <v>0.86</v>
      </c>
      <c r="O233" s="3">
        <v>2043.7</v>
      </c>
      <c r="P233" s="3">
        <v>0</v>
      </c>
      <c r="Q233" s="3">
        <f>Table1[[#This Row],[Total Payments Received]]-Table1[[#This Row],[Loan Amount]]</f>
        <v>-8859.2999999999993</v>
      </c>
      <c r="R233" s="4">
        <f>Table1[[#This Row],[Loan Amount]]/Table1[[#This Row],[Annual Income]]</f>
        <v>0.24278524984412578</v>
      </c>
      <c r="S233" s="6">
        <f>Table1[[#This Row],[Loan Amount]]/Table1[[#This Row],[Annual Income]]</f>
        <v>0.24278524984412578</v>
      </c>
      <c r="T233" s="3">
        <f>Table1[[#This Row],[Total Payments Received]]/Table1[[#This Row],[Term (Months)]]</f>
        <v>56.769444444444446</v>
      </c>
      <c r="U233" s="3">
        <f>Table1[[#This Row],[Annual Income]]/12</f>
        <v>3742.3333333333335</v>
      </c>
      <c r="V233" s="6">
        <f>Table1[[#This Row],[EMI PER MONTH]]/Table1[[#This Row],[INCOME PER MONTH]]</f>
        <v>1.5169531783498114E-2</v>
      </c>
      <c r="W233" s="7" t="str">
        <f>TEXT(Table1[[#This Row],[Issue Date]],"YYYY-mm")</f>
        <v>2021-10</v>
      </c>
      <c r="X233" s="33">
        <f ca="1">DATEDIF(Table1[[#This Row],[Issue Date]],TODAY(),"m")</f>
        <v>47</v>
      </c>
      <c r="Y23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8859.3</v>
      </c>
      <c r="Z233" s="22" t="str">
        <f>IF(Table1[[#This Row],[Total Payments Received]]&gt;Table1[[#This Row],[Loan Amount]],"PROFIT","LOSS")</f>
        <v>LOSS</v>
      </c>
    </row>
    <row r="234" spans="1:26" ht="30" x14ac:dyDescent="0.25">
      <c r="A234" s="21" t="s">
        <v>507</v>
      </c>
      <c r="B234" s="2" t="s">
        <v>2106</v>
      </c>
      <c r="C234" s="3" t="s">
        <v>508</v>
      </c>
      <c r="D234" s="3" t="s">
        <v>64</v>
      </c>
      <c r="E234" s="3">
        <v>4020</v>
      </c>
      <c r="F234" s="3">
        <v>16.2</v>
      </c>
      <c r="G234" s="3">
        <v>36</v>
      </c>
      <c r="H234" s="3" t="s">
        <v>19</v>
      </c>
      <c r="I234" s="3" t="s">
        <v>82</v>
      </c>
      <c r="J234" s="3" t="s">
        <v>46</v>
      </c>
      <c r="K234" s="3">
        <v>122617</v>
      </c>
      <c r="L234" s="3" t="s">
        <v>32</v>
      </c>
      <c r="M234" s="3">
        <v>0.3</v>
      </c>
      <c r="N234" s="3">
        <v>0.56000000000000005</v>
      </c>
      <c r="O234" s="3">
        <v>4671.24</v>
      </c>
      <c r="P234" s="3">
        <v>0</v>
      </c>
      <c r="Q234" s="3">
        <f>Table1[[#This Row],[Total Payments Received]]-Table1[[#This Row],[Loan Amount]]</f>
        <v>651.23999999999978</v>
      </c>
      <c r="R234" s="4">
        <f>Table1[[#This Row],[Loan Amount]]/Table1[[#This Row],[Annual Income]]</f>
        <v>3.2785013497312769E-2</v>
      </c>
      <c r="S234" s="6">
        <f>Table1[[#This Row],[Loan Amount]]/Table1[[#This Row],[Annual Income]]</f>
        <v>3.2785013497312769E-2</v>
      </c>
      <c r="T234" s="3">
        <f>Table1[[#This Row],[Total Payments Received]]/Table1[[#This Row],[Term (Months)]]</f>
        <v>129.75666666666666</v>
      </c>
      <c r="U234" s="3">
        <f>Table1[[#This Row],[Annual Income]]/12</f>
        <v>10218.083333333334</v>
      </c>
      <c r="V234" s="6">
        <f>Table1[[#This Row],[EMI PER MONTH]]/Table1[[#This Row],[INCOME PER MONTH]]</f>
        <v>1.2698728561292479E-2</v>
      </c>
      <c r="W234" s="7" t="str">
        <f>TEXT(Table1[[#This Row],[Issue Date]],"YYYY-mm")</f>
        <v>2023-05</v>
      </c>
      <c r="X234" s="33">
        <f ca="1">DATEDIF(Table1[[#This Row],[Issue Date]],TODAY(),"m")</f>
        <v>27</v>
      </c>
      <c r="Y23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651.24</v>
      </c>
      <c r="Z234" s="22" t="str">
        <f>IF(Table1[[#This Row],[Total Payments Received]]&gt;Table1[[#This Row],[Loan Amount]],"PROFIT","LOSS")</f>
        <v>PROFIT</v>
      </c>
    </row>
    <row r="235" spans="1:26" x14ac:dyDescent="0.25">
      <c r="A235" s="21" t="s">
        <v>509</v>
      </c>
      <c r="B235" s="2" t="s">
        <v>2246</v>
      </c>
      <c r="C235" s="3" t="s">
        <v>510</v>
      </c>
      <c r="D235" s="3" t="s">
        <v>64</v>
      </c>
      <c r="E235" s="3">
        <v>21420</v>
      </c>
      <c r="F235" s="3">
        <v>11.9</v>
      </c>
      <c r="G235" s="3">
        <v>60</v>
      </c>
      <c r="H235" s="3" t="s">
        <v>19</v>
      </c>
      <c r="I235" s="3" t="s">
        <v>20</v>
      </c>
      <c r="J235" s="3" t="s">
        <v>27</v>
      </c>
      <c r="K235" s="3">
        <v>80626</v>
      </c>
      <c r="L235" s="3" t="s">
        <v>28</v>
      </c>
      <c r="M235" s="3">
        <v>0.18</v>
      </c>
      <c r="N235" s="3">
        <v>0.53</v>
      </c>
      <c r="O235" s="3">
        <v>23968.98</v>
      </c>
      <c r="P235" s="3">
        <v>0</v>
      </c>
      <c r="Q235" s="3">
        <f>Table1[[#This Row],[Total Payments Received]]-Table1[[#This Row],[Loan Amount]]</f>
        <v>2548.9799999999996</v>
      </c>
      <c r="R235" s="4">
        <f>Table1[[#This Row],[Loan Amount]]/Table1[[#This Row],[Annual Income]]</f>
        <v>0.26567112345893384</v>
      </c>
      <c r="S235" s="6">
        <f>Table1[[#This Row],[Loan Amount]]/Table1[[#This Row],[Annual Income]]</f>
        <v>0.26567112345893384</v>
      </c>
      <c r="T235" s="3">
        <f>Table1[[#This Row],[Total Payments Received]]/Table1[[#This Row],[Term (Months)]]</f>
        <v>399.483</v>
      </c>
      <c r="U235" s="3">
        <f>Table1[[#This Row],[Annual Income]]/12</f>
        <v>6718.833333333333</v>
      </c>
      <c r="V235" s="6">
        <f>Table1[[#This Row],[EMI PER MONTH]]/Table1[[#This Row],[INCOME PER MONTH]]</f>
        <v>5.9457197430109396E-2</v>
      </c>
      <c r="W235" s="7" t="str">
        <f>TEXT(Table1[[#This Row],[Issue Date]],"YYYY-mm")</f>
        <v>2023-08</v>
      </c>
      <c r="X235" s="33">
        <f ca="1">DATEDIF(Table1[[#This Row],[Issue Date]],TODAY(),"m")</f>
        <v>25</v>
      </c>
      <c r="Y23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2548.98</v>
      </c>
      <c r="Z235" s="22" t="str">
        <f>IF(Table1[[#This Row],[Total Payments Received]]&gt;Table1[[#This Row],[Loan Amount]],"PROFIT","LOSS")</f>
        <v>PROFIT</v>
      </c>
    </row>
    <row r="236" spans="1:26" ht="30" x14ac:dyDescent="0.25">
      <c r="A236" s="21" t="s">
        <v>511</v>
      </c>
      <c r="B236" s="2" t="s">
        <v>2216</v>
      </c>
      <c r="C236" s="3" t="s">
        <v>512</v>
      </c>
      <c r="D236" s="3" t="s">
        <v>39</v>
      </c>
      <c r="E236" s="3">
        <v>22452</v>
      </c>
      <c r="F236" s="3">
        <v>11.3</v>
      </c>
      <c r="G236" s="3">
        <v>60</v>
      </c>
      <c r="H236" s="3" t="s">
        <v>19</v>
      </c>
      <c r="I236" s="3" t="s">
        <v>35</v>
      </c>
      <c r="J236" s="3" t="s">
        <v>21</v>
      </c>
      <c r="K236" s="3">
        <v>67228</v>
      </c>
      <c r="L236" s="3" t="s">
        <v>32</v>
      </c>
      <c r="M236" s="3">
        <v>0.36</v>
      </c>
      <c r="N236" s="3">
        <v>0.9</v>
      </c>
      <c r="O236" s="3">
        <v>24989.08</v>
      </c>
      <c r="P236" s="3">
        <v>0</v>
      </c>
      <c r="Q236" s="3">
        <f>Table1[[#This Row],[Total Payments Received]]-Table1[[#This Row],[Loan Amount]]</f>
        <v>2537.0800000000017</v>
      </c>
      <c r="R236" s="4">
        <f>Table1[[#This Row],[Loan Amount]]/Table1[[#This Row],[Annual Income]]</f>
        <v>0.3339679895281728</v>
      </c>
      <c r="S236" s="6">
        <f>Table1[[#This Row],[Loan Amount]]/Table1[[#This Row],[Annual Income]]</f>
        <v>0.3339679895281728</v>
      </c>
      <c r="T236" s="3">
        <f>Table1[[#This Row],[Total Payments Received]]/Table1[[#This Row],[Term (Months)]]</f>
        <v>416.48466666666667</v>
      </c>
      <c r="U236" s="3">
        <f>Table1[[#This Row],[Annual Income]]/12</f>
        <v>5602.333333333333</v>
      </c>
      <c r="V236" s="6">
        <f>Table1[[#This Row],[EMI PER MONTH]]/Table1[[#This Row],[INCOME PER MONTH]]</f>
        <v>7.434128636877492E-2</v>
      </c>
      <c r="W236" s="7" t="str">
        <f>TEXT(Table1[[#This Row],[Issue Date]],"YYYY-mm")</f>
        <v>2022-03</v>
      </c>
      <c r="X236" s="33">
        <f ca="1">DATEDIF(Table1[[#This Row],[Issue Date]],TODAY(),"m")</f>
        <v>41</v>
      </c>
      <c r="Y23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2537.08</v>
      </c>
      <c r="Z236" s="22" t="str">
        <f>IF(Table1[[#This Row],[Total Payments Received]]&gt;Table1[[#This Row],[Loan Amount]],"PROFIT","LOSS")</f>
        <v>PROFIT</v>
      </c>
    </row>
    <row r="237" spans="1:26" ht="30" x14ac:dyDescent="0.25">
      <c r="A237" s="21" t="s">
        <v>513</v>
      </c>
      <c r="B237" s="2" t="s">
        <v>2247</v>
      </c>
      <c r="C237" s="3" t="s">
        <v>514</v>
      </c>
      <c r="D237" s="3" t="s">
        <v>55</v>
      </c>
      <c r="E237" s="3">
        <v>39001</v>
      </c>
      <c r="F237" s="3">
        <v>20.399999999999999</v>
      </c>
      <c r="G237" s="3">
        <v>36</v>
      </c>
      <c r="H237" s="3" t="s">
        <v>2043</v>
      </c>
      <c r="I237" s="3" t="s">
        <v>20</v>
      </c>
      <c r="J237" s="3" t="s">
        <v>21</v>
      </c>
      <c r="K237" s="3">
        <v>53386</v>
      </c>
      <c r="L237" s="3" t="s">
        <v>32</v>
      </c>
      <c r="M237" s="3">
        <v>0.41</v>
      </c>
      <c r="N237" s="3">
        <v>0.67</v>
      </c>
      <c r="O237" s="3">
        <v>7661.31</v>
      </c>
      <c r="P237" s="3">
        <v>15157.1</v>
      </c>
      <c r="Q237" s="3">
        <f>Table1[[#This Row],[Total Payments Received]]-Table1[[#This Row],[Loan Amount]]</f>
        <v>-31339.69</v>
      </c>
      <c r="R237" s="4">
        <f>Table1[[#This Row],[Loan Amount]]/Table1[[#This Row],[Annual Income]]</f>
        <v>0.73054733450717413</v>
      </c>
      <c r="S237" s="6">
        <f>Table1[[#This Row],[Loan Amount]]/Table1[[#This Row],[Annual Income]]</f>
        <v>0.73054733450717413</v>
      </c>
      <c r="T237" s="3">
        <f>Table1[[#This Row],[Total Payments Received]]/Table1[[#This Row],[Term (Months)]]</f>
        <v>212.81416666666667</v>
      </c>
      <c r="U237" s="3">
        <f>Table1[[#This Row],[Annual Income]]/12</f>
        <v>4448.833333333333</v>
      </c>
      <c r="V237" s="6">
        <f>Table1[[#This Row],[EMI PER MONTH]]/Table1[[#This Row],[INCOME PER MONTH]]</f>
        <v>4.7835949499868885E-2</v>
      </c>
      <c r="W237" s="7" t="str">
        <f>TEXT(Table1[[#This Row],[Issue Date]],"YYYY-mm")</f>
        <v>2023-10</v>
      </c>
      <c r="X237" s="33">
        <f ca="1">DATEDIF(Table1[[#This Row],[Issue Date]],TODAY(),"m")</f>
        <v>23</v>
      </c>
      <c r="Y23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31339.69</v>
      </c>
      <c r="Z237" s="22" t="str">
        <f>IF(Table1[[#This Row],[Total Payments Received]]&gt;Table1[[#This Row],[Loan Amount]],"PROFIT","LOSS")</f>
        <v>LOSS</v>
      </c>
    </row>
    <row r="238" spans="1:26" x14ac:dyDescent="0.25">
      <c r="A238" s="21" t="s">
        <v>515</v>
      </c>
      <c r="B238" s="2" t="s">
        <v>2100</v>
      </c>
      <c r="C238" s="3" t="s">
        <v>516</v>
      </c>
      <c r="D238" s="3" t="s">
        <v>39</v>
      </c>
      <c r="E238" s="3">
        <v>10516</v>
      </c>
      <c r="F238" s="3">
        <v>6.7</v>
      </c>
      <c r="G238" s="3">
        <v>36</v>
      </c>
      <c r="H238" s="3" t="s">
        <v>19</v>
      </c>
      <c r="I238" s="3" t="s">
        <v>26</v>
      </c>
      <c r="J238" s="3" t="s">
        <v>27</v>
      </c>
      <c r="K238" s="3">
        <v>76754</v>
      </c>
      <c r="L238" s="3" t="s">
        <v>22</v>
      </c>
      <c r="M238" s="3">
        <v>0.42</v>
      </c>
      <c r="N238" s="3">
        <v>0.63</v>
      </c>
      <c r="O238" s="3">
        <v>11220.57</v>
      </c>
      <c r="P238" s="3">
        <v>0</v>
      </c>
      <c r="Q238" s="3">
        <f>Table1[[#This Row],[Total Payments Received]]-Table1[[#This Row],[Loan Amount]]</f>
        <v>704.56999999999971</v>
      </c>
      <c r="R238" s="4">
        <f>Table1[[#This Row],[Loan Amount]]/Table1[[#This Row],[Annual Income]]</f>
        <v>0.13700914610313469</v>
      </c>
      <c r="S238" s="6">
        <f>Table1[[#This Row],[Loan Amount]]/Table1[[#This Row],[Annual Income]]</f>
        <v>0.13700914610313469</v>
      </c>
      <c r="T238" s="3">
        <f>Table1[[#This Row],[Total Payments Received]]/Table1[[#This Row],[Term (Months)]]</f>
        <v>311.6825</v>
      </c>
      <c r="U238" s="3">
        <f>Table1[[#This Row],[Annual Income]]/12</f>
        <v>6396.166666666667</v>
      </c>
      <c r="V238" s="6">
        <f>Table1[[#This Row],[EMI PER MONTH]]/Table1[[#This Row],[INCOME PER MONTH]]</f>
        <v>4.8729577611590275E-2</v>
      </c>
      <c r="W238" s="7" t="str">
        <f>TEXT(Table1[[#This Row],[Issue Date]],"YYYY-mm")</f>
        <v>2023-03</v>
      </c>
      <c r="X238" s="33">
        <f ca="1">DATEDIF(Table1[[#This Row],[Issue Date]],TODAY(),"m")</f>
        <v>29</v>
      </c>
      <c r="Y23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704.57</v>
      </c>
      <c r="Z238" s="22" t="str">
        <f>IF(Table1[[#This Row],[Total Payments Received]]&gt;Table1[[#This Row],[Loan Amount]],"PROFIT","LOSS")</f>
        <v>PROFIT</v>
      </c>
    </row>
    <row r="239" spans="1:26" ht="30" x14ac:dyDescent="0.25">
      <c r="A239" s="21" t="s">
        <v>517</v>
      </c>
      <c r="B239" s="2" t="s">
        <v>2248</v>
      </c>
      <c r="C239" s="3" t="s">
        <v>518</v>
      </c>
      <c r="D239" s="3" t="s">
        <v>49</v>
      </c>
      <c r="E239" s="3">
        <v>3396</v>
      </c>
      <c r="F239" s="3">
        <v>9.6999999999999993</v>
      </c>
      <c r="G239" s="3">
        <v>36</v>
      </c>
      <c r="H239" s="3" t="s">
        <v>19</v>
      </c>
      <c r="I239" s="3" t="s">
        <v>56</v>
      </c>
      <c r="J239" s="3" t="s">
        <v>21</v>
      </c>
      <c r="K239" s="3">
        <v>140942</v>
      </c>
      <c r="L239" s="3" t="s">
        <v>32</v>
      </c>
      <c r="M239" s="3">
        <v>0.34</v>
      </c>
      <c r="N239" s="3">
        <v>0.83</v>
      </c>
      <c r="O239" s="3">
        <v>3725.41</v>
      </c>
      <c r="P239" s="3">
        <v>0</v>
      </c>
      <c r="Q239" s="3">
        <f>Table1[[#This Row],[Total Payments Received]]-Table1[[#This Row],[Loan Amount]]</f>
        <v>329.40999999999985</v>
      </c>
      <c r="R239" s="4">
        <f>Table1[[#This Row],[Loan Amount]]/Table1[[#This Row],[Annual Income]]</f>
        <v>2.4095017808744023E-2</v>
      </c>
      <c r="S239" s="6">
        <f>Table1[[#This Row],[Loan Amount]]/Table1[[#This Row],[Annual Income]]</f>
        <v>2.4095017808744023E-2</v>
      </c>
      <c r="T239" s="3">
        <f>Table1[[#This Row],[Total Payments Received]]/Table1[[#This Row],[Term (Months)]]</f>
        <v>103.4836111111111</v>
      </c>
      <c r="U239" s="3">
        <f>Table1[[#This Row],[Annual Income]]/12</f>
        <v>11745.166666666666</v>
      </c>
      <c r="V239" s="6">
        <f>Table1[[#This Row],[EMI PER MONTH]]/Table1[[#This Row],[INCOME PER MONTH]]</f>
        <v>8.8107401153193037E-3</v>
      </c>
      <c r="W239" s="7" t="str">
        <f>TEXT(Table1[[#This Row],[Issue Date]],"YYYY-mm")</f>
        <v>2022-10</v>
      </c>
      <c r="X239" s="33">
        <f ca="1">DATEDIF(Table1[[#This Row],[Issue Date]],TODAY(),"m")</f>
        <v>34</v>
      </c>
      <c r="Y23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329.41</v>
      </c>
      <c r="Z239" s="22" t="str">
        <f>IF(Table1[[#This Row],[Total Payments Received]]&gt;Table1[[#This Row],[Loan Amount]],"PROFIT","LOSS")</f>
        <v>PROFIT</v>
      </c>
    </row>
    <row r="240" spans="1:26" x14ac:dyDescent="0.25">
      <c r="A240" s="21" t="s">
        <v>519</v>
      </c>
      <c r="B240" s="2" t="s">
        <v>2249</v>
      </c>
      <c r="C240" s="3" t="s">
        <v>520</v>
      </c>
      <c r="D240" s="3" t="s">
        <v>49</v>
      </c>
      <c r="E240" s="3">
        <v>19546</v>
      </c>
      <c r="F240" s="3">
        <v>19.600000000000001</v>
      </c>
      <c r="G240" s="3">
        <v>36</v>
      </c>
      <c r="H240" s="3" t="s">
        <v>2043</v>
      </c>
      <c r="I240" s="3" t="s">
        <v>82</v>
      </c>
      <c r="J240" s="3" t="s">
        <v>27</v>
      </c>
      <c r="K240" s="3">
        <v>58302</v>
      </c>
      <c r="L240" s="3" t="s">
        <v>32</v>
      </c>
      <c r="M240" s="3">
        <v>0.3</v>
      </c>
      <c r="N240" s="3">
        <v>0.88</v>
      </c>
      <c r="O240" s="3">
        <v>2381.36</v>
      </c>
      <c r="P240" s="3">
        <v>0</v>
      </c>
      <c r="Q240" s="3">
        <f>Table1[[#This Row],[Total Payments Received]]-Table1[[#This Row],[Loan Amount]]</f>
        <v>-17164.64</v>
      </c>
      <c r="R240" s="4">
        <f>Table1[[#This Row],[Loan Amount]]/Table1[[#This Row],[Annual Income]]</f>
        <v>0.33525436520187984</v>
      </c>
      <c r="S240" s="6">
        <f>Table1[[#This Row],[Loan Amount]]/Table1[[#This Row],[Annual Income]]</f>
        <v>0.33525436520187984</v>
      </c>
      <c r="T240" s="3">
        <f>Table1[[#This Row],[Total Payments Received]]/Table1[[#This Row],[Term (Months)]]</f>
        <v>66.148888888888891</v>
      </c>
      <c r="U240" s="3">
        <f>Table1[[#This Row],[Annual Income]]/12</f>
        <v>4858.5</v>
      </c>
      <c r="V240" s="6">
        <f>Table1[[#This Row],[EMI PER MONTH]]/Table1[[#This Row],[INCOME PER MONTH]]</f>
        <v>1.3615084674053491E-2</v>
      </c>
      <c r="W240" s="7" t="str">
        <f>TEXT(Table1[[#This Row],[Issue Date]],"YYYY-mm")</f>
        <v>2022-07</v>
      </c>
      <c r="X240" s="33">
        <f ca="1">DATEDIF(Table1[[#This Row],[Issue Date]],TODAY(),"m")</f>
        <v>38</v>
      </c>
      <c r="Y24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17164.64</v>
      </c>
      <c r="Z240" s="22" t="str">
        <f>IF(Table1[[#This Row],[Total Payments Received]]&gt;Table1[[#This Row],[Loan Amount]],"PROFIT","LOSS")</f>
        <v>LOSS</v>
      </c>
    </row>
    <row r="241" spans="1:26" ht="30" x14ac:dyDescent="0.25">
      <c r="A241" s="21" t="s">
        <v>521</v>
      </c>
      <c r="B241" s="2" t="s">
        <v>2250</v>
      </c>
      <c r="C241" s="3" t="s">
        <v>522</v>
      </c>
      <c r="D241" s="3" t="s">
        <v>39</v>
      </c>
      <c r="E241" s="3">
        <v>20129</v>
      </c>
      <c r="F241" s="3">
        <v>16</v>
      </c>
      <c r="G241" s="3">
        <v>60</v>
      </c>
      <c r="H241" s="3" t="s">
        <v>2043</v>
      </c>
      <c r="I241" s="3" t="s">
        <v>72</v>
      </c>
      <c r="J241" s="3" t="s">
        <v>46</v>
      </c>
      <c r="K241" s="3">
        <v>90815</v>
      </c>
      <c r="L241" s="3" t="s">
        <v>32</v>
      </c>
      <c r="M241" s="3">
        <v>0.12</v>
      </c>
      <c r="N241" s="3">
        <v>0.89</v>
      </c>
      <c r="O241" s="3">
        <v>2865.01</v>
      </c>
      <c r="P241" s="3">
        <v>0</v>
      </c>
      <c r="Q241" s="3">
        <f>Table1[[#This Row],[Total Payments Received]]-Table1[[#This Row],[Loan Amount]]</f>
        <v>-17263.989999999998</v>
      </c>
      <c r="R241" s="4">
        <f>Table1[[#This Row],[Loan Amount]]/Table1[[#This Row],[Annual Income]]</f>
        <v>0.22164840610031383</v>
      </c>
      <c r="S241" s="6">
        <f>Table1[[#This Row],[Loan Amount]]/Table1[[#This Row],[Annual Income]]</f>
        <v>0.22164840610031383</v>
      </c>
      <c r="T241" s="3">
        <f>Table1[[#This Row],[Total Payments Received]]/Table1[[#This Row],[Term (Months)]]</f>
        <v>47.750166666666672</v>
      </c>
      <c r="U241" s="3">
        <f>Table1[[#This Row],[Annual Income]]/12</f>
        <v>7567.916666666667</v>
      </c>
      <c r="V241" s="6">
        <f>Table1[[#This Row],[EMI PER MONTH]]/Table1[[#This Row],[INCOME PER MONTH]]</f>
        <v>6.309552386720256E-3</v>
      </c>
      <c r="W241" s="7" t="str">
        <f>TEXT(Table1[[#This Row],[Issue Date]],"YYYY-mm")</f>
        <v>2023-12</v>
      </c>
      <c r="X241" s="33">
        <f ca="1">DATEDIF(Table1[[#This Row],[Issue Date]],TODAY(),"m")</f>
        <v>21</v>
      </c>
      <c r="Y24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17263.99</v>
      </c>
      <c r="Z241" s="22" t="str">
        <f>IF(Table1[[#This Row],[Total Payments Received]]&gt;Table1[[#This Row],[Loan Amount]],"PROFIT","LOSS")</f>
        <v>LOSS</v>
      </c>
    </row>
    <row r="242" spans="1:26" x14ac:dyDescent="0.25">
      <c r="A242" s="21" t="s">
        <v>523</v>
      </c>
      <c r="B242" s="2" t="s">
        <v>2251</v>
      </c>
      <c r="C242" s="3" t="s">
        <v>524</v>
      </c>
      <c r="D242" s="3" t="s">
        <v>39</v>
      </c>
      <c r="E242" s="3">
        <v>2591</v>
      </c>
      <c r="F242" s="3">
        <v>7.6</v>
      </c>
      <c r="G242" s="3">
        <v>36</v>
      </c>
      <c r="H242" s="3" t="s">
        <v>19</v>
      </c>
      <c r="I242" s="3" t="s">
        <v>20</v>
      </c>
      <c r="J242" s="3" t="s">
        <v>27</v>
      </c>
      <c r="K242" s="3">
        <v>114748</v>
      </c>
      <c r="L242" s="3" t="s">
        <v>32</v>
      </c>
      <c r="M242" s="3">
        <v>0.22</v>
      </c>
      <c r="N242" s="3">
        <v>0.64</v>
      </c>
      <c r="O242" s="3">
        <v>2787.92</v>
      </c>
      <c r="P242" s="3">
        <v>0</v>
      </c>
      <c r="Q242" s="3">
        <f>Table1[[#This Row],[Total Payments Received]]-Table1[[#This Row],[Loan Amount]]</f>
        <v>196.92000000000007</v>
      </c>
      <c r="R242" s="4">
        <f>Table1[[#This Row],[Loan Amount]]/Table1[[#This Row],[Annual Income]]</f>
        <v>2.2579914246871405E-2</v>
      </c>
      <c r="S242" s="6">
        <f>Table1[[#This Row],[Loan Amount]]/Table1[[#This Row],[Annual Income]]</f>
        <v>2.2579914246871405E-2</v>
      </c>
      <c r="T242" s="3">
        <f>Table1[[#This Row],[Total Payments Received]]/Table1[[#This Row],[Term (Months)]]</f>
        <v>77.442222222222227</v>
      </c>
      <c r="U242" s="3">
        <f>Table1[[#This Row],[Annual Income]]/12</f>
        <v>9562.3333333333339</v>
      </c>
      <c r="V242" s="6">
        <f>Table1[[#This Row],[EMI PER MONTH]]/Table1[[#This Row],[INCOME PER MONTH]]</f>
        <v>8.098674196209665E-3</v>
      </c>
      <c r="W242" s="7" t="str">
        <f>TEXT(Table1[[#This Row],[Issue Date]],"YYYY-mm")</f>
        <v>2021-01</v>
      </c>
      <c r="X242" s="33">
        <f ca="1">DATEDIF(Table1[[#This Row],[Issue Date]],TODAY(),"m")</f>
        <v>56</v>
      </c>
      <c r="Y24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196.92</v>
      </c>
      <c r="Z242" s="22" t="str">
        <f>IF(Table1[[#This Row],[Total Payments Received]]&gt;Table1[[#This Row],[Loan Amount]],"PROFIT","LOSS")</f>
        <v>PROFIT</v>
      </c>
    </row>
    <row r="243" spans="1:26" x14ac:dyDescent="0.25">
      <c r="A243" s="21" t="s">
        <v>525</v>
      </c>
      <c r="B243" s="2" t="s">
        <v>2252</v>
      </c>
      <c r="C243" s="3" t="s">
        <v>526</v>
      </c>
      <c r="D243" s="3" t="s">
        <v>55</v>
      </c>
      <c r="E243" s="3">
        <v>12303</v>
      </c>
      <c r="F243" s="3">
        <v>22.6</v>
      </c>
      <c r="G243" s="3">
        <v>60</v>
      </c>
      <c r="H243" s="3" t="s">
        <v>19</v>
      </c>
      <c r="I243" s="3" t="s">
        <v>72</v>
      </c>
      <c r="J243" s="3" t="s">
        <v>36</v>
      </c>
      <c r="K243" s="3">
        <v>93344</v>
      </c>
      <c r="L243" s="3" t="s">
        <v>22</v>
      </c>
      <c r="M243" s="3">
        <v>0.14000000000000001</v>
      </c>
      <c r="N243" s="3">
        <v>0.88</v>
      </c>
      <c r="O243" s="3">
        <v>15083.48</v>
      </c>
      <c r="P243" s="3">
        <v>0</v>
      </c>
      <c r="Q243" s="3">
        <f>Table1[[#This Row],[Total Payments Received]]-Table1[[#This Row],[Loan Amount]]</f>
        <v>2780.4799999999996</v>
      </c>
      <c r="R243" s="4">
        <f>Table1[[#This Row],[Loan Amount]]/Table1[[#This Row],[Annual Income]]</f>
        <v>0.13180279396640385</v>
      </c>
      <c r="S243" s="6">
        <f>Table1[[#This Row],[Loan Amount]]/Table1[[#This Row],[Annual Income]]</f>
        <v>0.13180279396640385</v>
      </c>
      <c r="T243" s="3">
        <f>Table1[[#This Row],[Total Payments Received]]/Table1[[#This Row],[Term (Months)]]</f>
        <v>251.39133333333334</v>
      </c>
      <c r="U243" s="3">
        <f>Table1[[#This Row],[Annual Income]]/12</f>
        <v>7778.666666666667</v>
      </c>
      <c r="V243" s="6">
        <f>Table1[[#This Row],[EMI PER MONTH]]/Table1[[#This Row],[INCOME PER MONTH]]</f>
        <v>3.2318049365786763E-2</v>
      </c>
      <c r="W243" s="7" t="str">
        <f>TEXT(Table1[[#This Row],[Issue Date]],"YYYY-mm")</f>
        <v>2021-06</v>
      </c>
      <c r="X243" s="33">
        <f ca="1">DATEDIF(Table1[[#This Row],[Issue Date]],TODAY(),"m")</f>
        <v>51</v>
      </c>
      <c r="Y24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2780.48</v>
      </c>
      <c r="Z243" s="22" t="str">
        <f>IF(Table1[[#This Row],[Total Payments Received]]&gt;Table1[[#This Row],[Loan Amount]],"PROFIT","LOSS")</f>
        <v>PROFIT</v>
      </c>
    </row>
    <row r="244" spans="1:26" x14ac:dyDescent="0.25">
      <c r="A244" s="21" t="s">
        <v>527</v>
      </c>
      <c r="B244" s="2" t="s">
        <v>2253</v>
      </c>
      <c r="C244" s="3" t="s">
        <v>528</v>
      </c>
      <c r="D244" s="3" t="s">
        <v>75</v>
      </c>
      <c r="E244" s="3">
        <v>31561</v>
      </c>
      <c r="F244" s="3">
        <v>12.9</v>
      </c>
      <c r="G244" s="3">
        <v>36</v>
      </c>
      <c r="H244" s="3" t="s">
        <v>2043</v>
      </c>
      <c r="I244" s="3" t="s">
        <v>56</v>
      </c>
      <c r="J244" s="3" t="s">
        <v>36</v>
      </c>
      <c r="K244" s="3">
        <v>65618</v>
      </c>
      <c r="L244" s="3" t="s">
        <v>32</v>
      </c>
      <c r="M244" s="3">
        <v>0.49</v>
      </c>
      <c r="N244" s="3">
        <v>0.52</v>
      </c>
      <c r="O244" s="3">
        <v>12777.42</v>
      </c>
      <c r="P244" s="3">
        <v>0</v>
      </c>
      <c r="Q244" s="3">
        <f>Table1[[#This Row],[Total Payments Received]]-Table1[[#This Row],[Loan Amount]]</f>
        <v>-18783.580000000002</v>
      </c>
      <c r="R244" s="4">
        <f>Table1[[#This Row],[Loan Amount]]/Table1[[#This Row],[Annual Income]]</f>
        <v>0.48098082843122314</v>
      </c>
      <c r="S244" s="6">
        <f>Table1[[#This Row],[Loan Amount]]/Table1[[#This Row],[Annual Income]]</f>
        <v>0.48098082843122314</v>
      </c>
      <c r="T244" s="3">
        <f>Table1[[#This Row],[Total Payments Received]]/Table1[[#This Row],[Term (Months)]]</f>
        <v>354.92833333333334</v>
      </c>
      <c r="U244" s="3">
        <f>Table1[[#This Row],[Annual Income]]/12</f>
        <v>5468.166666666667</v>
      </c>
      <c r="V244" s="6">
        <f>Table1[[#This Row],[EMI PER MONTH]]/Table1[[#This Row],[INCOME PER MONTH]]</f>
        <v>6.4908104483525866E-2</v>
      </c>
      <c r="W244" s="7" t="str">
        <f>TEXT(Table1[[#This Row],[Issue Date]],"YYYY-mm")</f>
        <v>2022-04</v>
      </c>
      <c r="X244" s="33">
        <f ca="1">DATEDIF(Table1[[#This Row],[Issue Date]],TODAY(),"m")</f>
        <v>40</v>
      </c>
      <c r="Y24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18783.58</v>
      </c>
      <c r="Z244" s="22" t="str">
        <f>IF(Table1[[#This Row],[Total Payments Received]]&gt;Table1[[#This Row],[Loan Amount]],"PROFIT","LOSS")</f>
        <v>LOSS</v>
      </c>
    </row>
    <row r="245" spans="1:26" ht="45" x14ac:dyDescent="0.25">
      <c r="A245" s="21" t="s">
        <v>529</v>
      </c>
      <c r="B245" s="2" t="s">
        <v>2254</v>
      </c>
      <c r="C245" s="3" t="s">
        <v>530</v>
      </c>
      <c r="D245" s="3" t="s">
        <v>25</v>
      </c>
      <c r="E245" s="3">
        <v>7183</v>
      </c>
      <c r="F245" s="3">
        <v>21.6</v>
      </c>
      <c r="G245" s="3">
        <v>36</v>
      </c>
      <c r="H245" s="3" t="s">
        <v>2043</v>
      </c>
      <c r="I245" s="3" t="s">
        <v>26</v>
      </c>
      <c r="J245" s="3" t="s">
        <v>31</v>
      </c>
      <c r="K245" s="3">
        <v>141603</v>
      </c>
      <c r="L245" s="3" t="s">
        <v>22</v>
      </c>
      <c r="M245" s="3">
        <v>0.15</v>
      </c>
      <c r="N245" s="3">
        <v>0.52</v>
      </c>
      <c r="O245" s="3">
        <v>0</v>
      </c>
      <c r="P245" s="3">
        <v>0</v>
      </c>
      <c r="Q245" s="3">
        <f>Table1[[#This Row],[Total Payments Received]]-Table1[[#This Row],[Loan Amount]]</f>
        <v>-7183</v>
      </c>
      <c r="R245" s="4">
        <f>Table1[[#This Row],[Loan Amount]]/Table1[[#This Row],[Annual Income]]</f>
        <v>5.0726326419638E-2</v>
      </c>
      <c r="S245" s="6">
        <f>Table1[[#This Row],[Loan Amount]]/Table1[[#This Row],[Annual Income]]</f>
        <v>5.0726326419638E-2</v>
      </c>
      <c r="T245" s="3">
        <f>Table1[[#This Row],[Total Payments Received]]/Table1[[#This Row],[Term (Months)]]</f>
        <v>0</v>
      </c>
      <c r="U245" s="3">
        <f>Table1[[#This Row],[Annual Income]]/12</f>
        <v>11800.25</v>
      </c>
      <c r="V245" s="6">
        <f>Table1[[#This Row],[EMI PER MONTH]]/Table1[[#This Row],[INCOME PER MONTH]]</f>
        <v>0</v>
      </c>
      <c r="W245" s="7" t="str">
        <f>TEXT(Table1[[#This Row],[Issue Date]],"YYYY-mm")</f>
        <v>2023-12</v>
      </c>
      <c r="X245" s="33">
        <f ca="1">DATEDIF(Table1[[#This Row],[Issue Date]],TODAY(),"m")</f>
        <v>21</v>
      </c>
      <c r="Y24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7183</v>
      </c>
      <c r="Z245" s="22" t="str">
        <f>IF(Table1[[#This Row],[Total Payments Received]]&gt;Table1[[#This Row],[Loan Amount]],"PROFIT","LOSS")</f>
        <v>LOSS</v>
      </c>
    </row>
    <row r="246" spans="1:26" ht="30" x14ac:dyDescent="0.25">
      <c r="A246" s="21" t="s">
        <v>531</v>
      </c>
      <c r="B246" s="2" t="s">
        <v>2255</v>
      </c>
      <c r="C246" s="3" t="s">
        <v>532</v>
      </c>
      <c r="D246" s="3" t="s">
        <v>18</v>
      </c>
      <c r="E246" s="3">
        <v>27572</v>
      </c>
      <c r="F246" s="3">
        <v>20.8</v>
      </c>
      <c r="G246" s="3">
        <v>36</v>
      </c>
      <c r="H246" s="3" t="s">
        <v>2043</v>
      </c>
      <c r="I246" s="3" t="s">
        <v>35</v>
      </c>
      <c r="J246" s="3" t="s">
        <v>21</v>
      </c>
      <c r="K246" s="3">
        <v>106234</v>
      </c>
      <c r="L246" s="3" t="s">
        <v>28</v>
      </c>
      <c r="M246" s="3">
        <v>0.16</v>
      </c>
      <c r="N246" s="3">
        <v>0.78</v>
      </c>
      <c r="O246" s="3">
        <v>3453.07</v>
      </c>
      <c r="P246" s="3">
        <v>0</v>
      </c>
      <c r="Q246" s="3">
        <f>Table1[[#This Row],[Total Payments Received]]-Table1[[#This Row],[Loan Amount]]</f>
        <v>-24118.93</v>
      </c>
      <c r="R246" s="4">
        <f>Table1[[#This Row],[Loan Amount]]/Table1[[#This Row],[Annual Income]]</f>
        <v>0.25954026018035659</v>
      </c>
      <c r="S246" s="6">
        <f>Table1[[#This Row],[Loan Amount]]/Table1[[#This Row],[Annual Income]]</f>
        <v>0.25954026018035659</v>
      </c>
      <c r="T246" s="3">
        <f>Table1[[#This Row],[Total Payments Received]]/Table1[[#This Row],[Term (Months)]]</f>
        <v>95.918611111111119</v>
      </c>
      <c r="U246" s="3">
        <f>Table1[[#This Row],[Annual Income]]/12</f>
        <v>8852.8333333333339</v>
      </c>
      <c r="V246" s="6">
        <f>Table1[[#This Row],[EMI PER MONTH]]/Table1[[#This Row],[INCOME PER MONTH]]</f>
        <v>1.0834792376577492E-2</v>
      </c>
      <c r="W246" s="7" t="str">
        <f>TEXT(Table1[[#This Row],[Issue Date]],"YYYY-mm")</f>
        <v>2022-06</v>
      </c>
      <c r="X246" s="33">
        <f ca="1">DATEDIF(Table1[[#This Row],[Issue Date]],TODAY(),"m")</f>
        <v>39</v>
      </c>
      <c r="Y24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24118.93</v>
      </c>
      <c r="Z246" s="22" t="str">
        <f>IF(Table1[[#This Row],[Total Payments Received]]&gt;Table1[[#This Row],[Loan Amount]],"PROFIT","LOSS")</f>
        <v>LOSS</v>
      </c>
    </row>
    <row r="247" spans="1:26" ht="30" x14ac:dyDescent="0.25">
      <c r="A247" s="21" t="s">
        <v>533</v>
      </c>
      <c r="B247" s="2" t="s">
        <v>2138</v>
      </c>
      <c r="C247" s="3" t="s">
        <v>534</v>
      </c>
      <c r="D247" s="3" t="s">
        <v>49</v>
      </c>
      <c r="E247" s="3">
        <v>35080</v>
      </c>
      <c r="F247" s="3">
        <v>17.5</v>
      </c>
      <c r="G247" s="3">
        <v>36</v>
      </c>
      <c r="H247" s="3" t="s">
        <v>19</v>
      </c>
      <c r="I247" s="3" t="s">
        <v>56</v>
      </c>
      <c r="J247" s="3" t="s">
        <v>21</v>
      </c>
      <c r="K247" s="3">
        <v>91114</v>
      </c>
      <c r="L247" s="3" t="s">
        <v>32</v>
      </c>
      <c r="M247" s="3">
        <v>0.46</v>
      </c>
      <c r="N247" s="3">
        <v>0.53</v>
      </c>
      <c r="O247" s="3">
        <v>41219</v>
      </c>
      <c r="P247" s="3">
        <v>0</v>
      </c>
      <c r="Q247" s="3">
        <f>Table1[[#This Row],[Total Payments Received]]-Table1[[#This Row],[Loan Amount]]</f>
        <v>6139</v>
      </c>
      <c r="R247" s="4">
        <f>Table1[[#This Row],[Loan Amount]]/Table1[[#This Row],[Annual Income]]</f>
        <v>0.38501218254055358</v>
      </c>
      <c r="S247" s="6">
        <f>Table1[[#This Row],[Loan Amount]]/Table1[[#This Row],[Annual Income]]</f>
        <v>0.38501218254055358</v>
      </c>
      <c r="T247" s="3">
        <f>Table1[[#This Row],[Total Payments Received]]/Table1[[#This Row],[Term (Months)]]</f>
        <v>1144.9722222222222</v>
      </c>
      <c r="U247" s="3">
        <f>Table1[[#This Row],[Annual Income]]/12</f>
        <v>7592.833333333333</v>
      </c>
      <c r="V247" s="6">
        <f>Table1[[#This Row],[EMI PER MONTH]]/Table1[[#This Row],[INCOME PER MONTH]]</f>
        <v>0.15079643816171681</v>
      </c>
      <c r="W247" s="7" t="str">
        <f>TEXT(Table1[[#This Row],[Issue Date]],"YYYY-mm")</f>
        <v>2021-04</v>
      </c>
      <c r="X247" s="33">
        <f ca="1">DATEDIF(Table1[[#This Row],[Issue Date]],TODAY(),"m")</f>
        <v>53</v>
      </c>
      <c r="Y24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6139</v>
      </c>
      <c r="Z247" s="22" t="str">
        <f>IF(Table1[[#This Row],[Total Payments Received]]&gt;Table1[[#This Row],[Loan Amount]],"PROFIT","LOSS")</f>
        <v>PROFIT</v>
      </c>
    </row>
    <row r="248" spans="1:26" x14ac:dyDescent="0.25">
      <c r="A248" s="21" t="s">
        <v>535</v>
      </c>
      <c r="B248" s="2" t="s">
        <v>2217</v>
      </c>
      <c r="C248" s="3" t="s">
        <v>536</v>
      </c>
      <c r="D248" s="3" t="s">
        <v>25</v>
      </c>
      <c r="E248" s="3">
        <v>21695</v>
      </c>
      <c r="F248" s="3">
        <v>14.9</v>
      </c>
      <c r="G248" s="3">
        <v>60</v>
      </c>
      <c r="H248" s="3" t="s">
        <v>19</v>
      </c>
      <c r="I248" s="3" t="s">
        <v>56</v>
      </c>
      <c r="J248" s="3" t="s">
        <v>27</v>
      </c>
      <c r="K248" s="3">
        <v>147652</v>
      </c>
      <c r="L248" s="3" t="s">
        <v>32</v>
      </c>
      <c r="M248" s="3">
        <v>0.48</v>
      </c>
      <c r="N248" s="3">
        <v>0.65</v>
      </c>
      <c r="O248" s="3">
        <v>24927.56</v>
      </c>
      <c r="P248" s="3">
        <v>0</v>
      </c>
      <c r="Q248" s="3">
        <f>Table1[[#This Row],[Total Payments Received]]-Table1[[#This Row],[Loan Amount]]</f>
        <v>3232.5600000000013</v>
      </c>
      <c r="R248" s="4">
        <f>Table1[[#This Row],[Loan Amount]]/Table1[[#This Row],[Annual Income]]</f>
        <v>0.14693332972123643</v>
      </c>
      <c r="S248" s="6">
        <f>Table1[[#This Row],[Loan Amount]]/Table1[[#This Row],[Annual Income]]</f>
        <v>0.14693332972123643</v>
      </c>
      <c r="T248" s="3">
        <f>Table1[[#This Row],[Total Payments Received]]/Table1[[#This Row],[Term (Months)]]</f>
        <v>415.45933333333335</v>
      </c>
      <c r="U248" s="3">
        <f>Table1[[#This Row],[Annual Income]]/12</f>
        <v>12304.333333333334</v>
      </c>
      <c r="V248" s="6">
        <f>Table1[[#This Row],[EMI PER MONTH]]/Table1[[#This Row],[INCOME PER MONTH]]</f>
        <v>3.3765285942621841E-2</v>
      </c>
      <c r="W248" s="7" t="str">
        <f>TEXT(Table1[[#This Row],[Issue Date]],"YYYY-mm")</f>
        <v>2023-11</v>
      </c>
      <c r="X248" s="33">
        <f ca="1">DATEDIF(Table1[[#This Row],[Issue Date]],TODAY(),"m")</f>
        <v>21</v>
      </c>
      <c r="Y24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3232.56</v>
      </c>
      <c r="Z248" s="22" t="str">
        <f>IF(Table1[[#This Row],[Total Payments Received]]&gt;Table1[[#This Row],[Loan Amount]],"PROFIT","LOSS")</f>
        <v>PROFIT</v>
      </c>
    </row>
    <row r="249" spans="1:26" ht="30" x14ac:dyDescent="0.25">
      <c r="A249" s="21" t="s">
        <v>537</v>
      </c>
      <c r="B249" s="2" t="s">
        <v>2191</v>
      </c>
      <c r="C249" s="3" t="s">
        <v>538</v>
      </c>
      <c r="D249" s="3" t="s">
        <v>39</v>
      </c>
      <c r="E249" s="3">
        <v>8314</v>
      </c>
      <c r="F249" s="3">
        <v>24.6</v>
      </c>
      <c r="G249" s="3">
        <v>60</v>
      </c>
      <c r="H249" s="3" t="s">
        <v>2043</v>
      </c>
      <c r="I249" s="3" t="s">
        <v>20</v>
      </c>
      <c r="J249" s="3" t="s">
        <v>21</v>
      </c>
      <c r="K249" s="3">
        <v>100130</v>
      </c>
      <c r="L249" s="3" t="s">
        <v>32</v>
      </c>
      <c r="M249" s="3">
        <v>0.41</v>
      </c>
      <c r="N249" s="3">
        <v>0.8</v>
      </c>
      <c r="O249" s="3">
        <v>902.38</v>
      </c>
      <c r="P249" s="3">
        <v>4096.3</v>
      </c>
      <c r="Q249" s="3">
        <f>Table1[[#This Row],[Total Payments Received]]-Table1[[#This Row],[Loan Amount]]</f>
        <v>-7411.62</v>
      </c>
      <c r="R249" s="4">
        <f>Table1[[#This Row],[Loan Amount]]/Table1[[#This Row],[Annual Income]]</f>
        <v>8.3032058324178565E-2</v>
      </c>
      <c r="S249" s="6">
        <f>Table1[[#This Row],[Loan Amount]]/Table1[[#This Row],[Annual Income]]</f>
        <v>8.3032058324178565E-2</v>
      </c>
      <c r="T249" s="3">
        <f>Table1[[#This Row],[Total Payments Received]]/Table1[[#This Row],[Term (Months)]]</f>
        <v>15.039666666666667</v>
      </c>
      <c r="U249" s="3">
        <f>Table1[[#This Row],[Annual Income]]/12</f>
        <v>8344.1666666666661</v>
      </c>
      <c r="V249" s="6">
        <f>Table1[[#This Row],[EMI PER MONTH]]/Table1[[#This Row],[INCOME PER MONTH]]</f>
        <v>1.8024168580844904E-3</v>
      </c>
      <c r="W249" s="7" t="str">
        <f>TEXT(Table1[[#This Row],[Issue Date]],"YYYY-mm")</f>
        <v>2021-10</v>
      </c>
      <c r="X249" s="33">
        <f ca="1">DATEDIF(Table1[[#This Row],[Issue Date]],TODAY(),"m")</f>
        <v>47</v>
      </c>
      <c r="Y24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7411.62</v>
      </c>
      <c r="Z249" s="22" t="str">
        <f>IF(Table1[[#This Row],[Total Payments Received]]&gt;Table1[[#This Row],[Loan Amount]],"PROFIT","LOSS")</f>
        <v>LOSS</v>
      </c>
    </row>
    <row r="250" spans="1:26" x14ac:dyDescent="0.25">
      <c r="A250" s="21" t="s">
        <v>539</v>
      </c>
      <c r="B250" s="2" t="s">
        <v>2256</v>
      </c>
      <c r="C250" s="3" t="s">
        <v>540</v>
      </c>
      <c r="D250" s="3" t="s">
        <v>55</v>
      </c>
      <c r="E250" s="3">
        <v>20623</v>
      </c>
      <c r="F250" s="3">
        <v>7.9</v>
      </c>
      <c r="G250" s="3">
        <v>60</v>
      </c>
      <c r="H250" s="3" t="s">
        <v>2043</v>
      </c>
      <c r="I250" s="3" t="s">
        <v>72</v>
      </c>
      <c r="J250" s="3" t="s">
        <v>36</v>
      </c>
      <c r="K250" s="3">
        <v>55525</v>
      </c>
      <c r="L250" s="3" t="s">
        <v>22</v>
      </c>
      <c r="M250" s="3">
        <v>0.1</v>
      </c>
      <c r="N250" s="3">
        <v>0.65</v>
      </c>
      <c r="O250" s="3">
        <v>6871.78</v>
      </c>
      <c r="P250" s="3">
        <v>0</v>
      </c>
      <c r="Q250" s="3">
        <f>Table1[[#This Row],[Total Payments Received]]-Table1[[#This Row],[Loan Amount]]</f>
        <v>-13751.220000000001</v>
      </c>
      <c r="R250" s="4">
        <f>Table1[[#This Row],[Loan Amount]]/Table1[[#This Row],[Annual Income]]</f>
        <v>0.37141828005402971</v>
      </c>
      <c r="S250" s="6">
        <f>Table1[[#This Row],[Loan Amount]]/Table1[[#This Row],[Annual Income]]</f>
        <v>0.37141828005402971</v>
      </c>
      <c r="T250" s="3">
        <f>Table1[[#This Row],[Total Payments Received]]/Table1[[#This Row],[Term (Months)]]</f>
        <v>114.52966666666666</v>
      </c>
      <c r="U250" s="3">
        <f>Table1[[#This Row],[Annual Income]]/12</f>
        <v>4627.083333333333</v>
      </c>
      <c r="V250" s="6">
        <f>Table1[[#This Row],[EMI PER MONTH]]/Table1[[#This Row],[INCOME PER MONTH]]</f>
        <v>2.4752021611886537E-2</v>
      </c>
      <c r="W250" s="7" t="str">
        <f>TEXT(Table1[[#This Row],[Issue Date]],"YYYY-mm")</f>
        <v>2022-05</v>
      </c>
      <c r="X250" s="33">
        <f ca="1">DATEDIF(Table1[[#This Row],[Issue Date]],TODAY(),"m")</f>
        <v>40</v>
      </c>
      <c r="Y25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13751.22</v>
      </c>
      <c r="Z250" s="22" t="str">
        <f>IF(Table1[[#This Row],[Total Payments Received]]&gt;Table1[[#This Row],[Loan Amount]],"PROFIT","LOSS")</f>
        <v>LOSS</v>
      </c>
    </row>
    <row r="251" spans="1:26" ht="30" x14ac:dyDescent="0.25">
      <c r="A251" s="21" t="s">
        <v>541</v>
      </c>
      <c r="B251" s="2" t="s">
        <v>2257</v>
      </c>
      <c r="C251" s="3" t="s">
        <v>542</v>
      </c>
      <c r="D251" s="3" t="s">
        <v>71</v>
      </c>
      <c r="E251" s="3">
        <v>3139</v>
      </c>
      <c r="F251" s="3">
        <v>19.5</v>
      </c>
      <c r="G251" s="3">
        <v>36</v>
      </c>
      <c r="H251" s="3" t="s">
        <v>19</v>
      </c>
      <c r="I251" s="3" t="s">
        <v>56</v>
      </c>
      <c r="J251" s="3" t="s">
        <v>46</v>
      </c>
      <c r="K251" s="3">
        <v>109818</v>
      </c>
      <c r="L251" s="3" t="s">
        <v>32</v>
      </c>
      <c r="M251" s="3">
        <v>0.1</v>
      </c>
      <c r="N251" s="3">
        <v>0.57999999999999996</v>
      </c>
      <c r="O251" s="3">
        <v>3751.1</v>
      </c>
      <c r="P251" s="3">
        <v>0</v>
      </c>
      <c r="Q251" s="3">
        <f>Table1[[#This Row],[Total Payments Received]]-Table1[[#This Row],[Loan Amount]]</f>
        <v>612.09999999999991</v>
      </c>
      <c r="R251" s="4">
        <f>Table1[[#This Row],[Loan Amount]]/Table1[[#This Row],[Annual Income]]</f>
        <v>2.8583656595457939E-2</v>
      </c>
      <c r="S251" s="6">
        <f>Table1[[#This Row],[Loan Amount]]/Table1[[#This Row],[Annual Income]]</f>
        <v>2.8583656595457939E-2</v>
      </c>
      <c r="T251" s="3">
        <f>Table1[[#This Row],[Total Payments Received]]/Table1[[#This Row],[Term (Months)]]</f>
        <v>104.19722222222222</v>
      </c>
      <c r="U251" s="3">
        <f>Table1[[#This Row],[Annual Income]]/12</f>
        <v>9151.5</v>
      </c>
      <c r="V251" s="6">
        <f>Table1[[#This Row],[EMI PER MONTH]]/Table1[[#This Row],[INCOME PER MONTH]]</f>
        <v>1.1385808033898511E-2</v>
      </c>
      <c r="W251" s="7" t="str">
        <f>TEXT(Table1[[#This Row],[Issue Date]],"YYYY-mm")</f>
        <v>2021-10</v>
      </c>
      <c r="X251" s="33">
        <f ca="1">DATEDIF(Table1[[#This Row],[Issue Date]],TODAY(),"m")</f>
        <v>46</v>
      </c>
      <c r="Y25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612.1</v>
      </c>
      <c r="Z251" s="22" t="str">
        <f>IF(Table1[[#This Row],[Total Payments Received]]&gt;Table1[[#This Row],[Loan Amount]],"PROFIT","LOSS")</f>
        <v>PROFIT</v>
      </c>
    </row>
    <row r="252" spans="1:26" x14ac:dyDescent="0.25">
      <c r="A252" s="21" t="s">
        <v>543</v>
      </c>
      <c r="B252" s="2" t="s">
        <v>2258</v>
      </c>
      <c r="C252" s="3" t="s">
        <v>544</v>
      </c>
      <c r="D252" s="3" t="s">
        <v>55</v>
      </c>
      <c r="E252" s="3">
        <v>32290</v>
      </c>
      <c r="F252" s="3">
        <v>8.8000000000000007</v>
      </c>
      <c r="G252" s="3">
        <v>36</v>
      </c>
      <c r="H252" s="3" t="s">
        <v>19</v>
      </c>
      <c r="I252" s="3" t="s">
        <v>56</v>
      </c>
      <c r="J252" s="3" t="s">
        <v>27</v>
      </c>
      <c r="K252" s="3">
        <v>144589</v>
      </c>
      <c r="L252" s="3" t="s">
        <v>32</v>
      </c>
      <c r="M252" s="3">
        <v>0.25</v>
      </c>
      <c r="N252" s="3">
        <v>0.63</v>
      </c>
      <c r="O252" s="3">
        <v>35131.519999999997</v>
      </c>
      <c r="P252" s="3">
        <v>0</v>
      </c>
      <c r="Q252" s="3">
        <f>Table1[[#This Row],[Total Payments Received]]-Table1[[#This Row],[Loan Amount]]</f>
        <v>2841.5199999999968</v>
      </c>
      <c r="R252" s="4">
        <f>Table1[[#This Row],[Loan Amount]]/Table1[[#This Row],[Annual Income]]</f>
        <v>0.22332265940009269</v>
      </c>
      <c r="S252" s="6">
        <f>Table1[[#This Row],[Loan Amount]]/Table1[[#This Row],[Annual Income]]</f>
        <v>0.22332265940009269</v>
      </c>
      <c r="T252" s="3">
        <f>Table1[[#This Row],[Total Payments Received]]/Table1[[#This Row],[Term (Months)]]</f>
        <v>975.87555555555548</v>
      </c>
      <c r="U252" s="3">
        <f>Table1[[#This Row],[Annual Income]]/12</f>
        <v>12049.083333333334</v>
      </c>
      <c r="V252" s="6">
        <f>Table1[[#This Row],[EMI PER MONTH]]/Table1[[#This Row],[INCOME PER MONTH]]</f>
        <v>8.0991684475766934E-2</v>
      </c>
      <c r="W252" s="7" t="str">
        <f>TEXT(Table1[[#This Row],[Issue Date]],"YYYY-mm")</f>
        <v>2021-06</v>
      </c>
      <c r="X252" s="33">
        <f ca="1">DATEDIF(Table1[[#This Row],[Issue Date]],TODAY(),"m")</f>
        <v>50</v>
      </c>
      <c r="Y25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2841.52</v>
      </c>
      <c r="Z252" s="22" t="str">
        <f>IF(Table1[[#This Row],[Total Payments Received]]&gt;Table1[[#This Row],[Loan Amount]],"PROFIT","LOSS")</f>
        <v>PROFIT</v>
      </c>
    </row>
    <row r="253" spans="1:26" ht="30" x14ac:dyDescent="0.25">
      <c r="A253" s="21" t="s">
        <v>545</v>
      </c>
      <c r="B253" s="2" t="s">
        <v>2259</v>
      </c>
      <c r="C253" s="3" t="s">
        <v>546</v>
      </c>
      <c r="D253" s="3" t="s">
        <v>52</v>
      </c>
      <c r="E253" s="3">
        <v>19088</v>
      </c>
      <c r="F253" s="3">
        <v>11.8</v>
      </c>
      <c r="G253" s="3">
        <v>60</v>
      </c>
      <c r="H253" s="3" t="s">
        <v>2043</v>
      </c>
      <c r="I253" s="3" t="s">
        <v>20</v>
      </c>
      <c r="J253" s="3" t="s">
        <v>21</v>
      </c>
      <c r="K253" s="3">
        <v>44334</v>
      </c>
      <c r="L253" s="3" t="s">
        <v>28</v>
      </c>
      <c r="M253" s="3">
        <v>0.16</v>
      </c>
      <c r="N253" s="3">
        <v>0.71</v>
      </c>
      <c r="O253" s="3">
        <v>9337.7000000000007</v>
      </c>
      <c r="P253" s="3">
        <v>0</v>
      </c>
      <c r="Q253" s="3">
        <f>Table1[[#This Row],[Total Payments Received]]-Table1[[#This Row],[Loan Amount]]</f>
        <v>-9750.2999999999993</v>
      </c>
      <c r="R253" s="4">
        <f>Table1[[#This Row],[Loan Amount]]/Table1[[#This Row],[Annual Income]]</f>
        <v>0.43054991654260838</v>
      </c>
      <c r="S253" s="6">
        <f>Table1[[#This Row],[Loan Amount]]/Table1[[#This Row],[Annual Income]]</f>
        <v>0.43054991654260838</v>
      </c>
      <c r="T253" s="3">
        <f>Table1[[#This Row],[Total Payments Received]]/Table1[[#This Row],[Term (Months)]]</f>
        <v>155.62833333333336</v>
      </c>
      <c r="U253" s="3">
        <f>Table1[[#This Row],[Annual Income]]/12</f>
        <v>3694.5</v>
      </c>
      <c r="V253" s="6">
        <f>Table1[[#This Row],[EMI PER MONTH]]/Table1[[#This Row],[INCOME PER MONTH]]</f>
        <v>4.2124328957459295E-2</v>
      </c>
      <c r="W253" s="7" t="str">
        <f>TEXT(Table1[[#This Row],[Issue Date]],"YYYY-mm")</f>
        <v>2022-08</v>
      </c>
      <c r="X253" s="33">
        <f ca="1">DATEDIF(Table1[[#This Row],[Issue Date]],TODAY(),"m")</f>
        <v>36</v>
      </c>
      <c r="Y25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9750.3</v>
      </c>
      <c r="Z253" s="22" t="str">
        <f>IF(Table1[[#This Row],[Total Payments Received]]&gt;Table1[[#This Row],[Loan Amount]],"PROFIT","LOSS")</f>
        <v>LOSS</v>
      </c>
    </row>
    <row r="254" spans="1:26" x14ac:dyDescent="0.25">
      <c r="A254" s="21" t="s">
        <v>547</v>
      </c>
      <c r="B254" s="2" t="s">
        <v>2066</v>
      </c>
      <c r="C254" s="3" t="s">
        <v>548</v>
      </c>
      <c r="D254" s="3" t="s">
        <v>52</v>
      </c>
      <c r="E254" s="3">
        <v>34130</v>
      </c>
      <c r="F254" s="3">
        <v>11.2</v>
      </c>
      <c r="G254" s="3">
        <v>60</v>
      </c>
      <c r="H254" s="3" t="s">
        <v>19</v>
      </c>
      <c r="I254" s="3" t="s">
        <v>56</v>
      </c>
      <c r="J254" s="3" t="s">
        <v>36</v>
      </c>
      <c r="K254" s="3">
        <v>124715</v>
      </c>
      <c r="L254" s="3" t="s">
        <v>22</v>
      </c>
      <c r="M254" s="3">
        <v>0.11</v>
      </c>
      <c r="N254" s="3">
        <v>0.71</v>
      </c>
      <c r="O254" s="3">
        <v>37952.559999999998</v>
      </c>
      <c r="P254" s="3">
        <v>0</v>
      </c>
      <c r="Q254" s="3">
        <f>Table1[[#This Row],[Total Payments Received]]-Table1[[#This Row],[Loan Amount]]</f>
        <v>3822.5599999999977</v>
      </c>
      <c r="R254" s="4">
        <f>Table1[[#This Row],[Loan Amount]]/Table1[[#This Row],[Annual Income]]</f>
        <v>0.27366395381469749</v>
      </c>
      <c r="S254" s="6">
        <f>Table1[[#This Row],[Loan Amount]]/Table1[[#This Row],[Annual Income]]</f>
        <v>0.27366395381469749</v>
      </c>
      <c r="T254" s="3">
        <f>Table1[[#This Row],[Total Payments Received]]/Table1[[#This Row],[Term (Months)]]</f>
        <v>632.54266666666661</v>
      </c>
      <c r="U254" s="3">
        <f>Table1[[#This Row],[Annual Income]]/12</f>
        <v>10392.916666666666</v>
      </c>
      <c r="V254" s="6">
        <f>Table1[[#This Row],[EMI PER MONTH]]/Table1[[#This Row],[INCOME PER MONTH]]</f>
        <v>6.0862863328388722E-2</v>
      </c>
      <c r="W254" s="7" t="str">
        <f>TEXT(Table1[[#This Row],[Issue Date]],"YYYY-mm")</f>
        <v>2022-12</v>
      </c>
      <c r="X254" s="33">
        <f ca="1">DATEDIF(Table1[[#This Row],[Issue Date]],TODAY(),"m")</f>
        <v>33</v>
      </c>
      <c r="Y25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3822.56</v>
      </c>
      <c r="Z254" s="22" t="str">
        <f>IF(Table1[[#This Row],[Total Payments Received]]&gt;Table1[[#This Row],[Loan Amount]],"PROFIT","LOSS")</f>
        <v>PROFIT</v>
      </c>
    </row>
    <row r="255" spans="1:26" ht="45" x14ac:dyDescent="0.25">
      <c r="A255" s="21" t="s">
        <v>549</v>
      </c>
      <c r="B255" s="2" t="s">
        <v>2260</v>
      </c>
      <c r="C255" s="3" t="s">
        <v>550</v>
      </c>
      <c r="D255" s="3" t="s">
        <v>25</v>
      </c>
      <c r="E255" s="3">
        <v>33088</v>
      </c>
      <c r="F255" s="3">
        <v>23.9</v>
      </c>
      <c r="G255" s="3">
        <v>36</v>
      </c>
      <c r="H255" s="3" t="s">
        <v>19</v>
      </c>
      <c r="I255" s="3" t="s">
        <v>40</v>
      </c>
      <c r="J255" s="3" t="s">
        <v>31</v>
      </c>
      <c r="K255" s="3">
        <v>92767</v>
      </c>
      <c r="L255" s="3" t="s">
        <v>22</v>
      </c>
      <c r="M255" s="3">
        <v>0.28999999999999998</v>
      </c>
      <c r="N255" s="3">
        <v>0.85</v>
      </c>
      <c r="O255" s="3">
        <v>40996.03</v>
      </c>
      <c r="P255" s="3">
        <v>0</v>
      </c>
      <c r="Q255" s="3">
        <f>Table1[[#This Row],[Total Payments Received]]-Table1[[#This Row],[Loan Amount]]</f>
        <v>7908.0299999999988</v>
      </c>
      <c r="R255" s="4">
        <f>Table1[[#This Row],[Loan Amount]]/Table1[[#This Row],[Annual Income]]</f>
        <v>0.35667856026388695</v>
      </c>
      <c r="S255" s="6">
        <f>Table1[[#This Row],[Loan Amount]]/Table1[[#This Row],[Annual Income]]</f>
        <v>0.35667856026388695</v>
      </c>
      <c r="T255" s="3">
        <f>Table1[[#This Row],[Total Payments Received]]/Table1[[#This Row],[Term (Months)]]</f>
        <v>1138.7786111111111</v>
      </c>
      <c r="U255" s="3">
        <f>Table1[[#This Row],[Annual Income]]/12</f>
        <v>7730.583333333333</v>
      </c>
      <c r="V255" s="6">
        <f>Table1[[#This Row],[EMI PER MONTH]]/Table1[[#This Row],[INCOME PER MONTH]]</f>
        <v>0.14730823820252173</v>
      </c>
      <c r="W255" s="7" t="str">
        <f>TEXT(Table1[[#This Row],[Issue Date]],"YYYY-mm")</f>
        <v>2023-09</v>
      </c>
      <c r="X255" s="33">
        <f ca="1">DATEDIF(Table1[[#This Row],[Issue Date]],TODAY(),"m")</f>
        <v>24</v>
      </c>
      <c r="Y25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7908.03</v>
      </c>
      <c r="Z255" s="22" t="str">
        <f>IF(Table1[[#This Row],[Total Payments Received]]&gt;Table1[[#This Row],[Loan Amount]],"PROFIT","LOSS")</f>
        <v>PROFIT</v>
      </c>
    </row>
    <row r="256" spans="1:26" ht="30" x14ac:dyDescent="0.25">
      <c r="A256" s="21" t="s">
        <v>551</v>
      </c>
      <c r="B256" s="2" t="s">
        <v>2261</v>
      </c>
      <c r="C256" s="3" t="s">
        <v>552</v>
      </c>
      <c r="D256" s="3" t="s">
        <v>64</v>
      </c>
      <c r="E256" s="3">
        <v>27292</v>
      </c>
      <c r="F256" s="3">
        <v>24.3</v>
      </c>
      <c r="G256" s="3">
        <v>36</v>
      </c>
      <c r="H256" s="3" t="s">
        <v>19</v>
      </c>
      <c r="I256" s="3" t="s">
        <v>56</v>
      </c>
      <c r="J256" s="3" t="s">
        <v>21</v>
      </c>
      <c r="K256" s="3">
        <v>36644</v>
      </c>
      <c r="L256" s="3" t="s">
        <v>28</v>
      </c>
      <c r="M256" s="3">
        <v>0.48</v>
      </c>
      <c r="N256" s="3">
        <v>0.84</v>
      </c>
      <c r="O256" s="3">
        <v>33923.96</v>
      </c>
      <c r="P256" s="3">
        <v>0</v>
      </c>
      <c r="Q256" s="3">
        <f>Table1[[#This Row],[Total Payments Received]]-Table1[[#This Row],[Loan Amount]]</f>
        <v>6631.9599999999991</v>
      </c>
      <c r="R256" s="4">
        <f>Table1[[#This Row],[Loan Amount]]/Table1[[#This Row],[Annual Income]]</f>
        <v>0.74478768693374087</v>
      </c>
      <c r="S256" s="6">
        <f>Table1[[#This Row],[Loan Amount]]/Table1[[#This Row],[Annual Income]]</f>
        <v>0.74478768693374087</v>
      </c>
      <c r="T256" s="3">
        <f>Table1[[#This Row],[Total Payments Received]]/Table1[[#This Row],[Term (Months)]]</f>
        <v>942.33222222222219</v>
      </c>
      <c r="U256" s="3">
        <f>Table1[[#This Row],[Annual Income]]/12</f>
        <v>3053.6666666666665</v>
      </c>
      <c r="V256" s="6">
        <f>Table1[[#This Row],[EMI PER MONTH]]/Table1[[#This Row],[INCOME PER MONTH]]</f>
        <v>0.30859040133900956</v>
      </c>
      <c r="W256" s="7" t="str">
        <f>TEXT(Table1[[#This Row],[Issue Date]],"YYYY-mm")</f>
        <v>2021-07</v>
      </c>
      <c r="X256" s="33">
        <f ca="1">DATEDIF(Table1[[#This Row],[Issue Date]],TODAY(),"m")</f>
        <v>50</v>
      </c>
      <c r="Y25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6631.96</v>
      </c>
      <c r="Z256" s="22" t="str">
        <f>IF(Table1[[#This Row],[Total Payments Received]]&gt;Table1[[#This Row],[Loan Amount]],"PROFIT","LOSS")</f>
        <v>PROFIT</v>
      </c>
    </row>
    <row r="257" spans="1:26" ht="30" x14ac:dyDescent="0.25">
      <c r="A257" s="21" t="s">
        <v>553</v>
      </c>
      <c r="B257" s="2" t="s">
        <v>2060</v>
      </c>
      <c r="C257" s="3" t="s">
        <v>554</v>
      </c>
      <c r="D257" s="3" t="s">
        <v>52</v>
      </c>
      <c r="E257" s="3">
        <v>21670</v>
      </c>
      <c r="F257" s="3">
        <v>8.6999999999999993</v>
      </c>
      <c r="G257" s="3">
        <v>60</v>
      </c>
      <c r="H257" s="3" t="s">
        <v>19</v>
      </c>
      <c r="I257" s="3" t="s">
        <v>72</v>
      </c>
      <c r="J257" s="3" t="s">
        <v>46</v>
      </c>
      <c r="K257" s="3">
        <v>131154</v>
      </c>
      <c r="L257" s="3" t="s">
        <v>22</v>
      </c>
      <c r="M257" s="3">
        <v>0.23</v>
      </c>
      <c r="N257" s="3">
        <v>0.71</v>
      </c>
      <c r="O257" s="3">
        <v>23555.29</v>
      </c>
      <c r="P257" s="3">
        <v>0</v>
      </c>
      <c r="Q257" s="3">
        <f>Table1[[#This Row],[Total Payments Received]]-Table1[[#This Row],[Loan Amount]]</f>
        <v>1885.2900000000009</v>
      </c>
      <c r="R257" s="4">
        <f>Table1[[#This Row],[Loan Amount]]/Table1[[#This Row],[Annual Income]]</f>
        <v>0.16522561263857755</v>
      </c>
      <c r="S257" s="6">
        <f>Table1[[#This Row],[Loan Amount]]/Table1[[#This Row],[Annual Income]]</f>
        <v>0.16522561263857755</v>
      </c>
      <c r="T257" s="3">
        <f>Table1[[#This Row],[Total Payments Received]]/Table1[[#This Row],[Term (Months)]]</f>
        <v>392.58816666666667</v>
      </c>
      <c r="U257" s="3">
        <f>Table1[[#This Row],[Annual Income]]/12</f>
        <v>10929.5</v>
      </c>
      <c r="V257" s="6">
        <f>Table1[[#This Row],[EMI PER MONTH]]/Table1[[#This Row],[INCOME PER MONTH]]</f>
        <v>3.5920048187626757E-2</v>
      </c>
      <c r="W257" s="7" t="str">
        <f>TEXT(Table1[[#This Row],[Issue Date]],"YYYY-mm")</f>
        <v>2021-09</v>
      </c>
      <c r="X257" s="33">
        <f ca="1">DATEDIF(Table1[[#This Row],[Issue Date]],TODAY(),"m")</f>
        <v>48</v>
      </c>
      <c r="Y25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1885.29</v>
      </c>
      <c r="Z257" s="22" t="str">
        <f>IF(Table1[[#This Row],[Total Payments Received]]&gt;Table1[[#This Row],[Loan Amount]],"PROFIT","LOSS")</f>
        <v>PROFIT</v>
      </c>
    </row>
    <row r="258" spans="1:26" ht="30" x14ac:dyDescent="0.25">
      <c r="A258" s="21" t="s">
        <v>555</v>
      </c>
      <c r="B258" s="2" t="s">
        <v>2262</v>
      </c>
      <c r="C258" s="3" t="s">
        <v>556</v>
      </c>
      <c r="D258" s="3" t="s">
        <v>52</v>
      </c>
      <c r="E258" s="3">
        <v>4738</v>
      </c>
      <c r="F258" s="3">
        <v>5.4</v>
      </c>
      <c r="G258" s="3">
        <v>36</v>
      </c>
      <c r="H258" s="3" t="s">
        <v>19</v>
      </c>
      <c r="I258" s="3" t="s">
        <v>26</v>
      </c>
      <c r="J258" s="3" t="s">
        <v>46</v>
      </c>
      <c r="K258" s="3">
        <v>143237</v>
      </c>
      <c r="L258" s="3" t="s">
        <v>32</v>
      </c>
      <c r="M258" s="3">
        <v>0.36</v>
      </c>
      <c r="N258" s="3">
        <v>0.88</v>
      </c>
      <c r="O258" s="3">
        <v>4993.8500000000004</v>
      </c>
      <c r="P258" s="3">
        <v>0</v>
      </c>
      <c r="Q258" s="3">
        <f>Table1[[#This Row],[Total Payments Received]]-Table1[[#This Row],[Loan Amount]]</f>
        <v>255.85000000000036</v>
      </c>
      <c r="R258" s="4">
        <f>Table1[[#This Row],[Loan Amount]]/Table1[[#This Row],[Annual Income]]</f>
        <v>3.3078045477076455E-2</v>
      </c>
      <c r="S258" s="6">
        <f>Table1[[#This Row],[Loan Amount]]/Table1[[#This Row],[Annual Income]]</f>
        <v>3.3078045477076455E-2</v>
      </c>
      <c r="T258" s="3">
        <f>Table1[[#This Row],[Total Payments Received]]/Table1[[#This Row],[Term (Months)]]</f>
        <v>138.71805555555557</v>
      </c>
      <c r="U258" s="3">
        <f>Table1[[#This Row],[Annual Income]]/12</f>
        <v>11936.416666666666</v>
      </c>
      <c r="V258" s="6">
        <f>Table1[[#This Row],[EMI PER MONTH]]/Table1[[#This Row],[INCOME PER MONTH]]</f>
        <v>1.1621415323321956E-2</v>
      </c>
      <c r="W258" s="7" t="str">
        <f>TEXT(Table1[[#This Row],[Issue Date]],"YYYY-mm")</f>
        <v>2023-09</v>
      </c>
      <c r="X258" s="33">
        <f ca="1">DATEDIF(Table1[[#This Row],[Issue Date]],TODAY(),"m")</f>
        <v>24</v>
      </c>
      <c r="Y25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255.85</v>
      </c>
      <c r="Z258" s="22" t="str">
        <f>IF(Table1[[#This Row],[Total Payments Received]]&gt;Table1[[#This Row],[Loan Amount]],"PROFIT","LOSS")</f>
        <v>PROFIT</v>
      </c>
    </row>
    <row r="259" spans="1:26" ht="30" x14ac:dyDescent="0.25">
      <c r="A259" s="21" t="s">
        <v>557</v>
      </c>
      <c r="B259" s="2" t="s">
        <v>2263</v>
      </c>
      <c r="C259" s="3" t="s">
        <v>558</v>
      </c>
      <c r="D259" s="3" t="s">
        <v>75</v>
      </c>
      <c r="E259" s="3">
        <v>3469</v>
      </c>
      <c r="F259" s="3">
        <v>19.399999999999999</v>
      </c>
      <c r="G259" s="3">
        <v>36</v>
      </c>
      <c r="H259" s="3" t="s">
        <v>2043</v>
      </c>
      <c r="I259" s="3" t="s">
        <v>26</v>
      </c>
      <c r="J259" s="3" t="s">
        <v>21</v>
      </c>
      <c r="K259" s="3">
        <v>62933</v>
      </c>
      <c r="L259" s="3" t="s">
        <v>32</v>
      </c>
      <c r="M259" s="3">
        <v>0.36</v>
      </c>
      <c r="N259" s="3">
        <v>0.55000000000000004</v>
      </c>
      <c r="O259" s="3">
        <v>690.49</v>
      </c>
      <c r="P259" s="3">
        <v>0</v>
      </c>
      <c r="Q259" s="3">
        <f>Table1[[#This Row],[Total Payments Received]]-Table1[[#This Row],[Loan Amount]]</f>
        <v>-2778.51</v>
      </c>
      <c r="R259" s="4">
        <f>Table1[[#This Row],[Loan Amount]]/Table1[[#This Row],[Annual Income]]</f>
        <v>5.5122113994247851E-2</v>
      </c>
      <c r="S259" s="6">
        <f>Table1[[#This Row],[Loan Amount]]/Table1[[#This Row],[Annual Income]]</f>
        <v>5.5122113994247851E-2</v>
      </c>
      <c r="T259" s="3">
        <f>Table1[[#This Row],[Total Payments Received]]/Table1[[#This Row],[Term (Months)]]</f>
        <v>19.180277777777778</v>
      </c>
      <c r="U259" s="3">
        <f>Table1[[#This Row],[Annual Income]]/12</f>
        <v>5244.416666666667</v>
      </c>
      <c r="V259" s="6">
        <f>Table1[[#This Row],[EMI PER MONTH]]/Table1[[#This Row],[INCOME PER MONTH]]</f>
        <v>3.6572757270960121E-3</v>
      </c>
      <c r="W259" s="7" t="str">
        <f>TEXT(Table1[[#This Row],[Issue Date]],"YYYY-mm")</f>
        <v>2023-07</v>
      </c>
      <c r="X259" s="33">
        <f ca="1">DATEDIF(Table1[[#This Row],[Issue Date]],TODAY(),"m")</f>
        <v>26</v>
      </c>
      <c r="Y25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2778.51</v>
      </c>
      <c r="Z259" s="22" t="str">
        <f>IF(Table1[[#This Row],[Total Payments Received]]&gt;Table1[[#This Row],[Loan Amount]],"PROFIT","LOSS")</f>
        <v>LOSS</v>
      </c>
    </row>
    <row r="260" spans="1:26" ht="30" x14ac:dyDescent="0.25">
      <c r="A260" s="21" t="s">
        <v>559</v>
      </c>
      <c r="B260" s="2" t="s">
        <v>2264</v>
      </c>
      <c r="C260" s="3" t="s">
        <v>560</v>
      </c>
      <c r="D260" s="3" t="s">
        <v>71</v>
      </c>
      <c r="E260" s="3">
        <v>23534</v>
      </c>
      <c r="F260" s="3">
        <v>13.4</v>
      </c>
      <c r="G260" s="3">
        <v>60</v>
      </c>
      <c r="H260" s="3" t="s">
        <v>19</v>
      </c>
      <c r="I260" s="3" t="s">
        <v>56</v>
      </c>
      <c r="J260" s="3" t="s">
        <v>21</v>
      </c>
      <c r="K260" s="3">
        <v>73469</v>
      </c>
      <c r="L260" s="3" t="s">
        <v>28</v>
      </c>
      <c r="M260" s="3">
        <v>0.2</v>
      </c>
      <c r="N260" s="3">
        <v>0.61</v>
      </c>
      <c r="O260" s="3">
        <v>26687.56</v>
      </c>
      <c r="P260" s="3">
        <v>0</v>
      </c>
      <c r="Q260" s="3">
        <f>Table1[[#This Row],[Total Payments Received]]-Table1[[#This Row],[Loan Amount]]</f>
        <v>3153.5600000000013</v>
      </c>
      <c r="R260" s="4">
        <f>Table1[[#This Row],[Loan Amount]]/Table1[[#This Row],[Annual Income]]</f>
        <v>0.32032557949611401</v>
      </c>
      <c r="S260" s="6">
        <f>Table1[[#This Row],[Loan Amount]]/Table1[[#This Row],[Annual Income]]</f>
        <v>0.32032557949611401</v>
      </c>
      <c r="T260" s="3">
        <f>Table1[[#This Row],[Total Payments Received]]/Table1[[#This Row],[Term (Months)]]</f>
        <v>444.79266666666666</v>
      </c>
      <c r="U260" s="3">
        <f>Table1[[#This Row],[Annual Income]]/12</f>
        <v>6122.416666666667</v>
      </c>
      <c r="V260" s="6">
        <f>Table1[[#This Row],[EMI PER MONTH]]/Table1[[#This Row],[INCOME PER MONTH]]</f>
        <v>7.2649852318665012E-2</v>
      </c>
      <c r="W260" s="7" t="str">
        <f>TEXT(Table1[[#This Row],[Issue Date]],"YYYY-mm")</f>
        <v>2021-05</v>
      </c>
      <c r="X260" s="33">
        <f ca="1">DATEDIF(Table1[[#This Row],[Issue Date]],TODAY(),"m")</f>
        <v>52</v>
      </c>
      <c r="Y26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3153.56</v>
      </c>
      <c r="Z260" s="22" t="str">
        <f>IF(Table1[[#This Row],[Total Payments Received]]&gt;Table1[[#This Row],[Loan Amount]],"PROFIT","LOSS")</f>
        <v>PROFIT</v>
      </c>
    </row>
    <row r="261" spans="1:26" x14ac:dyDescent="0.25">
      <c r="A261" s="21" t="s">
        <v>561</v>
      </c>
      <c r="B261" s="2" t="s">
        <v>2265</v>
      </c>
      <c r="C261" s="3" t="s">
        <v>562</v>
      </c>
      <c r="D261" s="3" t="s">
        <v>75</v>
      </c>
      <c r="E261" s="3">
        <v>10017</v>
      </c>
      <c r="F261" s="3">
        <v>6.8</v>
      </c>
      <c r="G261" s="3">
        <v>36</v>
      </c>
      <c r="H261" s="3" t="s">
        <v>19</v>
      </c>
      <c r="I261" s="3" t="s">
        <v>72</v>
      </c>
      <c r="J261" s="3" t="s">
        <v>36</v>
      </c>
      <c r="K261" s="3">
        <v>63687</v>
      </c>
      <c r="L261" s="3" t="s">
        <v>22</v>
      </c>
      <c r="M261" s="3">
        <v>0.36</v>
      </c>
      <c r="N261" s="3">
        <v>0.87</v>
      </c>
      <c r="O261" s="3">
        <v>10698.16</v>
      </c>
      <c r="P261" s="3">
        <v>0</v>
      </c>
      <c r="Q261" s="3">
        <f>Table1[[#This Row],[Total Payments Received]]-Table1[[#This Row],[Loan Amount]]</f>
        <v>681.15999999999985</v>
      </c>
      <c r="R261" s="4">
        <f>Table1[[#This Row],[Loan Amount]]/Table1[[#This Row],[Annual Income]]</f>
        <v>0.15728484620095154</v>
      </c>
      <c r="S261" s="6">
        <f>Table1[[#This Row],[Loan Amount]]/Table1[[#This Row],[Annual Income]]</f>
        <v>0.15728484620095154</v>
      </c>
      <c r="T261" s="3">
        <f>Table1[[#This Row],[Total Payments Received]]/Table1[[#This Row],[Term (Months)]]</f>
        <v>297.17111111111109</v>
      </c>
      <c r="U261" s="3">
        <f>Table1[[#This Row],[Annual Income]]/12</f>
        <v>5307.25</v>
      </c>
      <c r="V261" s="6">
        <f>Table1[[#This Row],[EMI PER MONTH]]/Table1[[#This Row],[INCOME PER MONTH]]</f>
        <v>5.5993426183260836E-2</v>
      </c>
      <c r="W261" s="7" t="str">
        <f>TEXT(Table1[[#This Row],[Issue Date]],"YYYY-mm")</f>
        <v>2021-01</v>
      </c>
      <c r="X261" s="33">
        <f ca="1">DATEDIF(Table1[[#This Row],[Issue Date]],TODAY(),"m")</f>
        <v>56</v>
      </c>
      <c r="Y26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681.16</v>
      </c>
      <c r="Z261" s="22" t="str">
        <f>IF(Table1[[#This Row],[Total Payments Received]]&gt;Table1[[#This Row],[Loan Amount]],"PROFIT","LOSS")</f>
        <v>PROFIT</v>
      </c>
    </row>
    <row r="262" spans="1:26" ht="30" x14ac:dyDescent="0.25">
      <c r="A262" s="21" t="s">
        <v>563</v>
      </c>
      <c r="B262" s="2" t="s">
        <v>2092</v>
      </c>
      <c r="C262" s="3" t="s">
        <v>564</v>
      </c>
      <c r="D262" s="3" t="s">
        <v>71</v>
      </c>
      <c r="E262" s="3">
        <v>3808</v>
      </c>
      <c r="F262" s="3">
        <v>18.7</v>
      </c>
      <c r="G262" s="3">
        <v>60</v>
      </c>
      <c r="H262" s="3" t="s">
        <v>19</v>
      </c>
      <c r="I262" s="3" t="s">
        <v>82</v>
      </c>
      <c r="J262" s="3" t="s">
        <v>21</v>
      </c>
      <c r="K262" s="3">
        <v>136609</v>
      </c>
      <c r="L262" s="3" t="s">
        <v>22</v>
      </c>
      <c r="M262" s="3">
        <v>0.18</v>
      </c>
      <c r="N262" s="3">
        <v>0.67</v>
      </c>
      <c r="O262" s="3">
        <v>4520.1000000000004</v>
      </c>
      <c r="P262" s="3">
        <v>0</v>
      </c>
      <c r="Q262" s="3">
        <f>Table1[[#This Row],[Total Payments Received]]-Table1[[#This Row],[Loan Amount]]</f>
        <v>712.10000000000036</v>
      </c>
      <c r="R262" s="4">
        <f>Table1[[#This Row],[Loan Amount]]/Table1[[#This Row],[Annual Income]]</f>
        <v>2.7875176598906367E-2</v>
      </c>
      <c r="S262" s="6">
        <f>Table1[[#This Row],[Loan Amount]]/Table1[[#This Row],[Annual Income]]</f>
        <v>2.7875176598906367E-2</v>
      </c>
      <c r="T262" s="3">
        <f>Table1[[#This Row],[Total Payments Received]]/Table1[[#This Row],[Term (Months)]]</f>
        <v>75.335000000000008</v>
      </c>
      <c r="U262" s="3">
        <f>Table1[[#This Row],[Annual Income]]/12</f>
        <v>11384.083333333334</v>
      </c>
      <c r="V262" s="6">
        <f>Table1[[#This Row],[EMI PER MONTH]]/Table1[[#This Row],[INCOME PER MONTH]]</f>
        <v>6.6175727807099094E-3</v>
      </c>
      <c r="W262" s="7" t="str">
        <f>TEXT(Table1[[#This Row],[Issue Date]],"YYYY-mm")</f>
        <v>2022-07</v>
      </c>
      <c r="X262" s="33">
        <f ca="1">DATEDIF(Table1[[#This Row],[Issue Date]],TODAY(),"m")</f>
        <v>38</v>
      </c>
      <c r="Y26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712.1</v>
      </c>
      <c r="Z262" s="22" t="str">
        <f>IF(Table1[[#This Row],[Total Payments Received]]&gt;Table1[[#This Row],[Loan Amount]],"PROFIT","LOSS")</f>
        <v>PROFIT</v>
      </c>
    </row>
    <row r="263" spans="1:26" ht="45" x14ac:dyDescent="0.25">
      <c r="A263" s="21" t="s">
        <v>565</v>
      </c>
      <c r="B263" s="2" t="s">
        <v>2266</v>
      </c>
      <c r="C263" s="3" t="s">
        <v>566</v>
      </c>
      <c r="D263" s="3" t="s">
        <v>45</v>
      </c>
      <c r="E263" s="3">
        <v>13713</v>
      </c>
      <c r="F263" s="3">
        <v>15.9</v>
      </c>
      <c r="G263" s="3">
        <v>36</v>
      </c>
      <c r="H263" s="3" t="s">
        <v>19</v>
      </c>
      <c r="I263" s="3" t="s">
        <v>20</v>
      </c>
      <c r="J263" s="3" t="s">
        <v>31</v>
      </c>
      <c r="K263" s="3">
        <v>82656</v>
      </c>
      <c r="L263" s="3" t="s">
        <v>22</v>
      </c>
      <c r="M263" s="3">
        <v>0.15</v>
      </c>
      <c r="N263" s="3">
        <v>0.94</v>
      </c>
      <c r="O263" s="3">
        <v>15893.37</v>
      </c>
      <c r="P263" s="3">
        <v>0</v>
      </c>
      <c r="Q263" s="3">
        <f>Table1[[#This Row],[Total Payments Received]]-Table1[[#This Row],[Loan Amount]]</f>
        <v>2180.3700000000008</v>
      </c>
      <c r="R263" s="4">
        <f>Table1[[#This Row],[Loan Amount]]/Table1[[#This Row],[Annual Income]]</f>
        <v>0.16590447154471544</v>
      </c>
      <c r="S263" s="6">
        <f>Table1[[#This Row],[Loan Amount]]/Table1[[#This Row],[Annual Income]]</f>
        <v>0.16590447154471544</v>
      </c>
      <c r="T263" s="3">
        <f>Table1[[#This Row],[Total Payments Received]]/Table1[[#This Row],[Term (Months)]]</f>
        <v>441.48250000000002</v>
      </c>
      <c r="U263" s="3">
        <f>Table1[[#This Row],[Annual Income]]/12</f>
        <v>6888</v>
      </c>
      <c r="V263" s="6">
        <f>Table1[[#This Row],[EMI PER MONTH]]/Table1[[#This Row],[INCOME PER MONTH]]</f>
        <v>6.409443960511034E-2</v>
      </c>
      <c r="W263" s="7" t="str">
        <f>TEXT(Table1[[#This Row],[Issue Date]],"YYYY-mm")</f>
        <v>2022-07</v>
      </c>
      <c r="X263" s="33">
        <f ca="1">DATEDIF(Table1[[#This Row],[Issue Date]],TODAY(),"m")</f>
        <v>37</v>
      </c>
      <c r="Y26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2180.37</v>
      </c>
      <c r="Z263" s="22" t="str">
        <f>IF(Table1[[#This Row],[Total Payments Received]]&gt;Table1[[#This Row],[Loan Amount]],"PROFIT","LOSS")</f>
        <v>PROFIT</v>
      </c>
    </row>
    <row r="264" spans="1:26" x14ac:dyDescent="0.25">
      <c r="A264" s="21" t="s">
        <v>567</v>
      </c>
      <c r="B264" s="2" t="s">
        <v>2267</v>
      </c>
      <c r="C264" s="3" t="s">
        <v>568</v>
      </c>
      <c r="D264" s="3" t="s">
        <v>18</v>
      </c>
      <c r="E264" s="3">
        <v>3719</v>
      </c>
      <c r="F264" s="3">
        <v>24.6</v>
      </c>
      <c r="G264" s="3">
        <v>60</v>
      </c>
      <c r="H264" s="3" t="s">
        <v>19</v>
      </c>
      <c r="I264" s="3" t="s">
        <v>56</v>
      </c>
      <c r="J264" s="3" t="s">
        <v>36</v>
      </c>
      <c r="K264" s="3">
        <v>47375</v>
      </c>
      <c r="L264" s="3" t="s">
        <v>28</v>
      </c>
      <c r="M264" s="3">
        <v>0.38</v>
      </c>
      <c r="N264" s="3">
        <v>0.71</v>
      </c>
      <c r="O264" s="3">
        <v>4633.87</v>
      </c>
      <c r="P264" s="3">
        <v>0</v>
      </c>
      <c r="Q264" s="3">
        <f>Table1[[#This Row],[Total Payments Received]]-Table1[[#This Row],[Loan Amount]]</f>
        <v>914.86999999999989</v>
      </c>
      <c r="R264" s="4">
        <f>Table1[[#This Row],[Loan Amount]]/Table1[[#This Row],[Annual Income]]</f>
        <v>7.8501319261213717E-2</v>
      </c>
      <c r="S264" s="6">
        <f>Table1[[#This Row],[Loan Amount]]/Table1[[#This Row],[Annual Income]]</f>
        <v>7.8501319261213717E-2</v>
      </c>
      <c r="T264" s="3">
        <f>Table1[[#This Row],[Total Payments Received]]/Table1[[#This Row],[Term (Months)]]</f>
        <v>77.231166666666667</v>
      </c>
      <c r="U264" s="3">
        <f>Table1[[#This Row],[Annual Income]]/12</f>
        <v>3947.9166666666665</v>
      </c>
      <c r="V264" s="6">
        <f>Table1[[#This Row],[EMI PER MONTH]]/Table1[[#This Row],[INCOME PER MONTH]]</f>
        <v>1.9562511873350924E-2</v>
      </c>
      <c r="W264" s="7" t="str">
        <f>TEXT(Table1[[#This Row],[Issue Date]],"YYYY-mm")</f>
        <v>2022-11</v>
      </c>
      <c r="X264" s="33">
        <f ca="1">DATEDIF(Table1[[#This Row],[Issue Date]],TODAY(),"m")</f>
        <v>34</v>
      </c>
      <c r="Y26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914.87</v>
      </c>
      <c r="Z264" s="22" t="str">
        <f>IF(Table1[[#This Row],[Total Payments Received]]&gt;Table1[[#This Row],[Loan Amount]],"PROFIT","LOSS")</f>
        <v>PROFIT</v>
      </c>
    </row>
    <row r="265" spans="1:26" x14ac:dyDescent="0.25">
      <c r="A265" s="21" t="s">
        <v>569</v>
      </c>
      <c r="B265" s="2" t="s">
        <v>2268</v>
      </c>
      <c r="C265" s="3" t="s">
        <v>570</v>
      </c>
      <c r="D265" s="3" t="s">
        <v>49</v>
      </c>
      <c r="E265" s="3">
        <v>23890</v>
      </c>
      <c r="F265" s="3">
        <v>9.5</v>
      </c>
      <c r="G265" s="3">
        <v>36</v>
      </c>
      <c r="H265" s="3" t="s">
        <v>19</v>
      </c>
      <c r="I265" s="3" t="s">
        <v>20</v>
      </c>
      <c r="J265" s="3" t="s">
        <v>27</v>
      </c>
      <c r="K265" s="3">
        <v>144019</v>
      </c>
      <c r="L265" s="3" t="s">
        <v>32</v>
      </c>
      <c r="M265" s="3">
        <v>0.15</v>
      </c>
      <c r="N265" s="3">
        <v>0.86</v>
      </c>
      <c r="O265" s="3">
        <v>26159.55</v>
      </c>
      <c r="P265" s="3">
        <v>0</v>
      </c>
      <c r="Q265" s="3">
        <f>Table1[[#This Row],[Total Payments Received]]-Table1[[#This Row],[Loan Amount]]</f>
        <v>2269.5499999999993</v>
      </c>
      <c r="R265" s="4">
        <f>Table1[[#This Row],[Loan Amount]]/Table1[[#This Row],[Annual Income]]</f>
        <v>0.16588089071580833</v>
      </c>
      <c r="S265" s="6">
        <f>Table1[[#This Row],[Loan Amount]]/Table1[[#This Row],[Annual Income]]</f>
        <v>0.16588089071580833</v>
      </c>
      <c r="T265" s="3">
        <f>Table1[[#This Row],[Total Payments Received]]/Table1[[#This Row],[Term (Months)]]</f>
        <v>726.6541666666667</v>
      </c>
      <c r="U265" s="3">
        <f>Table1[[#This Row],[Annual Income]]/12</f>
        <v>12001.583333333334</v>
      </c>
      <c r="V265" s="6">
        <f>Table1[[#This Row],[EMI PER MONTH]]/Table1[[#This Row],[INCOME PER MONTH]]</f>
        <v>6.0546525111270039E-2</v>
      </c>
      <c r="W265" s="7" t="str">
        <f>TEXT(Table1[[#This Row],[Issue Date]],"YYYY-mm")</f>
        <v>2022-09</v>
      </c>
      <c r="X265" s="33">
        <f ca="1">DATEDIF(Table1[[#This Row],[Issue Date]],TODAY(),"m")</f>
        <v>36</v>
      </c>
      <c r="Y26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2269.55</v>
      </c>
      <c r="Z265" s="22" t="str">
        <f>IF(Table1[[#This Row],[Total Payments Received]]&gt;Table1[[#This Row],[Loan Amount]],"PROFIT","LOSS")</f>
        <v>PROFIT</v>
      </c>
    </row>
    <row r="266" spans="1:26" ht="45" x14ac:dyDescent="0.25">
      <c r="A266" s="21" t="s">
        <v>571</v>
      </c>
      <c r="B266" s="2" t="s">
        <v>2269</v>
      </c>
      <c r="C266" s="3" t="s">
        <v>572</v>
      </c>
      <c r="D266" s="3" t="s">
        <v>52</v>
      </c>
      <c r="E266" s="3">
        <v>12700</v>
      </c>
      <c r="F266" s="3">
        <v>13.1</v>
      </c>
      <c r="G266" s="3">
        <v>60</v>
      </c>
      <c r="H266" s="3" t="s">
        <v>2043</v>
      </c>
      <c r="I266" s="3" t="s">
        <v>56</v>
      </c>
      <c r="J266" s="3" t="s">
        <v>31</v>
      </c>
      <c r="K266" s="3">
        <v>95206</v>
      </c>
      <c r="L266" s="3" t="s">
        <v>28</v>
      </c>
      <c r="M266" s="3">
        <v>0.5</v>
      </c>
      <c r="N266" s="3">
        <v>0.68</v>
      </c>
      <c r="O266" s="3">
        <v>1313.12</v>
      </c>
      <c r="P266" s="3">
        <v>0</v>
      </c>
      <c r="Q266" s="3">
        <f>Table1[[#This Row],[Total Payments Received]]-Table1[[#This Row],[Loan Amount]]</f>
        <v>-11386.880000000001</v>
      </c>
      <c r="R266" s="4">
        <f>Table1[[#This Row],[Loan Amount]]/Table1[[#This Row],[Annual Income]]</f>
        <v>0.13339495409953153</v>
      </c>
      <c r="S266" s="6">
        <f>Table1[[#This Row],[Loan Amount]]/Table1[[#This Row],[Annual Income]]</f>
        <v>0.13339495409953153</v>
      </c>
      <c r="T266" s="3">
        <f>Table1[[#This Row],[Total Payments Received]]/Table1[[#This Row],[Term (Months)]]</f>
        <v>21.885333333333332</v>
      </c>
      <c r="U266" s="3">
        <f>Table1[[#This Row],[Annual Income]]/12</f>
        <v>7933.833333333333</v>
      </c>
      <c r="V266" s="6">
        <f>Table1[[#This Row],[EMI PER MONTH]]/Table1[[#This Row],[INCOME PER MONTH]]</f>
        <v>2.7584816083019979E-3</v>
      </c>
      <c r="W266" s="7" t="str">
        <f>TEXT(Table1[[#This Row],[Issue Date]],"YYYY-mm")</f>
        <v>2023-05</v>
      </c>
      <c r="X266" s="33">
        <f ca="1">DATEDIF(Table1[[#This Row],[Issue Date]],TODAY(),"m")</f>
        <v>28</v>
      </c>
      <c r="Y26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11386.88</v>
      </c>
      <c r="Z266" s="22" t="str">
        <f>IF(Table1[[#This Row],[Total Payments Received]]&gt;Table1[[#This Row],[Loan Amount]],"PROFIT","LOSS")</f>
        <v>LOSS</v>
      </c>
    </row>
    <row r="267" spans="1:26" x14ac:dyDescent="0.25">
      <c r="A267" s="21" t="s">
        <v>573</v>
      </c>
      <c r="B267" s="2" t="s">
        <v>2270</v>
      </c>
      <c r="C267" s="3" t="s">
        <v>574</v>
      </c>
      <c r="D267" s="3" t="s">
        <v>49</v>
      </c>
      <c r="E267" s="3">
        <v>37509</v>
      </c>
      <c r="F267" s="3">
        <v>15.9</v>
      </c>
      <c r="G267" s="3">
        <v>60</v>
      </c>
      <c r="H267" s="3" t="s">
        <v>19</v>
      </c>
      <c r="I267" s="3" t="s">
        <v>56</v>
      </c>
      <c r="J267" s="3" t="s">
        <v>36</v>
      </c>
      <c r="K267" s="3">
        <v>126462</v>
      </c>
      <c r="L267" s="3" t="s">
        <v>32</v>
      </c>
      <c r="M267" s="3">
        <v>0.17</v>
      </c>
      <c r="N267" s="3">
        <v>0.69</v>
      </c>
      <c r="O267" s="3">
        <v>43472.93</v>
      </c>
      <c r="P267" s="3">
        <v>0</v>
      </c>
      <c r="Q267" s="3">
        <f>Table1[[#This Row],[Total Payments Received]]-Table1[[#This Row],[Loan Amount]]</f>
        <v>5963.93</v>
      </c>
      <c r="R267" s="4">
        <f>Table1[[#This Row],[Loan Amount]]/Table1[[#This Row],[Annual Income]]</f>
        <v>0.29660293210608718</v>
      </c>
      <c r="S267" s="6">
        <f>Table1[[#This Row],[Loan Amount]]/Table1[[#This Row],[Annual Income]]</f>
        <v>0.29660293210608718</v>
      </c>
      <c r="T267" s="3">
        <f>Table1[[#This Row],[Total Payments Received]]/Table1[[#This Row],[Term (Months)]]</f>
        <v>724.54883333333339</v>
      </c>
      <c r="U267" s="3">
        <f>Table1[[#This Row],[Annual Income]]/12</f>
        <v>10538.5</v>
      </c>
      <c r="V267" s="6">
        <f>Table1[[#This Row],[EMI PER MONTH]]/Table1[[#This Row],[INCOME PER MONTH]]</f>
        <v>6.8752558080688281E-2</v>
      </c>
      <c r="W267" s="7" t="str">
        <f>TEXT(Table1[[#This Row],[Issue Date]],"YYYY-mm")</f>
        <v>2023-08</v>
      </c>
      <c r="X267" s="33">
        <f ca="1">DATEDIF(Table1[[#This Row],[Issue Date]],TODAY(),"m")</f>
        <v>25</v>
      </c>
      <c r="Y26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5963.93</v>
      </c>
      <c r="Z267" s="22" t="str">
        <f>IF(Table1[[#This Row],[Total Payments Received]]&gt;Table1[[#This Row],[Loan Amount]],"PROFIT","LOSS")</f>
        <v>PROFIT</v>
      </c>
    </row>
    <row r="268" spans="1:26" x14ac:dyDescent="0.25">
      <c r="A268" s="21" t="s">
        <v>575</v>
      </c>
      <c r="B268" s="2" t="s">
        <v>2271</v>
      </c>
      <c r="C268" s="3" t="s">
        <v>576</v>
      </c>
      <c r="D268" s="3" t="s">
        <v>52</v>
      </c>
      <c r="E268" s="3">
        <v>37766</v>
      </c>
      <c r="F268" s="3">
        <v>20.8</v>
      </c>
      <c r="G268" s="3">
        <v>60</v>
      </c>
      <c r="H268" s="3" t="s">
        <v>19</v>
      </c>
      <c r="I268" s="3" t="s">
        <v>26</v>
      </c>
      <c r="J268" s="3" t="s">
        <v>36</v>
      </c>
      <c r="K268" s="3">
        <v>66607</v>
      </c>
      <c r="L268" s="3" t="s">
        <v>28</v>
      </c>
      <c r="M268" s="3">
        <v>0.34</v>
      </c>
      <c r="N268" s="3">
        <v>0.67</v>
      </c>
      <c r="O268" s="3">
        <v>45621.33</v>
      </c>
      <c r="P268" s="3">
        <v>0</v>
      </c>
      <c r="Q268" s="3">
        <f>Table1[[#This Row],[Total Payments Received]]-Table1[[#This Row],[Loan Amount]]</f>
        <v>7855.3300000000017</v>
      </c>
      <c r="R268" s="4">
        <f>Table1[[#This Row],[Loan Amount]]/Table1[[#This Row],[Annual Income]]</f>
        <v>0.56699746272914253</v>
      </c>
      <c r="S268" s="6">
        <f>Table1[[#This Row],[Loan Amount]]/Table1[[#This Row],[Annual Income]]</f>
        <v>0.56699746272914253</v>
      </c>
      <c r="T268" s="3">
        <f>Table1[[#This Row],[Total Payments Received]]/Table1[[#This Row],[Term (Months)]]</f>
        <v>760.35550000000001</v>
      </c>
      <c r="U268" s="3">
        <f>Table1[[#This Row],[Annual Income]]/12</f>
        <v>5550.583333333333</v>
      </c>
      <c r="V268" s="6">
        <f>Table1[[#This Row],[EMI PER MONTH]]/Table1[[#This Row],[INCOME PER MONTH]]</f>
        <v>0.13698659300073568</v>
      </c>
      <c r="W268" s="7" t="str">
        <f>TEXT(Table1[[#This Row],[Issue Date]],"YYYY-mm")</f>
        <v>2021-06</v>
      </c>
      <c r="X268" s="33">
        <f ca="1">DATEDIF(Table1[[#This Row],[Issue Date]],TODAY(),"m")</f>
        <v>51</v>
      </c>
      <c r="Y26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7855.33</v>
      </c>
      <c r="Z268" s="22" t="str">
        <f>IF(Table1[[#This Row],[Total Payments Received]]&gt;Table1[[#This Row],[Loan Amount]],"PROFIT","LOSS")</f>
        <v>PROFIT</v>
      </c>
    </row>
    <row r="269" spans="1:26" ht="30" x14ac:dyDescent="0.25">
      <c r="A269" s="21" t="s">
        <v>577</v>
      </c>
      <c r="B269" s="2" t="s">
        <v>2272</v>
      </c>
      <c r="C269" s="3" t="s">
        <v>578</v>
      </c>
      <c r="D269" s="3" t="s">
        <v>75</v>
      </c>
      <c r="E269" s="3">
        <v>27705</v>
      </c>
      <c r="F269" s="3">
        <v>16</v>
      </c>
      <c r="G269" s="3">
        <v>60</v>
      </c>
      <c r="H269" s="3" t="s">
        <v>19</v>
      </c>
      <c r="I269" s="3" t="s">
        <v>20</v>
      </c>
      <c r="J269" s="3" t="s">
        <v>46</v>
      </c>
      <c r="K269" s="3">
        <v>113178</v>
      </c>
      <c r="L269" s="3" t="s">
        <v>32</v>
      </c>
      <c r="M269" s="3">
        <v>0.26</v>
      </c>
      <c r="N269" s="3">
        <v>0.82</v>
      </c>
      <c r="O269" s="3">
        <v>32137.8</v>
      </c>
      <c r="P269" s="3">
        <v>0</v>
      </c>
      <c r="Q269" s="3">
        <f>Table1[[#This Row],[Total Payments Received]]-Table1[[#This Row],[Loan Amount]]</f>
        <v>4432.7999999999993</v>
      </c>
      <c r="R269" s="4">
        <f>Table1[[#This Row],[Loan Amount]]/Table1[[#This Row],[Annual Income]]</f>
        <v>0.24479139055293431</v>
      </c>
      <c r="S269" s="6">
        <f>Table1[[#This Row],[Loan Amount]]/Table1[[#This Row],[Annual Income]]</f>
        <v>0.24479139055293431</v>
      </c>
      <c r="T269" s="3">
        <f>Table1[[#This Row],[Total Payments Received]]/Table1[[#This Row],[Term (Months)]]</f>
        <v>535.63</v>
      </c>
      <c r="U269" s="3">
        <f>Table1[[#This Row],[Annual Income]]/12</f>
        <v>9431.5</v>
      </c>
      <c r="V269" s="6">
        <f>Table1[[#This Row],[EMI PER MONTH]]/Table1[[#This Row],[INCOME PER MONTH]]</f>
        <v>5.6791602608280763E-2</v>
      </c>
      <c r="W269" s="7" t="str">
        <f>TEXT(Table1[[#This Row],[Issue Date]],"YYYY-mm")</f>
        <v>2022-05</v>
      </c>
      <c r="X269" s="33">
        <f ca="1">DATEDIF(Table1[[#This Row],[Issue Date]],TODAY(),"m")</f>
        <v>40</v>
      </c>
      <c r="Y26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4432.8</v>
      </c>
      <c r="Z269" s="22" t="str">
        <f>IF(Table1[[#This Row],[Total Payments Received]]&gt;Table1[[#This Row],[Loan Amount]],"PROFIT","LOSS")</f>
        <v>PROFIT</v>
      </c>
    </row>
    <row r="270" spans="1:26" x14ac:dyDescent="0.25">
      <c r="A270" s="21" t="s">
        <v>579</v>
      </c>
      <c r="B270" s="2" t="s">
        <v>2273</v>
      </c>
      <c r="C270" s="3" t="s">
        <v>580</v>
      </c>
      <c r="D270" s="3" t="s">
        <v>18</v>
      </c>
      <c r="E270" s="3">
        <v>19787</v>
      </c>
      <c r="F270" s="3">
        <v>17.3</v>
      </c>
      <c r="G270" s="3">
        <v>36</v>
      </c>
      <c r="H270" s="3" t="s">
        <v>19</v>
      </c>
      <c r="I270" s="3" t="s">
        <v>72</v>
      </c>
      <c r="J270" s="3" t="s">
        <v>36</v>
      </c>
      <c r="K270" s="3">
        <v>53993</v>
      </c>
      <c r="L270" s="3" t="s">
        <v>22</v>
      </c>
      <c r="M270" s="3">
        <v>0.15</v>
      </c>
      <c r="N270" s="3">
        <v>0.75</v>
      </c>
      <c r="O270" s="3">
        <v>23210.15</v>
      </c>
      <c r="P270" s="3">
        <v>0</v>
      </c>
      <c r="Q270" s="3">
        <f>Table1[[#This Row],[Total Payments Received]]-Table1[[#This Row],[Loan Amount]]</f>
        <v>3423.1500000000015</v>
      </c>
      <c r="R270" s="4">
        <f>Table1[[#This Row],[Loan Amount]]/Table1[[#This Row],[Annual Income]]</f>
        <v>0.36647343174115166</v>
      </c>
      <c r="S270" s="6">
        <f>Table1[[#This Row],[Loan Amount]]/Table1[[#This Row],[Annual Income]]</f>
        <v>0.36647343174115166</v>
      </c>
      <c r="T270" s="3">
        <f>Table1[[#This Row],[Total Payments Received]]/Table1[[#This Row],[Term (Months)]]</f>
        <v>644.72638888888889</v>
      </c>
      <c r="U270" s="3">
        <f>Table1[[#This Row],[Annual Income]]/12</f>
        <v>4499.416666666667</v>
      </c>
      <c r="V270" s="6">
        <f>Table1[[#This Row],[EMI PER MONTH]]/Table1[[#This Row],[INCOME PER MONTH]]</f>
        <v>0.14329110563715047</v>
      </c>
      <c r="W270" s="7" t="str">
        <f>TEXT(Table1[[#This Row],[Issue Date]],"YYYY-mm")</f>
        <v>2023-02</v>
      </c>
      <c r="X270" s="33">
        <f ca="1">DATEDIF(Table1[[#This Row],[Issue Date]],TODAY(),"m")</f>
        <v>30</v>
      </c>
      <c r="Y27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3423.15</v>
      </c>
      <c r="Z270" s="22" t="str">
        <f>IF(Table1[[#This Row],[Total Payments Received]]&gt;Table1[[#This Row],[Loan Amount]],"PROFIT","LOSS")</f>
        <v>PROFIT</v>
      </c>
    </row>
    <row r="271" spans="1:26" ht="45" x14ac:dyDescent="0.25">
      <c r="A271" s="21" t="s">
        <v>581</v>
      </c>
      <c r="B271" s="2" t="s">
        <v>2274</v>
      </c>
      <c r="C271" s="3" t="s">
        <v>582</v>
      </c>
      <c r="D271" s="3" t="s">
        <v>75</v>
      </c>
      <c r="E271" s="3">
        <v>27588</v>
      </c>
      <c r="F271" s="3">
        <v>9.5</v>
      </c>
      <c r="G271" s="3">
        <v>36</v>
      </c>
      <c r="H271" s="3" t="s">
        <v>2043</v>
      </c>
      <c r="I271" s="3" t="s">
        <v>72</v>
      </c>
      <c r="J271" s="3" t="s">
        <v>31</v>
      </c>
      <c r="K271" s="3">
        <v>74386</v>
      </c>
      <c r="L271" s="3" t="s">
        <v>22</v>
      </c>
      <c r="M271" s="3">
        <v>0.11</v>
      </c>
      <c r="N271" s="3">
        <v>0.92</v>
      </c>
      <c r="O271" s="3">
        <v>7479.55</v>
      </c>
      <c r="P271" s="3">
        <v>6127.76</v>
      </c>
      <c r="Q271" s="3">
        <f>Table1[[#This Row],[Total Payments Received]]-Table1[[#This Row],[Loan Amount]]</f>
        <v>-20108.45</v>
      </c>
      <c r="R271" s="4">
        <f>Table1[[#This Row],[Loan Amount]]/Table1[[#This Row],[Annual Income]]</f>
        <v>0.37087624015271692</v>
      </c>
      <c r="S271" s="6">
        <f>Table1[[#This Row],[Loan Amount]]/Table1[[#This Row],[Annual Income]]</f>
        <v>0.37087624015271692</v>
      </c>
      <c r="T271" s="3">
        <f>Table1[[#This Row],[Total Payments Received]]/Table1[[#This Row],[Term (Months)]]</f>
        <v>207.76527777777778</v>
      </c>
      <c r="U271" s="3">
        <f>Table1[[#This Row],[Annual Income]]/12</f>
        <v>6198.833333333333</v>
      </c>
      <c r="V271" s="6">
        <f>Table1[[#This Row],[EMI PER MONTH]]/Table1[[#This Row],[INCOME PER MONTH]]</f>
        <v>3.3516835605266228E-2</v>
      </c>
      <c r="W271" s="7" t="str">
        <f>TEXT(Table1[[#This Row],[Issue Date]],"YYYY-mm")</f>
        <v>2021-09</v>
      </c>
      <c r="X271" s="33">
        <f ca="1">DATEDIF(Table1[[#This Row],[Issue Date]],TODAY(),"m")</f>
        <v>48</v>
      </c>
      <c r="Y27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20108.45</v>
      </c>
      <c r="Z271" s="22" t="str">
        <f>IF(Table1[[#This Row],[Total Payments Received]]&gt;Table1[[#This Row],[Loan Amount]],"PROFIT","LOSS")</f>
        <v>LOSS</v>
      </c>
    </row>
    <row r="272" spans="1:26" ht="30" x14ac:dyDescent="0.25">
      <c r="A272" s="21" t="s">
        <v>583</v>
      </c>
      <c r="B272" s="2" t="s">
        <v>2275</v>
      </c>
      <c r="C272" s="3" t="s">
        <v>584</v>
      </c>
      <c r="D272" s="3" t="s">
        <v>75</v>
      </c>
      <c r="E272" s="3">
        <v>27123</v>
      </c>
      <c r="F272" s="3">
        <v>21.9</v>
      </c>
      <c r="G272" s="3">
        <v>60</v>
      </c>
      <c r="H272" s="3" t="s">
        <v>19</v>
      </c>
      <c r="I272" s="3" t="s">
        <v>72</v>
      </c>
      <c r="J272" s="3" t="s">
        <v>21</v>
      </c>
      <c r="K272" s="3">
        <v>76287</v>
      </c>
      <c r="L272" s="3" t="s">
        <v>22</v>
      </c>
      <c r="M272" s="3">
        <v>0.35</v>
      </c>
      <c r="N272" s="3">
        <v>0.61</v>
      </c>
      <c r="O272" s="3">
        <v>33062.94</v>
      </c>
      <c r="P272" s="3">
        <v>0</v>
      </c>
      <c r="Q272" s="3">
        <f>Table1[[#This Row],[Total Payments Received]]-Table1[[#This Row],[Loan Amount]]</f>
        <v>5939.9400000000023</v>
      </c>
      <c r="R272" s="4">
        <f>Table1[[#This Row],[Loan Amount]]/Table1[[#This Row],[Annual Income]]</f>
        <v>0.35553895159070353</v>
      </c>
      <c r="S272" s="6">
        <f>Table1[[#This Row],[Loan Amount]]/Table1[[#This Row],[Annual Income]]</f>
        <v>0.35553895159070353</v>
      </c>
      <c r="T272" s="3">
        <f>Table1[[#This Row],[Total Payments Received]]/Table1[[#This Row],[Term (Months)]]</f>
        <v>551.04900000000009</v>
      </c>
      <c r="U272" s="3">
        <f>Table1[[#This Row],[Annual Income]]/12</f>
        <v>6357.25</v>
      </c>
      <c r="V272" s="6">
        <f>Table1[[#This Row],[EMI PER MONTH]]/Table1[[#This Row],[INCOME PER MONTH]]</f>
        <v>8.6680404262849522E-2</v>
      </c>
      <c r="W272" s="7" t="str">
        <f>TEXT(Table1[[#This Row],[Issue Date]],"YYYY-mm")</f>
        <v>2023-11</v>
      </c>
      <c r="X272" s="33">
        <f ca="1">DATEDIF(Table1[[#This Row],[Issue Date]],TODAY(),"m")</f>
        <v>21</v>
      </c>
      <c r="Y27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5939.94</v>
      </c>
      <c r="Z272" s="22" t="str">
        <f>IF(Table1[[#This Row],[Total Payments Received]]&gt;Table1[[#This Row],[Loan Amount]],"PROFIT","LOSS")</f>
        <v>PROFIT</v>
      </c>
    </row>
    <row r="273" spans="1:26" ht="45" x14ac:dyDescent="0.25">
      <c r="A273" s="21" t="s">
        <v>585</v>
      </c>
      <c r="B273" s="2" t="s">
        <v>2276</v>
      </c>
      <c r="C273" s="3" t="s">
        <v>586</v>
      </c>
      <c r="D273" s="3" t="s">
        <v>71</v>
      </c>
      <c r="E273" s="3">
        <v>34062</v>
      </c>
      <c r="F273" s="3">
        <v>13.6</v>
      </c>
      <c r="G273" s="3">
        <v>36</v>
      </c>
      <c r="H273" s="3" t="s">
        <v>2043</v>
      </c>
      <c r="I273" s="3" t="s">
        <v>26</v>
      </c>
      <c r="J273" s="3" t="s">
        <v>31</v>
      </c>
      <c r="K273" s="3">
        <v>116724</v>
      </c>
      <c r="L273" s="3" t="s">
        <v>28</v>
      </c>
      <c r="M273" s="3">
        <v>0.42</v>
      </c>
      <c r="N273" s="3">
        <v>0.55000000000000004</v>
      </c>
      <c r="O273" s="3">
        <v>12667.87</v>
      </c>
      <c r="P273" s="3">
        <v>12334.49</v>
      </c>
      <c r="Q273" s="3">
        <f>Table1[[#This Row],[Total Payments Received]]-Table1[[#This Row],[Loan Amount]]</f>
        <v>-21394.129999999997</v>
      </c>
      <c r="R273" s="4">
        <f>Table1[[#This Row],[Loan Amount]]/Table1[[#This Row],[Annual Income]]</f>
        <v>0.29181659298858847</v>
      </c>
      <c r="S273" s="6">
        <f>Table1[[#This Row],[Loan Amount]]/Table1[[#This Row],[Annual Income]]</f>
        <v>0.29181659298858847</v>
      </c>
      <c r="T273" s="3">
        <f>Table1[[#This Row],[Total Payments Received]]/Table1[[#This Row],[Term (Months)]]</f>
        <v>351.88527777777779</v>
      </c>
      <c r="U273" s="3">
        <f>Table1[[#This Row],[Annual Income]]/12</f>
        <v>9727</v>
      </c>
      <c r="V273" s="6">
        <f>Table1[[#This Row],[EMI PER MONTH]]/Table1[[#This Row],[INCOME PER MONTH]]</f>
        <v>3.6176136298733196E-2</v>
      </c>
      <c r="W273" s="7" t="str">
        <f>TEXT(Table1[[#This Row],[Issue Date]],"YYYY-mm")</f>
        <v>2023-01</v>
      </c>
      <c r="X273" s="33">
        <f ca="1">DATEDIF(Table1[[#This Row],[Issue Date]],TODAY(),"m")</f>
        <v>31</v>
      </c>
      <c r="Y27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21394.13</v>
      </c>
      <c r="Z273" s="22" t="str">
        <f>IF(Table1[[#This Row],[Total Payments Received]]&gt;Table1[[#This Row],[Loan Amount]],"PROFIT","LOSS")</f>
        <v>LOSS</v>
      </c>
    </row>
    <row r="274" spans="1:26" ht="30" x14ac:dyDescent="0.25">
      <c r="A274" s="21" t="s">
        <v>587</v>
      </c>
      <c r="B274" s="2" t="s">
        <v>2277</v>
      </c>
      <c r="C274" s="3" t="s">
        <v>588</v>
      </c>
      <c r="D274" s="3" t="s">
        <v>64</v>
      </c>
      <c r="E274" s="3">
        <v>11177</v>
      </c>
      <c r="F274" s="3">
        <v>7.8</v>
      </c>
      <c r="G274" s="3">
        <v>36</v>
      </c>
      <c r="H274" s="3" t="s">
        <v>19</v>
      </c>
      <c r="I274" s="3" t="s">
        <v>56</v>
      </c>
      <c r="J274" s="3" t="s">
        <v>27</v>
      </c>
      <c r="K274" s="3">
        <v>128132</v>
      </c>
      <c r="L274" s="3" t="s">
        <v>28</v>
      </c>
      <c r="M274" s="3">
        <v>0.44</v>
      </c>
      <c r="N274" s="3">
        <v>0.68</v>
      </c>
      <c r="O274" s="3">
        <v>12048.81</v>
      </c>
      <c r="P274" s="3">
        <v>0</v>
      </c>
      <c r="Q274" s="3">
        <f>Table1[[#This Row],[Total Payments Received]]-Table1[[#This Row],[Loan Amount]]</f>
        <v>871.80999999999949</v>
      </c>
      <c r="R274" s="4">
        <f>Table1[[#This Row],[Loan Amount]]/Table1[[#This Row],[Annual Income]]</f>
        <v>8.7230356195173733E-2</v>
      </c>
      <c r="S274" s="6">
        <f>Table1[[#This Row],[Loan Amount]]/Table1[[#This Row],[Annual Income]]</f>
        <v>8.7230356195173733E-2</v>
      </c>
      <c r="T274" s="3">
        <f>Table1[[#This Row],[Total Payments Received]]/Table1[[#This Row],[Term (Months)]]</f>
        <v>334.68916666666667</v>
      </c>
      <c r="U274" s="3">
        <f>Table1[[#This Row],[Annual Income]]/12</f>
        <v>10677.666666666666</v>
      </c>
      <c r="V274" s="6">
        <f>Table1[[#This Row],[EMI PER MONTH]]/Table1[[#This Row],[INCOME PER MONTH]]</f>
        <v>3.1344785065401309E-2</v>
      </c>
      <c r="W274" s="7" t="str">
        <f>TEXT(Table1[[#This Row],[Issue Date]],"YYYY-mm")</f>
        <v>2022-06</v>
      </c>
      <c r="X274" s="33">
        <f ca="1">DATEDIF(Table1[[#This Row],[Issue Date]],TODAY(),"m")</f>
        <v>38</v>
      </c>
      <c r="Y27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871.809999999999</v>
      </c>
      <c r="Z274" s="22" t="str">
        <f>IF(Table1[[#This Row],[Total Payments Received]]&gt;Table1[[#This Row],[Loan Amount]],"PROFIT","LOSS")</f>
        <v>PROFIT</v>
      </c>
    </row>
    <row r="275" spans="1:26" x14ac:dyDescent="0.25">
      <c r="A275" s="21" t="s">
        <v>589</v>
      </c>
      <c r="B275" s="2" t="s">
        <v>2278</v>
      </c>
      <c r="C275" s="3" t="s">
        <v>590</v>
      </c>
      <c r="D275" s="3" t="s">
        <v>55</v>
      </c>
      <c r="E275" s="3">
        <v>22727</v>
      </c>
      <c r="F275" s="3">
        <v>18.3</v>
      </c>
      <c r="G275" s="3">
        <v>36</v>
      </c>
      <c r="H275" s="3" t="s">
        <v>2043</v>
      </c>
      <c r="I275" s="3" t="s">
        <v>35</v>
      </c>
      <c r="J275" s="3" t="s">
        <v>36</v>
      </c>
      <c r="K275" s="3">
        <v>123308</v>
      </c>
      <c r="L275" s="3" t="s">
        <v>28</v>
      </c>
      <c r="M275" s="3">
        <v>0.28999999999999998</v>
      </c>
      <c r="N275" s="3">
        <v>0.78</v>
      </c>
      <c r="O275" s="3">
        <v>9155.07</v>
      </c>
      <c r="P275" s="3">
        <v>0</v>
      </c>
      <c r="Q275" s="3">
        <f>Table1[[#This Row],[Total Payments Received]]-Table1[[#This Row],[Loan Amount]]</f>
        <v>-13571.93</v>
      </c>
      <c r="R275" s="4">
        <f>Table1[[#This Row],[Loan Amount]]/Table1[[#This Row],[Annual Income]]</f>
        <v>0.18431083141402019</v>
      </c>
      <c r="S275" s="6">
        <f>Table1[[#This Row],[Loan Amount]]/Table1[[#This Row],[Annual Income]]</f>
        <v>0.18431083141402019</v>
      </c>
      <c r="T275" s="3">
        <f>Table1[[#This Row],[Total Payments Received]]/Table1[[#This Row],[Term (Months)]]</f>
        <v>254.3075</v>
      </c>
      <c r="U275" s="3">
        <f>Table1[[#This Row],[Annual Income]]/12</f>
        <v>10275.666666666666</v>
      </c>
      <c r="V275" s="6">
        <f>Table1[[#This Row],[EMI PER MONTH]]/Table1[[#This Row],[INCOME PER MONTH]]</f>
        <v>2.4748515911376393E-2</v>
      </c>
      <c r="W275" s="7" t="str">
        <f>TEXT(Table1[[#This Row],[Issue Date]],"YYYY-mm")</f>
        <v>2023-07</v>
      </c>
      <c r="X275" s="33">
        <f ca="1">DATEDIF(Table1[[#This Row],[Issue Date]],TODAY(),"m")</f>
        <v>26</v>
      </c>
      <c r="Y27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13571.93</v>
      </c>
      <c r="Z275" s="22" t="str">
        <f>IF(Table1[[#This Row],[Total Payments Received]]&gt;Table1[[#This Row],[Loan Amount]],"PROFIT","LOSS")</f>
        <v>LOSS</v>
      </c>
    </row>
    <row r="276" spans="1:26" x14ac:dyDescent="0.25">
      <c r="A276" s="21" t="s">
        <v>591</v>
      </c>
      <c r="B276" s="2" t="s">
        <v>2279</v>
      </c>
      <c r="C276" s="3" t="s">
        <v>592</v>
      </c>
      <c r="D276" s="3" t="s">
        <v>25</v>
      </c>
      <c r="E276" s="3">
        <v>31220</v>
      </c>
      <c r="F276" s="3">
        <v>9.3000000000000007</v>
      </c>
      <c r="G276" s="3">
        <v>36</v>
      </c>
      <c r="H276" s="3" t="s">
        <v>19</v>
      </c>
      <c r="I276" s="3" t="s">
        <v>72</v>
      </c>
      <c r="J276" s="3" t="s">
        <v>36</v>
      </c>
      <c r="K276" s="3">
        <v>126393</v>
      </c>
      <c r="L276" s="3" t="s">
        <v>22</v>
      </c>
      <c r="M276" s="3">
        <v>0.41</v>
      </c>
      <c r="N276" s="3">
        <v>0.89</v>
      </c>
      <c r="O276" s="3">
        <v>34123.46</v>
      </c>
      <c r="P276" s="3">
        <v>0</v>
      </c>
      <c r="Q276" s="3">
        <f>Table1[[#This Row],[Total Payments Received]]-Table1[[#This Row],[Loan Amount]]</f>
        <v>2903.4599999999991</v>
      </c>
      <c r="R276" s="4">
        <f>Table1[[#This Row],[Loan Amount]]/Table1[[#This Row],[Annual Income]]</f>
        <v>0.24700735009059047</v>
      </c>
      <c r="S276" s="6">
        <f>Table1[[#This Row],[Loan Amount]]/Table1[[#This Row],[Annual Income]]</f>
        <v>0.24700735009059047</v>
      </c>
      <c r="T276" s="3">
        <f>Table1[[#This Row],[Total Payments Received]]/Table1[[#This Row],[Term (Months)]]</f>
        <v>947.87388888888881</v>
      </c>
      <c r="U276" s="3">
        <f>Table1[[#This Row],[Annual Income]]/12</f>
        <v>10532.75</v>
      </c>
      <c r="V276" s="6">
        <f>Table1[[#This Row],[EMI PER MONTH]]/Table1[[#This Row],[INCOME PER MONTH]]</f>
        <v>8.9993011216338445E-2</v>
      </c>
      <c r="W276" s="7" t="str">
        <f>TEXT(Table1[[#This Row],[Issue Date]],"YYYY-mm")</f>
        <v>2022-02</v>
      </c>
      <c r="X276" s="33">
        <f ca="1">DATEDIF(Table1[[#This Row],[Issue Date]],TODAY(),"m")</f>
        <v>43</v>
      </c>
      <c r="Y27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2903.46</v>
      </c>
      <c r="Z276" s="22" t="str">
        <f>IF(Table1[[#This Row],[Total Payments Received]]&gt;Table1[[#This Row],[Loan Amount]],"PROFIT","LOSS")</f>
        <v>PROFIT</v>
      </c>
    </row>
    <row r="277" spans="1:26" x14ac:dyDescent="0.25">
      <c r="A277" s="21" t="s">
        <v>593</v>
      </c>
      <c r="B277" s="2" t="s">
        <v>2162</v>
      </c>
      <c r="C277" s="3" t="s">
        <v>594</v>
      </c>
      <c r="D277" s="3" t="s">
        <v>49</v>
      </c>
      <c r="E277" s="3">
        <v>10882</v>
      </c>
      <c r="F277" s="3">
        <v>7</v>
      </c>
      <c r="G277" s="3">
        <v>36</v>
      </c>
      <c r="H277" s="3" t="s">
        <v>2043</v>
      </c>
      <c r="I277" s="3" t="s">
        <v>72</v>
      </c>
      <c r="J277" s="3" t="s">
        <v>36</v>
      </c>
      <c r="K277" s="3">
        <v>106312</v>
      </c>
      <c r="L277" s="3" t="s">
        <v>32</v>
      </c>
      <c r="M277" s="3">
        <v>0.37</v>
      </c>
      <c r="N277" s="3">
        <v>0.66</v>
      </c>
      <c r="O277" s="3">
        <v>3592.5</v>
      </c>
      <c r="P277" s="3">
        <v>0</v>
      </c>
      <c r="Q277" s="3">
        <f>Table1[[#This Row],[Total Payments Received]]-Table1[[#This Row],[Loan Amount]]</f>
        <v>-7289.5</v>
      </c>
      <c r="R277" s="4">
        <f>Table1[[#This Row],[Loan Amount]]/Table1[[#This Row],[Annual Income]]</f>
        <v>0.10235909398750846</v>
      </c>
      <c r="S277" s="6">
        <f>Table1[[#This Row],[Loan Amount]]/Table1[[#This Row],[Annual Income]]</f>
        <v>0.10235909398750846</v>
      </c>
      <c r="T277" s="3">
        <f>Table1[[#This Row],[Total Payments Received]]/Table1[[#This Row],[Term (Months)]]</f>
        <v>99.791666666666671</v>
      </c>
      <c r="U277" s="3">
        <f>Table1[[#This Row],[Annual Income]]/12</f>
        <v>8859.3333333333339</v>
      </c>
      <c r="V277" s="6">
        <f>Table1[[#This Row],[EMI PER MONTH]]/Table1[[#This Row],[INCOME PER MONTH]]</f>
        <v>1.1264015351042215E-2</v>
      </c>
      <c r="W277" s="7" t="str">
        <f>TEXT(Table1[[#This Row],[Issue Date]],"YYYY-mm")</f>
        <v>2022-06</v>
      </c>
      <c r="X277" s="33">
        <f ca="1">DATEDIF(Table1[[#This Row],[Issue Date]],TODAY(),"m")</f>
        <v>39</v>
      </c>
      <c r="Y27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7289.5</v>
      </c>
      <c r="Z277" s="22" t="str">
        <f>IF(Table1[[#This Row],[Total Payments Received]]&gt;Table1[[#This Row],[Loan Amount]],"PROFIT","LOSS")</f>
        <v>LOSS</v>
      </c>
    </row>
    <row r="278" spans="1:26" x14ac:dyDescent="0.25">
      <c r="A278" s="21" t="s">
        <v>595</v>
      </c>
      <c r="B278" s="2" t="s">
        <v>2280</v>
      </c>
      <c r="C278" s="3" t="s">
        <v>596</v>
      </c>
      <c r="D278" s="3" t="s">
        <v>45</v>
      </c>
      <c r="E278" s="3">
        <v>2136</v>
      </c>
      <c r="F278" s="3">
        <v>22.2</v>
      </c>
      <c r="G278" s="3">
        <v>60</v>
      </c>
      <c r="H278" s="3" t="s">
        <v>19</v>
      </c>
      <c r="I278" s="3" t="s">
        <v>82</v>
      </c>
      <c r="J278" s="3" t="s">
        <v>36</v>
      </c>
      <c r="K278" s="3">
        <v>128371</v>
      </c>
      <c r="L278" s="3" t="s">
        <v>22</v>
      </c>
      <c r="M278" s="3">
        <v>0.39</v>
      </c>
      <c r="N278" s="3">
        <v>0.79</v>
      </c>
      <c r="O278" s="3">
        <v>2610.19</v>
      </c>
      <c r="P278" s="3">
        <v>0</v>
      </c>
      <c r="Q278" s="3">
        <f>Table1[[#This Row],[Total Payments Received]]-Table1[[#This Row],[Loan Amount]]</f>
        <v>474.19000000000005</v>
      </c>
      <c r="R278" s="4">
        <f>Table1[[#This Row],[Loan Amount]]/Table1[[#This Row],[Annual Income]]</f>
        <v>1.6639272109744412E-2</v>
      </c>
      <c r="S278" s="6">
        <f>Table1[[#This Row],[Loan Amount]]/Table1[[#This Row],[Annual Income]]</f>
        <v>1.6639272109744412E-2</v>
      </c>
      <c r="T278" s="3">
        <f>Table1[[#This Row],[Total Payments Received]]/Table1[[#This Row],[Term (Months)]]</f>
        <v>43.503166666666665</v>
      </c>
      <c r="U278" s="3">
        <f>Table1[[#This Row],[Annual Income]]/12</f>
        <v>10697.583333333334</v>
      </c>
      <c r="V278" s="6">
        <f>Table1[[#This Row],[EMI PER MONTH]]/Table1[[#This Row],[INCOME PER MONTH]]</f>
        <v>4.0666349876529746E-3</v>
      </c>
      <c r="W278" s="7" t="str">
        <f>TEXT(Table1[[#This Row],[Issue Date]],"YYYY-mm")</f>
        <v>2023-04</v>
      </c>
      <c r="X278" s="33">
        <f ca="1">DATEDIF(Table1[[#This Row],[Issue Date]],TODAY(),"m")</f>
        <v>29</v>
      </c>
      <c r="Y27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474.19</v>
      </c>
      <c r="Z278" s="22" t="str">
        <f>IF(Table1[[#This Row],[Total Payments Received]]&gt;Table1[[#This Row],[Loan Amount]],"PROFIT","LOSS")</f>
        <v>PROFIT</v>
      </c>
    </row>
    <row r="279" spans="1:26" ht="30" x14ac:dyDescent="0.25">
      <c r="A279" s="21" t="s">
        <v>597</v>
      </c>
      <c r="B279" s="2" t="s">
        <v>2281</v>
      </c>
      <c r="C279" s="3" t="s">
        <v>598</v>
      </c>
      <c r="D279" s="3" t="s">
        <v>52</v>
      </c>
      <c r="E279" s="3">
        <v>35832</v>
      </c>
      <c r="F279" s="3">
        <v>14.2</v>
      </c>
      <c r="G279" s="3">
        <v>60</v>
      </c>
      <c r="H279" s="3" t="s">
        <v>19</v>
      </c>
      <c r="I279" s="3" t="s">
        <v>56</v>
      </c>
      <c r="J279" s="3" t="s">
        <v>46</v>
      </c>
      <c r="K279" s="3">
        <v>105324</v>
      </c>
      <c r="L279" s="3" t="s">
        <v>22</v>
      </c>
      <c r="M279" s="3">
        <v>0.3</v>
      </c>
      <c r="N279" s="3">
        <v>0.66</v>
      </c>
      <c r="O279" s="3">
        <v>40920.14</v>
      </c>
      <c r="P279" s="3">
        <v>0</v>
      </c>
      <c r="Q279" s="3">
        <f>Table1[[#This Row],[Total Payments Received]]-Table1[[#This Row],[Loan Amount]]</f>
        <v>5088.1399999999994</v>
      </c>
      <c r="R279" s="4">
        <f>Table1[[#This Row],[Loan Amount]]/Table1[[#This Row],[Annual Income]]</f>
        <v>0.34020736014583569</v>
      </c>
      <c r="S279" s="6">
        <f>Table1[[#This Row],[Loan Amount]]/Table1[[#This Row],[Annual Income]]</f>
        <v>0.34020736014583569</v>
      </c>
      <c r="T279" s="3">
        <f>Table1[[#This Row],[Total Payments Received]]/Table1[[#This Row],[Term (Months)]]</f>
        <v>682.00233333333335</v>
      </c>
      <c r="U279" s="3">
        <f>Table1[[#This Row],[Annual Income]]/12</f>
        <v>8777</v>
      </c>
      <c r="V279" s="6">
        <f>Table1[[#This Row],[EMI PER MONTH]]/Table1[[#This Row],[INCOME PER MONTH]]</f>
        <v>7.770335346169914E-2</v>
      </c>
      <c r="W279" s="7" t="str">
        <f>TEXT(Table1[[#This Row],[Issue Date]],"YYYY-mm")</f>
        <v>2023-06</v>
      </c>
      <c r="X279" s="33">
        <f ca="1">DATEDIF(Table1[[#This Row],[Issue Date]],TODAY(),"m")</f>
        <v>26</v>
      </c>
      <c r="Y27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5088.14</v>
      </c>
      <c r="Z279" s="22" t="str">
        <f>IF(Table1[[#This Row],[Total Payments Received]]&gt;Table1[[#This Row],[Loan Amount]],"PROFIT","LOSS")</f>
        <v>PROFIT</v>
      </c>
    </row>
    <row r="280" spans="1:26" ht="30" x14ac:dyDescent="0.25">
      <c r="A280" s="21" t="s">
        <v>599</v>
      </c>
      <c r="B280" s="2" t="s">
        <v>2282</v>
      </c>
      <c r="C280" s="3" t="s">
        <v>600</v>
      </c>
      <c r="D280" s="3" t="s">
        <v>75</v>
      </c>
      <c r="E280" s="3">
        <v>32966</v>
      </c>
      <c r="F280" s="3">
        <v>20</v>
      </c>
      <c r="G280" s="3">
        <v>60</v>
      </c>
      <c r="H280" s="3" t="s">
        <v>2043</v>
      </c>
      <c r="I280" s="3" t="s">
        <v>20</v>
      </c>
      <c r="J280" s="3" t="s">
        <v>46</v>
      </c>
      <c r="K280" s="3">
        <v>101196</v>
      </c>
      <c r="L280" s="3" t="s">
        <v>32</v>
      </c>
      <c r="M280" s="3">
        <v>0.35</v>
      </c>
      <c r="N280" s="3">
        <v>0.78</v>
      </c>
      <c r="O280" s="3">
        <v>6322.07</v>
      </c>
      <c r="P280" s="3">
        <v>0</v>
      </c>
      <c r="Q280" s="3">
        <f>Table1[[#This Row],[Total Payments Received]]-Table1[[#This Row],[Loan Amount]]</f>
        <v>-26643.93</v>
      </c>
      <c r="R280" s="4">
        <f>Table1[[#This Row],[Loan Amount]]/Table1[[#This Row],[Annual Income]]</f>
        <v>0.3257638641843551</v>
      </c>
      <c r="S280" s="6">
        <f>Table1[[#This Row],[Loan Amount]]/Table1[[#This Row],[Annual Income]]</f>
        <v>0.3257638641843551</v>
      </c>
      <c r="T280" s="3">
        <f>Table1[[#This Row],[Total Payments Received]]/Table1[[#This Row],[Term (Months)]]</f>
        <v>105.36783333333332</v>
      </c>
      <c r="U280" s="3">
        <f>Table1[[#This Row],[Annual Income]]/12</f>
        <v>8433</v>
      </c>
      <c r="V280" s="6">
        <f>Table1[[#This Row],[EMI PER MONTH]]/Table1[[#This Row],[INCOME PER MONTH]]</f>
        <v>1.2494703347958417E-2</v>
      </c>
      <c r="W280" s="7" t="str">
        <f>TEXT(Table1[[#This Row],[Issue Date]],"YYYY-mm")</f>
        <v>2021-02</v>
      </c>
      <c r="X280" s="33">
        <f ca="1">DATEDIF(Table1[[#This Row],[Issue Date]],TODAY(),"m")</f>
        <v>55</v>
      </c>
      <c r="Y28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26643.93</v>
      </c>
      <c r="Z280" s="22" t="str">
        <f>IF(Table1[[#This Row],[Total Payments Received]]&gt;Table1[[#This Row],[Loan Amount]],"PROFIT","LOSS")</f>
        <v>LOSS</v>
      </c>
    </row>
    <row r="281" spans="1:26" ht="30" x14ac:dyDescent="0.25">
      <c r="A281" s="21" t="s">
        <v>601</v>
      </c>
      <c r="B281" s="2" t="s">
        <v>2283</v>
      </c>
      <c r="C281" s="3" t="s">
        <v>602</v>
      </c>
      <c r="D281" s="3" t="s">
        <v>64</v>
      </c>
      <c r="E281" s="3">
        <v>8009</v>
      </c>
      <c r="F281" s="3">
        <v>10.8</v>
      </c>
      <c r="G281" s="3">
        <v>60</v>
      </c>
      <c r="H281" s="3" t="s">
        <v>2043</v>
      </c>
      <c r="I281" s="3" t="s">
        <v>26</v>
      </c>
      <c r="J281" s="3" t="s">
        <v>21</v>
      </c>
      <c r="K281" s="3">
        <v>100014</v>
      </c>
      <c r="L281" s="3" t="s">
        <v>32</v>
      </c>
      <c r="M281" s="3">
        <v>0.42</v>
      </c>
      <c r="N281" s="3">
        <v>0.9</v>
      </c>
      <c r="O281" s="3">
        <v>2353.41</v>
      </c>
      <c r="P281" s="3">
        <v>0</v>
      </c>
      <c r="Q281" s="3">
        <f>Table1[[#This Row],[Total Payments Received]]-Table1[[#This Row],[Loan Amount]]</f>
        <v>-5655.59</v>
      </c>
      <c r="R281" s="4">
        <f>Table1[[#This Row],[Loan Amount]]/Table1[[#This Row],[Annual Income]]</f>
        <v>8.0078788969544262E-2</v>
      </c>
      <c r="S281" s="6">
        <f>Table1[[#This Row],[Loan Amount]]/Table1[[#This Row],[Annual Income]]</f>
        <v>8.0078788969544262E-2</v>
      </c>
      <c r="T281" s="3">
        <f>Table1[[#This Row],[Total Payments Received]]/Table1[[#This Row],[Term (Months)]]</f>
        <v>39.223499999999994</v>
      </c>
      <c r="U281" s="3">
        <f>Table1[[#This Row],[Annual Income]]/12</f>
        <v>8334.5</v>
      </c>
      <c r="V281" s="6">
        <f>Table1[[#This Row],[EMI PER MONTH]]/Table1[[#This Row],[INCOME PER MONTH]]</f>
        <v>4.7061611374407579E-3</v>
      </c>
      <c r="W281" s="7" t="str">
        <f>TEXT(Table1[[#This Row],[Issue Date]],"YYYY-mm")</f>
        <v>2022-11</v>
      </c>
      <c r="X281" s="33">
        <f ca="1">DATEDIF(Table1[[#This Row],[Issue Date]],TODAY(),"m")</f>
        <v>34</v>
      </c>
      <c r="Y28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5655.59</v>
      </c>
      <c r="Z281" s="22" t="str">
        <f>IF(Table1[[#This Row],[Total Payments Received]]&gt;Table1[[#This Row],[Loan Amount]],"PROFIT","LOSS")</f>
        <v>LOSS</v>
      </c>
    </row>
    <row r="282" spans="1:26" x14ac:dyDescent="0.25">
      <c r="A282" s="21" t="s">
        <v>603</v>
      </c>
      <c r="B282" s="2" t="s">
        <v>2284</v>
      </c>
      <c r="C282" s="3" t="s">
        <v>604</v>
      </c>
      <c r="D282" s="3" t="s">
        <v>75</v>
      </c>
      <c r="E282" s="3">
        <v>13987</v>
      </c>
      <c r="F282" s="3">
        <v>20.7</v>
      </c>
      <c r="G282" s="3">
        <v>36</v>
      </c>
      <c r="H282" s="3" t="s">
        <v>19</v>
      </c>
      <c r="I282" s="3" t="s">
        <v>72</v>
      </c>
      <c r="J282" s="3" t="s">
        <v>36</v>
      </c>
      <c r="K282" s="3">
        <v>38210</v>
      </c>
      <c r="L282" s="3" t="s">
        <v>32</v>
      </c>
      <c r="M282" s="3">
        <v>0.26</v>
      </c>
      <c r="N282" s="3">
        <v>0.6</v>
      </c>
      <c r="O282" s="3">
        <v>16882.310000000001</v>
      </c>
      <c r="P282" s="3">
        <v>0</v>
      </c>
      <c r="Q282" s="3">
        <f>Table1[[#This Row],[Total Payments Received]]-Table1[[#This Row],[Loan Amount]]</f>
        <v>2895.3100000000013</v>
      </c>
      <c r="R282" s="4">
        <f>Table1[[#This Row],[Loan Amount]]/Table1[[#This Row],[Annual Income]]</f>
        <v>0.36605600628107826</v>
      </c>
      <c r="S282" s="6">
        <f>Table1[[#This Row],[Loan Amount]]/Table1[[#This Row],[Annual Income]]</f>
        <v>0.36605600628107826</v>
      </c>
      <c r="T282" s="3">
        <f>Table1[[#This Row],[Total Payments Received]]/Table1[[#This Row],[Term (Months)]]</f>
        <v>468.95305555555558</v>
      </c>
      <c r="U282" s="3">
        <f>Table1[[#This Row],[Annual Income]]/12</f>
        <v>3184.1666666666665</v>
      </c>
      <c r="V282" s="6">
        <f>Table1[[#This Row],[EMI PER MONTH]]/Table1[[#This Row],[INCOME PER MONTH]]</f>
        <v>0.14727654191747364</v>
      </c>
      <c r="W282" s="7" t="str">
        <f>TEXT(Table1[[#This Row],[Issue Date]],"YYYY-mm")</f>
        <v>2021-01</v>
      </c>
      <c r="X282" s="33">
        <f ca="1">DATEDIF(Table1[[#This Row],[Issue Date]],TODAY(),"m")</f>
        <v>56</v>
      </c>
      <c r="Y28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2895.31</v>
      </c>
      <c r="Z282" s="22" t="str">
        <f>IF(Table1[[#This Row],[Total Payments Received]]&gt;Table1[[#This Row],[Loan Amount]],"PROFIT","LOSS")</f>
        <v>PROFIT</v>
      </c>
    </row>
    <row r="283" spans="1:26" x14ac:dyDescent="0.25">
      <c r="A283" s="21" t="s">
        <v>605</v>
      </c>
      <c r="B283" s="2" t="s">
        <v>2285</v>
      </c>
      <c r="C283" s="3" t="s">
        <v>606</v>
      </c>
      <c r="D283" s="3" t="s">
        <v>18</v>
      </c>
      <c r="E283" s="3">
        <v>38311</v>
      </c>
      <c r="F283" s="3">
        <v>7.2</v>
      </c>
      <c r="G283" s="3">
        <v>36</v>
      </c>
      <c r="H283" s="3" t="s">
        <v>19</v>
      </c>
      <c r="I283" s="3" t="s">
        <v>35</v>
      </c>
      <c r="J283" s="3" t="s">
        <v>27</v>
      </c>
      <c r="K283" s="3">
        <v>40922</v>
      </c>
      <c r="L283" s="3" t="s">
        <v>32</v>
      </c>
      <c r="M283" s="3">
        <v>0.42</v>
      </c>
      <c r="N283" s="3">
        <v>0.68</v>
      </c>
      <c r="O283" s="3">
        <v>41069.39</v>
      </c>
      <c r="P283" s="3">
        <v>0</v>
      </c>
      <c r="Q283" s="3">
        <f>Table1[[#This Row],[Total Payments Received]]-Table1[[#This Row],[Loan Amount]]</f>
        <v>2758.3899999999994</v>
      </c>
      <c r="R283" s="4">
        <f>Table1[[#This Row],[Loan Amount]]/Table1[[#This Row],[Annual Income]]</f>
        <v>0.93619568936024633</v>
      </c>
      <c r="S283" s="6">
        <f>Table1[[#This Row],[Loan Amount]]/Table1[[#This Row],[Annual Income]]</f>
        <v>0.93619568936024633</v>
      </c>
      <c r="T283" s="3">
        <f>Table1[[#This Row],[Total Payments Received]]/Table1[[#This Row],[Term (Months)]]</f>
        <v>1140.8163888888889</v>
      </c>
      <c r="U283" s="3">
        <f>Table1[[#This Row],[Annual Income]]/12</f>
        <v>3410.1666666666665</v>
      </c>
      <c r="V283" s="6">
        <f>Table1[[#This Row],[EMI PER MONTH]]/Table1[[#This Row],[INCOME PER MONTH]]</f>
        <v>0.33453391004023919</v>
      </c>
      <c r="W283" s="7" t="str">
        <f>TEXT(Table1[[#This Row],[Issue Date]],"YYYY-mm")</f>
        <v>2021-11</v>
      </c>
      <c r="X283" s="33">
        <f ca="1">DATEDIF(Table1[[#This Row],[Issue Date]],TODAY(),"m")</f>
        <v>46</v>
      </c>
      <c r="Y28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2758.39</v>
      </c>
      <c r="Z283" s="22" t="str">
        <f>IF(Table1[[#This Row],[Total Payments Received]]&gt;Table1[[#This Row],[Loan Amount]],"PROFIT","LOSS")</f>
        <v>PROFIT</v>
      </c>
    </row>
    <row r="284" spans="1:26" ht="30" x14ac:dyDescent="0.25">
      <c r="A284" s="21" t="s">
        <v>607</v>
      </c>
      <c r="B284" s="2" t="s">
        <v>2286</v>
      </c>
      <c r="C284" s="3" t="s">
        <v>608</v>
      </c>
      <c r="D284" s="3" t="s">
        <v>71</v>
      </c>
      <c r="E284" s="3">
        <v>32575</v>
      </c>
      <c r="F284" s="3">
        <v>12.1</v>
      </c>
      <c r="G284" s="3">
        <v>60</v>
      </c>
      <c r="H284" s="3" t="s">
        <v>19</v>
      </c>
      <c r="I284" s="3" t="s">
        <v>40</v>
      </c>
      <c r="J284" s="3" t="s">
        <v>21</v>
      </c>
      <c r="K284" s="3">
        <v>66289</v>
      </c>
      <c r="L284" s="3" t="s">
        <v>22</v>
      </c>
      <c r="M284" s="3">
        <v>0.34</v>
      </c>
      <c r="N284" s="3">
        <v>0.95</v>
      </c>
      <c r="O284" s="3">
        <v>36516.57</v>
      </c>
      <c r="P284" s="3">
        <v>0</v>
      </c>
      <c r="Q284" s="3">
        <f>Table1[[#This Row],[Total Payments Received]]-Table1[[#This Row],[Loan Amount]]</f>
        <v>3941.5699999999997</v>
      </c>
      <c r="R284" s="4">
        <f>Table1[[#This Row],[Loan Amount]]/Table1[[#This Row],[Annual Income]]</f>
        <v>0.49140883102777233</v>
      </c>
      <c r="S284" s="6">
        <f>Table1[[#This Row],[Loan Amount]]/Table1[[#This Row],[Annual Income]]</f>
        <v>0.49140883102777233</v>
      </c>
      <c r="T284" s="3">
        <f>Table1[[#This Row],[Total Payments Received]]/Table1[[#This Row],[Term (Months)]]</f>
        <v>608.60950000000003</v>
      </c>
      <c r="U284" s="3">
        <f>Table1[[#This Row],[Annual Income]]/12</f>
        <v>5524.083333333333</v>
      </c>
      <c r="V284" s="6">
        <f>Table1[[#This Row],[EMI PER MONTH]]/Table1[[#This Row],[INCOME PER MONTH]]</f>
        <v>0.11017384483096744</v>
      </c>
      <c r="W284" s="7" t="str">
        <f>TEXT(Table1[[#This Row],[Issue Date]],"YYYY-mm")</f>
        <v>2022-05</v>
      </c>
      <c r="X284" s="33">
        <f ca="1">DATEDIF(Table1[[#This Row],[Issue Date]],TODAY(),"m")</f>
        <v>39</v>
      </c>
      <c r="Y28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3941.57</v>
      </c>
      <c r="Z284" s="22" t="str">
        <f>IF(Table1[[#This Row],[Total Payments Received]]&gt;Table1[[#This Row],[Loan Amount]],"PROFIT","LOSS")</f>
        <v>PROFIT</v>
      </c>
    </row>
    <row r="285" spans="1:26" x14ac:dyDescent="0.25">
      <c r="A285" s="21" t="s">
        <v>609</v>
      </c>
      <c r="B285" s="2" t="s">
        <v>2287</v>
      </c>
      <c r="C285" s="3" t="s">
        <v>610</v>
      </c>
      <c r="D285" s="3" t="s">
        <v>45</v>
      </c>
      <c r="E285" s="3">
        <v>2007</v>
      </c>
      <c r="F285" s="3">
        <v>24.6</v>
      </c>
      <c r="G285" s="3">
        <v>36</v>
      </c>
      <c r="H285" s="3" t="s">
        <v>2043</v>
      </c>
      <c r="I285" s="3" t="s">
        <v>56</v>
      </c>
      <c r="J285" s="3" t="s">
        <v>36</v>
      </c>
      <c r="K285" s="3">
        <v>63340</v>
      </c>
      <c r="L285" s="3" t="s">
        <v>28</v>
      </c>
      <c r="M285" s="3">
        <v>0.17</v>
      </c>
      <c r="N285" s="3">
        <v>0.89</v>
      </c>
      <c r="O285" s="3">
        <v>182.76</v>
      </c>
      <c r="P285" s="3">
        <v>0</v>
      </c>
      <c r="Q285" s="3">
        <f>Table1[[#This Row],[Total Payments Received]]-Table1[[#This Row],[Loan Amount]]</f>
        <v>-1824.24</v>
      </c>
      <c r="R285" s="4">
        <f>Table1[[#This Row],[Loan Amount]]/Table1[[#This Row],[Annual Income]]</f>
        <v>3.1686138301231452E-2</v>
      </c>
      <c r="S285" s="6">
        <f>Table1[[#This Row],[Loan Amount]]/Table1[[#This Row],[Annual Income]]</f>
        <v>3.1686138301231452E-2</v>
      </c>
      <c r="T285" s="3">
        <f>Table1[[#This Row],[Total Payments Received]]/Table1[[#This Row],[Term (Months)]]</f>
        <v>5.0766666666666662</v>
      </c>
      <c r="U285" s="3">
        <f>Table1[[#This Row],[Annual Income]]/12</f>
        <v>5278.333333333333</v>
      </c>
      <c r="V285" s="6">
        <f>Table1[[#This Row],[EMI PER MONTH]]/Table1[[#This Row],[INCOME PER MONTH]]</f>
        <v>9.6179349542153459E-4</v>
      </c>
      <c r="W285" s="7" t="str">
        <f>TEXT(Table1[[#This Row],[Issue Date]],"YYYY-mm")</f>
        <v>2022-02</v>
      </c>
      <c r="X285" s="33">
        <f ca="1">DATEDIF(Table1[[#This Row],[Issue Date]],TODAY(),"m")</f>
        <v>43</v>
      </c>
      <c r="Y28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1824.24</v>
      </c>
      <c r="Z285" s="22" t="str">
        <f>IF(Table1[[#This Row],[Total Payments Received]]&gt;Table1[[#This Row],[Loan Amount]],"PROFIT","LOSS")</f>
        <v>LOSS</v>
      </c>
    </row>
    <row r="286" spans="1:26" ht="30" x14ac:dyDescent="0.25">
      <c r="A286" s="21" t="s">
        <v>611</v>
      </c>
      <c r="B286" s="2" t="s">
        <v>2288</v>
      </c>
      <c r="C286" s="3" t="s">
        <v>612</v>
      </c>
      <c r="D286" s="3" t="s">
        <v>55</v>
      </c>
      <c r="E286" s="3">
        <v>6445</v>
      </c>
      <c r="F286" s="3">
        <v>20.9</v>
      </c>
      <c r="G286" s="3">
        <v>36</v>
      </c>
      <c r="H286" s="3" t="s">
        <v>19</v>
      </c>
      <c r="I286" s="3" t="s">
        <v>56</v>
      </c>
      <c r="J286" s="3" t="s">
        <v>46</v>
      </c>
      <c r="K286" s="3">
        <v>69850</v>
      </c>
      <c r="L286" s="3" t="s">
        <v>22</v>
      </c>
      <c r="M286" s="3">
        <v>0.11</v>
      </c>
      <c r="N286" s="3">
        <v>0.75</v>
      </c>
      <c r="O286" s="3">
        <v>7792</v>
      </c>
      <c r="P286" s="3">
        <v>0</v>
      </c>
      <c r="Q286" s="3">
        <f>Table1[[#This Row],[Total Payments Received]]-Table1[[#This Row],[Loan Amount]]</f>
        <v>1347</v>
      </c>
      <c r="R286" s="4">
        <f>Table1[[#This Row],[Loan Amount]]/Table1[[#This Row],[Annual Income]]</f>
        <v>9.226914817465999E-2</v>
      </c>
      <c r="S286" s="6">
        <f>Table1[[#This Row],[Loan Amount]]/Table1[[#This Row],[Annual Income]]</f>
        <v>9.226914817465999E-2</v>
      </c>
      <c r="T286" s="3">
        <f>Table1[[#This Row],[Total Payments Received]]/Table1[[#This Row],[Term (Months)]]</f>
        <v>216.44444444444446</v>
      </c>
      <c r="U286" s="3">
        <f>Table1[[#This Row],[Annual Income]]/12</f>
        <v>5820.833333333333</v>
      </c>
      <c r="V286" s="6">
        <f>Table1[[#This Row],[EMI PER MONTH]]/Table1[[#This Row],[INCOME PER MONTH]]</f>
        <v>3.7184442853734199E-2</v>
      </c>
      <c r="W286" s="7" t="str">
        <f>TEXT(Table1[[#This Row],[Issue Date]],"YYYY-mm")</f>
        <v>2022-10</v>
      </c>
      <c r="X286" s="33">
        <f ca="1">DATEDIF(Table1[[#This Row],[Issue Date]],TODAY(),"m")</f>
        <v>35</v>
      </c>
      <c r="Y28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1347</v>
      </c>
      <c r="Z286" s="22" t="str">
        <f>IF(Table1[[#This Row],[Total Payments Received]]&gt;Table1[[#This Row],[Loan Amount]],"PROFIT","LOSS")</f>
        <v>PROFIT</v>
      </c>
    </row>
    <row r="287" spans="1:26" x14ac:dyDescent="0.25">
      <c r="A287" s="21" t="s">
        <v>613</v>
      </c>
      <c r="B287" s="2" t="s">
        <v>2289</v>
      </c>
      <c r="C287" s="3" t="s">
        <v>614</v>
      </c>
      <c r="D287" s="3" t="s">
        <v>18</v>
      </c>
      <c r="E287" s="3">
        <v>11706</v>
      </c>
      <c r="F287" s="3">
        <v>14.9</v>
      </c>
      <c r="G287" s="3">
        <v>60</v>
      </c>
      <c r="H287" s="3" t="s">
        <v>19</v>
      </c>
      <c r="I287" s="3" t="s">
        <v>56</v>
      </c>
      <c r="J287" s="3" t="s">
        <v>27</v>
      </c>
      <c r="K287" s="3">
        <v>86984</v>
      </c>
      <c r="L287" s="3" t="s">
        <v>32</v>
      </c>
      <c r="M287" s="3">
        <v>0.25</v>
      </c>
      <c r="N287" s="3">
        <v>0.73</v>
      </c>
      <c r="O287" s="3">
        <v>13450.19</v>
      </c>
      <c r="P287" s="3">
        <v>0</v>
      </c>
      <c r="Q287" s="3">
        <f>Table1[[#This Row],[Total Payments Received]]-Table1[[#This Row],[Loan Amount]]</f>
        <v>1744.1900000000005</v>
      </c>
      <c r="R287" s="4">
        <f>Table1[[#This Row],[Loan Amount]]/Table1[[#This Row],[Annual Income]]</f>
        <v>0.13457647383426838</v>
      </c>
      <c r="S287" s="6">
        <f>Table1[[#This Row],[Loan Amount]]/Table1[[#This Row],[Annual Income]]</f>
        <v>0.13457647383426838</v>
      </c>
      <c r="T287" s="3">
        <f>Table1[[#This Row],[Total Payments Received]]/Table1[[#This Row],[Term (Months)]]</f>
        <v>224.16983333333334</v>
      </c>
      <c r="U287" s="3">
        <f>Table1[[#This Row],[Annual Income]]/12</f>
        <v>7248.666666666667</v>
      </c>
      <c r="V287" s="6">
        <f>Table1[[#This Row],[EMI PER MONTH]]/Table1[[#This Row],[INCOME PER MONTH]]</f>
        <v>3.0925664490021154E-2</v>
      </c>
      <c r="W287" s="7" t="str">
        <f>TEXT(Table1[[#This Row],[Issue Date]],"YYYY-mm")</f>
        <v>2023-08</v>
      </c>
      <c r="X287" s="33">
        <f ca="1">DATEDIF(Table1[[#This Row],[Issue Date]],TODAY(),"m")</f>
        <v>24</v>
      </c>
      <c r="Y28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1744.19</v>
      </c>
      <c r="Z287" s="22" t="str">
        <f>IF(Table1[[#This Row],[Total Payments Received]]&gt;Table1[[#This Row],[Loan Amount]],"PROFIT","LOSS")</f>
        <v>PROFIT</v>
      </c>
    </row>
    <row r="288" spans="1:26" ht="30" x14ac:dyDescent="0.25">
      <c r="A288" s="21" t="s">
        <v>615</v>
      </c>
      <c r="B288" s="2" t="s">
        <v>2290</v>
      </c>
      <c r="C288" s="3" t="s">
        <v>616</v>
      </c>
      <c r="D288" s="3" t="s">
        <v>39</v>
      </c>
      <c r="E288" s="3">
        <v>30257</v>
      </c>
      <c r="F288" s="3">
        <v>11.8</v>
      </c>
      <c r="G288" s="3">
        <v>36</v>
      </c>
      <c r="H288" s="3" t="s">
        <v>2043</v>
      </c>
      <c r="I288" s="3" t="s">
        <v>56</v>
      </c>
      <c r="J288" s="3" t="s">
        <v>21</v>
      </c>
      <c r="K288" s="3">
        <v>133699</v>
      </c>
      <c r="L288" s="3" t="s">
        <v>28</v>
      </c>
      <c r="M288" s="3">
        <v>0.32</v>
      </c>
      <c r="N288" s="3">
        <v>0.63</v>
      </c>
      <c r="O288" s="3">
        <v>10757.13</v>
      </c>
      <c r="P288" s="3">
        <v>0</v>
      </c>
      <c r="Q288" s="3">
        <f>Table1[[#This Row],[Total Payments Received]]-Table1[[#This Row],[Loan Amount]]</f>
        <v>-19499.870000000003</v>
      </c>
      <c r="R288" s="4">
        <f>Table1[[#This Row],[Loan Amount]]/Table1[[#This Row],[Annual Income]]</f>
        <v>0.2263068534544013</v>
      </c>
      <c r="S288" s="6">
        <f>Table1[[#This Row],[Loan Amount]]/Table1[[#This Row],[Annual Income]]</f>
        <v>0.2263068534544013</v>
      </c>
      <c r="T288" s="3">
        <f>Table1[[#This Row],[Total Payments Received]]/Table1[[#This Row],[Term (Months)]]</f>
        <v>298.80916666666667</v>
      </c>
      <c r="U288" s="3">
        <f>Table1[[#This Row],[Annual Income]]/12</f>
        <v>11141.583333333334</v>
      </c>
      <c r="V288" s="6">
        <f>Table1[[#This Row],[EMI PER MONTH]]/Table1[[#This Row],[INCOME PER MONTH]]</f>
        <v>2.6819273143404213E-2</v>
      </c>
      <c r="W288" s="7" t="str">
        <f>TEXT(Table1[[#This Row],[Issue Date]],"YYYY-mm")</f>
        <v>2022-04</v>
      </c>
      <c r="X288" s="33">
        <f ca="1">DATEDIF(Table1[[#This Row],[Issue Date]],TODAY(),"m")</f>
        <v>41</v>
      </c>
      <c r="Y28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19499.87</v>
      </c>
      <c r="Z288" s="22" t="str">
        <f>IF(Table1[[#This Row],[Total Payments Received]]&gt;Table1[[#This Row],[Loan Amount]],"PROFIT","LOSS")</f>
        <v>LOSS</v>
      </c>
    </row>
    <row r="289" spans="1:26" x14ac:dyDescent="0.25">
      <c r="A289" s="21" t="s">
        <v>617</v>
      </c>
      <c r="B289" s="2" t="s">
        <v>2291</v>
      </c>
      <c r="C289" s="3" t="s">
        <v>618</v>
      </c>
      <c r="D289" s="3" t="s">
        <v>45</v>
      </c>
      <c r="E289" s="3">
        <v>22736</v>
      </c>
      <c r="F289" s="3">
        <v>22.4</v>
      </c>
      <c r="G289" s="3">
        <v>60</v>
      </c>
      <c r="H289" s="3" t="s">
        <v>2043</v>
      </c>
      <c r="I289" s="3" t="s">
        <v>82</v>
      </c>
      <c r="J289" s="3" t="s">
        <v>27</v>
      </c>
      <c r="K289" s="3">
        <v>143711</v>
      </c>
      <c r="L289" s="3" t="s">
        <v>28</v>
      </c>
      <c r="M289" s="3">
        <v>0.44</v>
      </c>
      <c r="N289" s="3">
        <v>0.73</v>
      </c>
      <c r="O289" s="3">
        <v>7219.33</v>
      </c>
      <c r="P289" s="3">
        <v>8265.9599999999991</v>
      </c>
      <c r="Q289" s="3">
        <f>Table1[[#This Row],[Total Payments Received]]-Table1[[#This Row],[Loan Amount]]</f>
        <v>-15516.67</v>
      </c>
      <c r="R289" s="4">
        <f>Table1[[#This Row],[Loan Amount]]/Table1[[#This Row],[Annual Income]]</f>
        <v>0.15820640034513711</v>
      </c>
      <c r="S289" s="6">
        <f>Table1[[#This Row],[Loan Amount]]/Table1[[#This Row],[Annual Income]]</f>
        <v>0.15820640034513711</v>
      </c>
      <c r="T289" s="3">
        <f>Table1[[#This Row],[Total Payments Received]]/Table1[[#This Row],[Term (Months)]]</f>
        <v>120.32216666666666</v>
      </c>
      <c r="U289" s="3">
        <f>Table1[[#This Row],[Annual Income]]/12</f>
        <v>11975.916666666666</v>
      </c>
      <c r="V289" s="6">
        <f>Table1[[#This Row],[EMI PER MONTH]]/Table1[[#This Row],[INCOME PER MONTH]]</f>
        <v>1.0047011015162375E-2</v>
      </c>
      <c r="W289" s="7" t="str">
        <f>TEXT(Table1[[#This Row],[Issue Date]],"YYYY-mm")</f>
        <v>2023-04</v>
      </c>
      <c r="X289" s="33">
        <f ca="1">DATEDIF(Table1[[#This Row],[Issue Date]],TODAY(),"m")</f>
        <v>29</v>
      </c>
      <c r="Y28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15516.67</v>
      </c>
      <c r="Z289" s="22" t="str">
        <f>IF(Table1[[#This Row],[Total Payments Received]]&gt;Table1[[#This Row],[Loan Amount]],"PROFIT","LOSS")</f>
        <v>LOSS</v>
      </c>
    </row>
    <row r="290" spans="1:26" x14ac:dyDescent="0.25">
      <c r="A290" s="21" t="s">
        <v>619</v>
      </c>
      <c r="B290" s="2" t="s">
        <v>2292</v>
      </c>
      <c r="C290" s="3" t="s">
        <v>620</v>
      </c>
      <c r="D290" s="3" t="s">
        <v>75</v>
      </c>
      <c r="E290" s="3">
        <v>14281</v>
      </c>
      <c r="F290" s="3">
        <v>15.9</v>
      </c>
      <c r="G290" s="3">
        <v>60</v>
      </c>
      <c r="H290" s="3" t="s">
        <v>2043</v>
      </c>
      <c r="I290" s="3" t="s">
        <v>26</v>
      </c>
      <c r="J290" s="3" t="s">
        <v>36</v>
      </c>
      <c r="K290" s="3">
        <v>114178</v>
      </c>
      <c r="L290" s="3" t="s">
        <v>22</v>
      </c>
      <c r="M290" s="3">
        <v>0.15</v>
      </c>
      <c r="N290" s="3">
        <v>0.88</v>
      </c>
      <c r="O290" s="3">
        <v>6915.78</v>
      </c>
      <c r="P290" s="3">
        <v>0</v>
      </c>
      <c r="Q290" s="3">
        <f>Table1[[#This Row],[Total Payments Received]]-Table1[[#This Row],[Loan Amount]]</f>
        <v>-7365.22</v>
      </c>
      <c r="R290" s="4">
        <f>Table1[[#This Row],[Loan Amount]]/Table1[[#This Row],[Annual Income]]</f>
        <v>0.12507663472823136</v>
      </c>
      <c r="S290" s="6">
        <f>Table1[[#This Row],[Loan Amount]]/Table1[[#This Row],[Annual Income]]</f>
        <v>0.12507663472823136</v>
      </c>
      <c r="T290" s="3">
        <f>Table1[[#This Row],[Total Payments Received]]/Table1[[#This Row],[Term (Months)]]</f>
        <v>115.26299999999999</v>
      </c>
      <c r="U290" s="3">
        <f>Table1[[#This Row],[Annual Income]]/12</f>
        <v>9514.8333333333339</v>
      </c>
      <c r="V290" s="6">
        <f>Table1[[#This Row],[EMI PER MONTH]]/Table1[[#This Row],[INCOME PER MONTH]]</f>
        <v>1.211403247560826E-2</v>
      </c>
      <c r="W290" s="7" t="str">
        <f>TEXT(Table1[[#This Row],[Issue Date]],"YYYY-mm")</f>
        <v>2022-12</v>
      </c>
      <c r="X290" s="33">
        <f ca="1">DATEDIF(Table1[[#This Row],[Issue Date]],TODAY(),"m")</f>
        <v>32</v>
      </c>
      <c r="Y29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7365.22</v>
      </c>
      <c r="Z290" s="22" t="str">
        <f>IF(Table1[[#This Row],[Total Payments Received]]&gt;Table1[[#This Row],[Loan Amount]],"PROFIT","LOSS")</f>
        <v>LOSS</v>
      </c>
    </row>
    <row r="291" spans="1:26" ht="45" x14ac:dyDescent="0.25">
      <c r="A291" s="21" t="s">
        <v>621</v>
      </c>
      <c r="B291" s="2" t="s">
        <v>2269</v>
      </c>
      <c r="C291" s="3" t="s">
        <v>622</v>
      </c>
      <c r="D291" s="3" t="s">
        <v>18</v>
      </c>
      <c r="E291" s="3">
        <v>2435</v>
      </c>
      <c r="F291" s="3">
        <v>20.2</v>
      </c>
      <c r="G291" s="3">
        <v>36</v>
      </c>
      <c r="H291" s="3" t="s">
        <v>2043</v>
      </c>
      <c r="I291" s="3" t="s">
        <v>72</v>
      </c>
      <c r="J291" s="3" t="s">
        <v>31</v>
      </c>
      <c r="K291" s="3">
        <v>41094</v>
      </c>
      <c r="L291" s="3" t="s">
        <v>22</v>
      </c>
      <c r="M291" s="3">
        <v>0.42</v>
      </c>
      <c r="N291" s="3">
        <v>0.81</v>
      </c>
      <c r="O291" s="3">
        <v>407.08</v>
      </c>
      <c r="P291" s="3">
        <v>0</v>
      </c>
      <c r="Q291" s="3">
        <f>Table1[[#This Row],[Total Payments Received]]-Table1[[#This Row],[Loan Amount]]</f>
        <v>-2027.92</v>
      </c>
      <c r="R291" s="4">
        <f>Table1[[#This Row],[Loan Amount]]/Table1[[#This Row],[Annual Income]]</f>
        <v>5.925439236871563E-2</v>
      </c>
      <c r="S291" s="6">
        <f>Table1[[#This Row],[Loan Amount]]/Table1[[#This Row],[Annual Income]]</f>
        <v>5.925439236871563E-2</v>
      </c>
      <c r="T291" s="3">
        <f>Table1[[#This Row],[Total Payments Received]]/Table1[[#This Row],[Term (Months)]]</f>
        <v>11.307777777777778</v>
      </c>
      <c r="U291" s="3">
        <f>Table1[[#This Row],[Annual Income]]/12</f>
        <v>3424.5</v>
      </c>
      <c r="V291" s="6">
        <f>Table1[[#This Row],[EMI PER MONTH]]/Table1[[#This Row],[INCOME PER MONTH]]</f>
        <v>3.3020230041693028E-3</v>
      </c>
      <c r="W291" s="7" t="str">
        <f>TEXT(Table1[[#This Row],[Issue Date]],"YYYY-mm")</f>
        <v>2023-05</v>
      </c>
      <c r="X291" s="33">
        <f ca="1">DATEDIF(Table1[[#This Row],[Issue Date]],TODAY(),"m")</f>
        <v>28</v>
      </c>
      <c r="Y29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2027.92</v>
      </c>
      <c r="Z291" s="22" t="str">
        <f>IF(Table1[[#This Row],[Total Payments Received]]&gt;Table1[[#This Row],[Loan Amount]],"PROFIT","LOSS")</f>
        <v>LOSS</v>
      </c>
    </row>
    <row r="292" spans="1:26" x14ac:dyDescent="0.25">
      <c r="A292" s="21" t="s">
        <v>623</v>
      </c>
      <c r="B292" s="2" t="s">
        <v>2293</v>
      </c>
      <c r="C292" s="3" t="s">
        <v>624</v>
      </c>
      <c r="D292" s="3" t="s">
        <v>55</v>
      </c>
      <c r="E292" s="3">
        <v>34339</v>
      </c>
      <c r="F292" s="3">
        <v>20.100000000000001</v>
      </c>
      <c r="G292" s="3">
        <v>36</v>
      </c>
      <c r="H292" s="3" t="s">
        <v>2043</v>
      </c>
      <c r="I292" s="3" t="s">
        <v>20</v>
      </c>
      <c r="J292" s="3" t="s">
        <v>27</v>
      </c>
      <c r="K292" s="3">
        <v>117959</v>
      </c>
      <c r="L292" s="3" t="s">
        <v>22</v>
      </c>
      <c r="M292" s="3">
        <v>0.45</v>
      </c>
      <c r="N292" s="3">
        <v>0.63</v>
      </c>
      <c r="O292" s="3">
        <v>2002.15</v>
      </c>
      <c r="P292" s="3">
        <v>0</v>
      </c>
      <c r="Q292" s="3">
        <f>Table1[[#This Row],[Total Payments Received]]-Table1[[#This Row],[Loan Amount]]</f>
        <v>-32336.85</v>
      </c>
      <c r="R292" s="4">
        <f>Table1[[#This Row],[Loan Amount]]/Table1[[#This Row],[Annual Income]]</f>
        <v>0.29110962283505287</v>
      </c>
      <c r="S292" s="6">
        <f>Table1[[#This Row],[Loan Amount]]/Table1[[#This Row],[Annual Income]]</f>
        <v>0.29110962283505287</v>
      </c>
      <c r="T292" s="3">
        <f>Table1[[#This Row],[Total Payments Received]]/Table1[[#This Row],[Term (Months)]]</f>
        <v>55.615277777777777</v>
      </c>
      <c r="U292" s="3">
        <f>Table1[[#This Row],[Annual Income]]/12</f>
        <v>9829.9166666666661</v>
      </c>
      <c r="V292" s="6">
        <f>Table1[[#This Row],[EMI PER MONTH]]/Table1[[#This Row],[INCOME PER MONTH]]</f>
        <v>5.6577567912014627E-3</v>
      </c>
      <c r="W292" s="7" t="str">
        <f>TEXT(Table1[[#This Row],[Issue Date]],"YYYY-mm")</f>
        <v>2021-02</v>
      </c>
      <c r="X292" s="33">
        <f ca="1">DATEDIF(Table1[[#This Row],[Issue Date]],TODAY(),"m")</f>
        <v>55</v>
      </c>
      <c r="Y29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32336.85</v>
      </c>
      <c r="Z292" s="22" t="str">
        <f>IF(Table1[[#This Row],[Total Payments Received]]&gt;Table1[[#This Row],[Loan Amount]],"PROFIT","LOSS")</f>
        <v>LOSS</v>
      </c>
    </row>
    <row r="293" spans="1:26" x14ac:dyDescent="0.25">
      <c r="A293" s="21" t="s">
        <v>625</v>
      </c>
      <c r="B293" s="2" t="s">
        <v>2294</v>
      </c>
      <c r="C293" s="3" t="s">
        <v>626</v>
      </c>
      <c r="D293" s="3" t="s">
        <v>64</v>
      </c>
      <c r="E293" s="3">
        <v>36150</v>
      </c>
      <c r="F293" s="3">
        <v>5.4</v>
      </c>
      <c r="G293" s="3">
        <v>60</v>
      </c>
      <c r="H293" s="3" t="s">
        <v>19</v>
      </c>
      <c r="I293" s="3" t="s">
        <v>56</v>
      </c>
      <c r="J293" s="3" t="s">
        <v>27</v>
      </c>
      <c r="K293" s="3">
        <v>63418</v>
      </c>
      <c r="L293" s="3" t="s">
        <v>28</v>
      </c>
      <c r="M293" s="3">
        <v>0.16</v>
      </c>
      <c r="N293" s="3">
        <v>0.59</v>
      </c>
      <c r="O293" s="3">
        <v>38102.1</v>
      </c>
      <c r="P293" s="3">
        <v>0</v>
      </c>
      <c r="Q293" s="3">
        <f>Table1[[#This Row],[Total Payments Received]]-Table1[[#This Row],[Loan Amount]]</f>
        <v>1952.0999999999985</v>
      </c>
      <c r="R293" s="4">
        <f>Table1[[#This Row],[Loan Amount]]/Table1[[#This Row],[Annual Income]]</f>
        <v>0.57002743700526659</v>
      </c>
      <c r="S293" s="6">
        <f>Table1[[#This Row],[Loan Amount]]/Table1[[#This Row],[Annual Income]]</f>
        <v>0.57002743700526659</v>
      </c>
      <c r="T293" s="3">
        <f>Table1[[#This Row],[Total Payments Received]]/Table1[[#This Row],[Term (Months)]]</f>
        <v>635.03499999999997</v>
      </c>
      <c r="U293" s="3">
        <f>Table1[[#This Row],[Annual Income]]/12</f>
        <v>5284.833333333333</v>
      </c>
      <c r="V293" s="6">
        <f>Table1[[#This Row],[EMI PER MONTH]]/Table1[[#This Row],[INCOME PER MONTH]]</f>
        <v>0.12016178372071021</v>
      </c>
      <c r="W293" s="7" t="str">
        <f>TEXT(Table1[[#This Row],[Issue Date]],"YYYY-mm")</f>
        <v>2022-07</v>
      </c>
      <c r="X293" s="33">
        <f ca="1">DATEDIF(Table1[[#This Row],[Issue Date]],TODAY(),"m")</f>
        <v>37</v>
      </c>
      <c r="Y29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1952.1</v>
      </c>
      <c r="Z293" s="22" t="str">
        <f>IF(Table1[[#This Row],[Total Payments Received]]&gt;Table1[[#This Row],[Loan Amount]],"PROFIT","LOSS")</f>
        <v>PROFIT</v>
      </c>
    </row>
    <row r="294" spans="1:26" ht="30" x14ac:dyDescent="0.25">
      <c r="A294" s="21" t="s">
        <v>627</v>
      </c>
      <c r="B294" s="2" t="s">
        <v>2295</v>
      </c>
      <c r="C294" s="3" t="s">
        <v>628</v>
      </c>
      <c r="D294" s="3" t="s">
        <v>64</v>
      </c>
      <c r="E294" s="3">
        <v>26821</v>
      </c>
      <c r="F294" s="3">
        <v>7.5</v>
      </c>
      <c r="G294" s="3">
        <v>60</v>
      </c>
      <c r="H294" s="3" t="s">
        <v>19</v>
      </c>
      <c r="I294" s="3" t="s">
        <v>56</v>
      </c>
      <c r="J294" s="3" t="s">
        <v>46</v>
      </c>
      <c r="K294" s="3">
        <v>35741</v>
      </c>
      <c r="L294" s="3" t="s">
        <v>28</v>
      </c>
      <c r="M294" s="3">
        <v>0.44</v>
      </c>
      <c r="N294" s="3">
        <v>0.62</v>
      </c>
      <c r="O294" s="3">
        <v>28832.57</v>
      </c>
      <c r="P294" s="3">
        <v>0</v>
      </c>
      <c r="Q294" s="3">
        <f>Table1[[#This Row],[Total Payments Received]]-Table1[[#This Row],[Loan Amount]]</f>
        <v>2011.5699999999997</v>
      </c>
      <c r="R294" s="4">
        <f>Table1[[#This Row],[Loan Amount]]/Table1[[#This Row],[Annual Income]]</f>
        <v>0.75042668084272968</v>
      </c>
      <c r="S294" s="6">
        <f>Table1[[#This Row],[Loan Amount]]/Table1[[#This Row],[Annual Income]]</f>
        <v>0.75042668084272968</v>
      </c>
      <c r="T294" s="3">
        <f>Table1[[#This Row],[Total Payments Received]]/Table1[[#This Row],[Term (Months)]]</f>
        <v>480.54283333333331</v>
      </c>
      <c r="U294" s="3">
        <f>Table1[[#This Row],[Annual Income]]/12</f>
        <v>2978.4166666666665</v>
      </c>
      <c r="V294" s="6">
        <f>Table1[[#This Row],[EMI PER MONTH]]/Table1[[#This Row],[INCOME PER MONTH]]</f>
        <v>0.16134170840211523</v>
      </c>
      <c r="W294" s="7" t="str">
        <f>TEXT(Table1[[#This Row],[Issue Date]],"YYYY-mm")</f>
        <v>2021-05</v>
      </c>
      <c r="X294" s="33">
        <f ca="1">DATEDIF(Table1[[#This Row],[Issue Date]],TODAY(),"m")</f>
        <v>51</v>
      </c>
      <c r="Y29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2011.57</v>
      </c>
      <c r="Z294" s="22" t="str">
        <f>IF(Table1[[#This Row],[Total Payments Received]]&gt;Table1[[#This Row],[Loan Amount]],"PROFIT","LOSS")</f>
        <v>PROFIT</v>
      </c>
    </row>
    <row r="295" spans="1:26" x14ac:dyDescent="0.25">
      <c r="A295" s="21" t="s">
        <v>629</v>
      </c>
      <c r="B295" s="2" t="s">
        <v>2296</v>
      </c>
      <c r="C295" s="3" t="s">
        <v>630</v>
      </c>
      <c r="D295" s="3" t="s">
        <v>49</v>
      </c>
      <c r="E295" s="3">
        <v>27660</v>
      </c>
      <c r="F295" s="3">
        <v>18.2</v>
      </c>
      <c r="G295" s="3">
        <v>36</v>
      </c>
      <c r="H295" s="3" t="s">
        <v>2043</v>
      </c>
      <c r="I295" s="3" t="s">
        <v>82</v>
      </c>
      <c r="J295" s="3" t="s">
        <v>36</v>
      </c>
      <c r="K295" s="3">
        <v>141585</v>
      </c>
      <c r="L295" s="3" t="s">
        <v>28</v>
      </c>
      <c r="M295" s="3">
        <v>0.5</v>
      </c>
      <c r="N295" s="3">
        <v>0.57999999999999996</v>
      </c>
      <c r="O295" s="3">
        <v>8174.19</v>
      </c>
      <c r="P295" s="3">
        <v>0</v>
      </c>
      <c r="Q295" s="3">
        <f>Table1[[#This Row],[Total Payments Received]]-Table1[[#This Row],[Loan Amount]]</f>
        <v>-19485.810000000001</v>
      </c>
      <c r="R295" s="4">
        <f>Table1[[#This Row],[Loan Amount]]/Table1[[#This Row],[Annual Income]]</f>
        <v>0.19535967793198433</v>
      </c>
      <c r="S295" s="6">
        <f>Table1[[#This Row],[Loan Amount]]/Table1[[#This Row],[Annual Income]]</f>
        <v>0.19535967793198433</v>
      </c>
      <c r="T295" s="3">
        <f>Table1[[#This Row],[Total Payments Received]]/Table1[[#This Row],[Term (Months)]]</f>
        <v>227.06083333333333</v>
      </c>
      <c r="U295" s="3">
        <f>Table1[[#This Row],[Annual Income]]/12</f>
        <v>11798.75</v>
      </c>
      <c r="V295" s="6">
        <f>Table1[[#This Row],[EMI PER MONTH]]/Table1[[#This Row],[INCOME PER MONTH]]</f>
        <v>1.9244482113218209E-2</v>
      </c>
      <c r="W295" s="7" t="str">
        <f>TEXT(Table1[[#This Row],[Issue Date]],"YYYY-mm")</f>
        <v>2021-11</v>
      </c>
      <c r="X295" s="33">
        <f ca="1">DATEDIF(Table1[[#This Row],[Issue Date]],TODAY(),"m")</f>
        <v>46</v>
      </c>
      <c r="Y29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19485.81</v>
      </c>
      <c r="Z295" s="22" t="str">
        <f>IF(Table1[[#This Row],[Total Payments Received]]&gt;Table1[[#This Row],[Loan Amount]],"PROFIT","LOSS")</f>
        <v>LOSS</v>
      </c>
    </row>
    <row r="296" spans="1:26" x14ac:dyDescent="0.25">
      <c r="A296" s="21" t="s">
        <v>631</v>
      </c>
      <c r="B296" s="2" t="s">
        <v>2266</v>
      </c>
      <c r="C296" s="3" t="s">
        <v>632</v>
      </c>
      <c r="D296" s="3" t="s">
        <v>55</v>
      </c>
      <c r="E296" s="3">
        <v>6084</v>
      </c>
      <c r="F296" s="3">
        <v>8.1999999999999993</v>
      </c>
      <c r="G296" s="3">
        <v>60</v>
      </c>
      <c r="H296" s="3" t="s">
        <v>19</v>
      </c>
      <c r="I296" s="3" t="s">
        <v>20</v>
      </c>
      <c r="J296" s="3" t="s">
        <v>27</v>
      </c>
      <c r="K296" s="3">
        <v>102374</v>
      </c>
      <c r="L296" s="3" t="s">
        <v>32</v>
      </c>
      <c r="M296" s="3">
        <v>0.39</v>
      </c>
      <c r="N296" s="3">
        <v>0.54</v>
      </c>
      <c r="O296" s="3">
        <v>6582.89</v>
      </c>
      <c r="P296" s="3">
        <v>0</v>
      </c>
      <c r="Q296" s="3">
        <f>Table1[[#This Row],[Total Payments Received]]-Table1[[#This Row],[Loan Amount]]</f>
        <v>498.89000000000033</v>
      </c>
      <c r="R296" s="4">
        <f>Table1[[#This Row],[Loan Amount]]/Table1[[#This Row],[Annual Income]]</f>
        <v>5.9429151933108014E-2</v>
      </c>
      <c r="S296" s="6">
        <f>Table1[[#This Row],[Loan Amount]]/Table1[[#This Row],[Annual Income]]</f>
        <v>5.9429151933108014E-2</v>
      </c>
      <c r="T296" s="3">
        <f>Table1[[#This Row],[Total Payments Received]]/Table1[[#This Row],[Term (Months)]]</f>
        <v>109.71483333333335</v>
      </c>
      <c r="U296" s="3">
        <f>Table1[[#This Row],[Annual Income]]/12</f>
        <v>8531.1666666666661</v>
      </c>
      <c r="V296" s="6">
        <f>Table1[[#This Row],[EMI PER MONTH]]/Table1[[#This Row],[INCOME PER MONTH]]</f>
        <v>1.2860472385566649E-2</v>
      </c>
      <c r="W296" s="7" t="str">
        <f>TEXT(Table1[[#This Row],[Issue Date]],"YYYY-mm")</f>
        <v>2022-07</v>
      </c>
      <c r="X296" s="33">
        <f ca="1">DATEDIF(Table1[[#This Row],[Issue Date]],TODAY(),"m")</f>
        <v>37</v>
      </c>
      <c r="Y29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498.89</v>
      </c>
      <c r="Z296" s="22" t="str">
        <f>IF(Table1[[#This Row],[Total Payments Received]]&gt;Table1[[#This Row],[Loan Amount]],"PROFIT","LOSS")</f>
        <v>PROFIT</v>
      </c>
    </row>
    <row r="297" spans="1:26" x14ac:dyDescent="0.25">
      <c r="A297" s="21" t="s">
        <v>633</v>
      </c>
      <c r="B297" s="2" t="s">
        <v>2297</v>
      </c>
      <c r="C297" s="3" t="s">
        <v>634</v>
      </c>
      <c r="D297" s="3" t="s">
        <v>64</v>
      </c>
      <c r="E297" s="3">
        <v>17661</v>
      </c>
      <c r="F297" s="3">
        <v>10.1</v>
      </c>
      <c r="G297" s="3">
        <v>60</v>
      </c>
      <c r="H297" s="3" t="s">
        <v>2043</v>
      </c>
      <c r="I297" s="3" t="s">
        <v>82</v>
      </c>
      <c r="J297" s="3" t="s">
        <v>36</v>
      </c>
      <c r="K297" s="3">
        <v>147275</v>
      </c>
      <c r="L297" s="3" t="s">
        <v>32</v>
      </c>
      <c r="M297" s="3">
        <v>0.41</v>
      </c>
      <c r="N297" s="3">
        <v>0.69</v>
      </c>
      <c r="O297" s="3">
        <v>5510.89</v>
      </c>
      <c r="P297" s="3">
        <v>3016.27</v>
      </c>
      <c r="Q297" s="3">
        <f>Table1[[#This Row],[Total Payments Received]]-Table1[[#This Row],[Loan Amount]]</f>
        <v>-12150.11</v>
      </c>
      <c r="R297" s="4">
        <f>Table1[[#This Row],[Loan Amount]]/Table1[[#This Row],[Annual Income]]</f>
        <v>0.11991851977592938</v>
      </c>
      <c r="S297" s="6">
        <f>Table1[[#This Row],[Loan Amount]]/Table1[[#This Row],[Annual Income]]</f>
        <v>0.11991851977592938</v>
      </c>
      <c r="T297" s="3">
        <f>Table1[[#This Row],[Total Payments Received]]/Table1[[#This Row],[Term (Months)]]</f>
        <v>91.848166666666671</v>
      </c>
      <c r="U297" s="3">
        <f>Table1[[#This Row],[Annual Income]]/12</f>
        <v>12272.916666666666</v>
      </c>
      <c r="V297" s="6">
        <f>Table1[[#This Row],[EMI PER MONTH]]/Table1[[#This Row],[INCOME PER MONTH]]</f>
        <v>7.4838092004753023E-3</v>
      </c>
      <c r="W297" s="7" t="str">
        <f>TEXT(Table1[[#This Row],[Issue Date]],"YYYY-mm")</f>
        <v>2021-11</v>
      </c>
      <c r="X297" s="33">
        <f ca="1">DATEDIF(Table1[[#This Row],[Issue Date]],TODAY(),"m")</f>
        <v>46</v>
      </c>
      <c r="Y29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12150.11</v>
      </c>
      <c r="Z297" s="22" t="str">
        <f>IF(Table1[[#This Row],[Total Payments Received]]&gt;Table1[[#This Row],[Loan Amount]],"PROFIT","LOSS")</f>
        <v>LOSS</v>
      </c>
    </row>
    <row r="298" spans="1:26" ht="30" x14ac:dyDescent="0.25">
      <c r="A298" s="21" t="s">
        <v>635</v>
      </c>
      <c r="B298" s="2" t="s">
        <v>2164</v>
      </c>
      <c r="C298" s="3" t="s">
        <v>636</v>
      </c>
      <c r="D298" s="3" t="s">
        <v>18</v>
      </c>
      <c r="E298" s="3">
        <v>14507</v>
      </c>
      <c r="F298" s="3">
        <v>23.9</v>
      </c>
      <c r="G298" s="3">
        <v>60</v>
      </c>
      <c r="H298" s="3" t="s">
        <v>19</v>
      </c>
      <c r="I298" s="3" t="s">
        <v>26</v>
      </c>
      <c r="J298" s="3" t="s">
        <v>46</v>
      </c>
      <c r="K298" s="3">
        <v>98798</v>
      </c>
      <c r="L298" s="3" t="s">
        <v>22</v>
      </c>
      <c r="M298" s="3">
        <v>0.5</v>
      </c>
      <c r="N298" s="3">
        <v>0.55000000000000004</v>
      </c>
      <c r="O298" s="3">
        <v>17974.169999999998</v>
      </c>
      <c r="P298" s="3">
        <v>0</v>
      </c>
      <c r="Q298" s="3">
        <f>Table1[[#This Row],[Total Payments Received]]-Table1[[#This Row],[Loan Amount]]</f>
        <v>3467.1699999999983</v>
      </c>
      <c r="R298" s="4">
        <f>Table1[[#This Row],[Loan Amount]]/Table1[[#This Row],[Annual Income]]</f>
        <v>0.14683495617320189</v>
      </c>
      <c r="S298" s="6">
        <f>Table1[[#This Row],[Loan Amount]]/Table1[[#This Row],[Annual Income]]</f>
        <v>0.14683495617320189</v>
      </c>
      <c r="T298" s="3">
        <f>Table1[[#This Row],[Total Payments Received]]/Table1[[#This Row],[Term (Months)]]</f>
        <v>299.56949999999995</v>
      </c>
      <c r="U298" s="3">
        <f>Table1[[#This Row],[Annual Income]]/12</f>
        <v>8233.1666666666661</v>
      </c>
      <c r="V298" s="6">
        <f>Table1[[#This Row],[EMI PER MONTH]]/Table1[[#This Row],[INCOME PER MONTH]]</f>
        <v>3.6385696066721998E-2</v>
      </c>
      <c r="W298" s="7" t="str">
        <f>TEXT(Table1[[#This Row],[Issue Date]],"YYYY-mm")</f>
        <v>2022-11</v>
      </c>
      <c r="X298" s="33">
        <f ca="1">DATEDIF(Table1[[#This Row],[Issue Date]],TODAY(),"m")</f>
        <v>34</v>
      </c>
      <c r="Y29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3467.17</v>
      </c>
      <c r="Z298" s="22" t="str">
        <f>IF(Table1[[#This Row],[Total Payments Received]]&gt;Table1[[#This Row],[Loan Amount]],"PROFIT","LOSS")</f>
        <v>PROFIT</v>
      </c>
    </row>
    <row r="299" spans="1:26" x14ac:dyDescent="0.25">
      <c r="A299" s="21" t="s">
        <v>637</v>
      </c>
      <c r="B299" s="2" t="s">
        <v>2298</v>
      </c>
      <c r="C299" s="3" t="s">
        <v>638</v>
      </c>
      <c r="D299" s="3" t="s">
        <v>49</v>
      </c>
      <c r="E299" s="3">
        <v>8059</v>
      </c>
      <c r="F299" s="3">
        <v>16.2</v>
      </c>
      <c r="G299" s="3">
        <v>36</v>
      </c>
      <c r="H299" s="3" t="s">
        <v>19</v>
      </c>
      <c r="I299" s="3" t="s">
        <v>26</v>
      </c>
      <c r="J299" s="3" t="s">
        <v>36</v>
      </c>
      <c r="K299" s="3">
        <v>146026</v>
      </c>
      <c r="L299" s="3" t="s">
        <v>28</v>
      </c>
      <c r="M299" s="3">
        <v>0.34</v>
      </c>
      <c r="N299" s="3">
        <v>0.57999999999999996</v>
      </c>
      <c r="O299" s="3">
        <v>9364.56</v>
      </c>
      <c r="P299" s="3">
        <v>0</v>
      </c>
      <c r="Q299" s="3">
        <f>Table1[[#This Row],[Total Payments Received]]-Table1[[#This Row],[Loan Amount]]</f>
        <v>1305.5599999999995</v>
      </c>
      <c r="R299" s="4">
        <f>Table1[[#This Row],[Loan Amount]]/Table1[[#This Row],[Annual Income]]</f>
        <v>5.5188801994165419E-2</v>
      </c>
      <c r="S299" s="6">
        <f>Table1[[#This Row],[Loan Amount]]/Table1[[#This Row],[Annual Income]]</f>
        <v>5.5188801994165419E-2</v>
      </c>
      <c r="T299" s="3">
        <f>Table1[[#This Row],[Total Payments Received]]/Table1[[#This Row],[Term (Months)]]</f>
        <v>260.12666666666667</v>
      </c>
      <c r="U299" s="3">
        <f>Table1[[#This Row],[Annual Income]]/12</f>
        <v>12168.833333333334</v>
      </c>
      <c r="V299" s="6">
        <f>Table1[[#This Row],[EMI PER MONTH]]/Table1[[#This Row],[INCOME PER MONTH]]</f>
        <v>2.1376467204470437E-2</v>
      </c>
      <c r="W299" s="7" t="str">
        <f>TEXT(Table1[[#This Row],[Issue Date]],"YYYY-mm")</f>
        <v>2023-04</v>
      </c>
      <c r="X299" s="33">
        <f ca="1">DATEDIF(Table1[[#This Row],[Issue Date]],TODAY(),"m")</f>
        <v>29</v>
      </c>
      <c r="Y29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1305.56</v>
      </c>
      <c r="Z299" s="22" t="str">
        <f>IF(Table1[[#This Row],[Total Payments Received]]&gt;Table1[[#This Row],[Loan Amount]],"PROFIT","LOSS")</f>
        <v>PROFIT</v>
      </c>
    </row>
    <row r="300" spans="1:26" ht="30" x14ac:dyDescent="0.25">
      <c r="A300" s="21" t="s">
        <v>639</v>
      </c>
      <c r="B300" s="2" t="s">
        <v>2299</v>
      </c>
      <c r="C300" s="3" t="s">
        <v>640</v>
      </c>
      <c r="D300" s="3" t="s">
        <v>64</v>
      </c>
      <c r="E300" s="3">
        <v>19271</v>
      </c>
      <c r="F300" s="3">
        <v>20</v>
      </c>
      <c r="G300" s="3">
        <v>60</v>
      </c>
      <c r="H300" s="3" t="s">
        <v>2043</v>
      </c>
      <c r="I300" s="3" t="s">
        <v>56</v>
      </c>
      <c r="J300" s="3" t="s">
        <v>46</v>
      </c>
      <c r="K300" s="3">
        <v>100532</v>
      </c>
      <c r="L300" s="3" t="s">
        <v>22</v>
      </c>
      <c r="M300" s="3">
        <v>0.22</v>
      </c>
      <c r="N300" s="3">
        <v>0.75</v>
      </c>
      <c r="O300" s="3">
        <v>6496.68</v>
      </c>
      <c r="P300" s="3">
        <v>2294.8000000000002</v>
      </c>
      <c r="Q300" s="3">
        <f>Table1[[#This Row],[Total Payments Received]]-Table1[[#This Row],[Loan Amount]]</f>
        <v>-12774.32</v>
      </c>
      <c r="R300" s="4">
        <f>Table1[[#This Row],[Loan Amount]]/Table1[[#This Row],[Annual Income]]</f>
        <v>0.19169020809294554</v>
      </c>
      <c r="S300" s="6">
        <f>Table1[[#This Row],[Loan Amount]]/Table1[[#This Row],[Annual Income]]</f>
        <v>0.19169020809294554</v>
      </c>
      <c r="T300" s="3">
        <f>Table1[[#This Row],[Total Payments Received]]/Table1[[#This Row],[Term (Months)]]</f>
        <v>108.27800000000001</v>
      </c>
      <c r="U300" s="3">
        <f>Table1[[#This Row],[Annual Income]]/12</f>
        <v>8377.6666666666661</v>
      </c>
      <c r="V300" s="6">
        <f>Table1[[#This Row],[EMI PER MONTH]]/Table1[[#This Row],[INCOME PER MONTH]]</f>
        <v>1.2924601122030798E-2</v>
      </c>
      <c r="W300" s="7" t="str">
        <f>TEXT(Table1[[#This Row],[Issue Date]],"YYYY-mm")</f>
        <v>2023-12</v>
      </c>
      <c r="X300" s="33">
        <f ca="1">DATEDIF(Table1[[#This Row],[Issue Date]],TODAY(),"m")</f>
        <v>21</v>
      </c>
      <c r="Y30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12774.32</v>
      </c>
      <c r="Z300" s="22" t="str">
        <f>IF(Table1[[#This Row],[Total Payments Received]]&gt;Table1[[#This Row],[Loan Amount]],"PROFIT","LOSS")</f>
        <v>LOSS</v>
      </c>
    </row>
    <row r="301" spans="1:26" ht="30" x14ac:dyDescent="0.25">
      <c r="A301" s="21" t="s">
        <v>641</v>
      </c>
      <c r="B301" s="2" t="s">
        <v>2300</v>
      </c>
      <c r="C301" s="3" t="s">
        <v>642</v>
      </c>
      <c r="D301" s="3" t="s">
        <v>45</v>
      </c>
      <c r="E301" s="3">
        <v>8491</v>
      </c>
      <c r="F301" s="3">
        <v>16.2</v>
      </c>
      <c r="G301" s="3">
        <v>36</v>
      </c>
      <c r="H301" s="3" t="s">
        <v>2043</v>
      </c>
      <c r="I301" s="3" t="s">
        <v>26</v>
      </c>
      <c r="J301" s="3" t="s">
        <v>46</v>
      </c>
      <c r="K301" s="3">
        <v>140130</v>
      </c>
      <c r="L301" s="3" t="s">
        <v>28</v>
      </c>
      <c r="M301" s="3">
        <v>0.44</v>
      </c>
      <c r="N301" s="3">
        <v>0.56999999999999995</v>
      </c>
      <c r="O301" s="3">
        <v>1164.82</v>
      </c>
      <c r="P301" s="3">
        <v>0</v>
      </c>
      <c r="Q301" s="3">
        <f>Table1[[#This Row],[Total Payments Received]]-Table1[[#This Row],[Loan Amount]]</f>
        <v>-7326.18</v>
      </c>
      <c r="R301" s="4">
        <f>Table1[[#This Row],[Loan Amount]]/Table1[[#This Row],[Annual Income]]</f>
        <v>6.0593734389495467E-2</v>
      </c>
      <c r="S301" s="6">
        <f>Table1[[#This Row],[Loan Amount]]/Table1[[#This Row],[Annual Income]]</f>
        <v>6.0593734389495467E-2</v>
      </c>
      <c r="T301" s="3">
        <f>Table1[[#This Row],[Total Payments Received]]/Table1[[#This Row],[Term (Months)]]</f>
        <v>32.356111111111112</v>
      </c>
      <c r="U301" s="3">
        <f>Table1[[#This Row],[Annual Income]]/12</f>
        <v>11677.5</v>
      </c>
      <c r="V301" s="6">
        <f>Table1[[#This Row],[EMI PER MONTH]]/Table1[[#This Row],[INCOME PER MONTH]]</f>
        <v>2.7708080591831393E-3</v>
      </c>
      <c r="W301" s="7" t="str">
        <f>TEXT(Table1[[#This Row],[Issue Date]],"YYYY-mm")</f>
        <v>2023-09</v>
      </c>
      <c r="X301" s="33">
        <f ca="1">DATEDIF(Table1[[#This Row],[Issue Date]],TODAY(),"m")</f>
        <v>23</v>
      </c>
      <c r="Y30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7326.18</v>
      </c>
      <c r="Z301" s="22" t="str">
        <f>IF(Table1[[#This Row],[Total Payments Received]]&gt;Table1[[#This Row],[Loan Amount]],"PROFIT","LOSS")</f>
        <v>LOSS</v>
      </c>
    </row>
    <row r="302" spans="1:26" ht="30" x14ac:dyDescent="0.25">
      <c r="A302" s="21" t="s">
        <v>643</v>
      </c>
      <c r="B302" s="2" t="s">
        <v>2301</v>
      </c>
      <c r="C302" s="3" t="s">
        <v>644</v>
      </c>
      <c r="D302" s="3" t="s">
        <v>71</v>
      </c>
      <c r="E302" s="3">
        <v>15859</v>
      </c>
      <c r="F302" s="3">
        <v>16.100000000000001</v>
      </c>
      <c r="G302" s="3">
        <v>60</v>
      </c>
      <c r="H302" s="3" t="s">
        <v>19</v>
      </c>
      <c r="I302" s="3" t="s">
        <v>72</v>
      </c>
      <c r="J302" s="3" t="s">
        <v>21</v>
      </c>
      <c r="K302" s="3">
        <v>52164</v>
      </c>
      <c r="L302" s="3" t="s">
        <v>22</v>
      </c>
      <c r="M302" s="3">
        <v>0.35</v>
      </c>
      <c r="N302" s="3">
        <v>0.53</v>
      </c>
      <c r="O302" s="3">
        <v>18412.3</v>
      </c>
      <c r="P302" s="3">
        <v>0</v>
      </c>
      <c r="Q302" s="3">
        <f>Table1[[#This Row],[Total Payments Received]]-Table1[[#This Row],[Loan Amount]]</f>
        <v>2553.2999999999993</v>
      </c>
      <c r="R302" s="4">
        <f>Table1[[#This Row],[Loan Amount]]/Table1[[#This Row],[Annual Income]]</f>
        <v>0.30402193083352502</v>
      </c>
      <c r="S302" s="6">
        <f>Table1[[#This Row],[Loan Amount]]/Table1[[#This Row],[Annual Income]]</f>
        <v>0.30402193083352502</v>
      </c>
      <c r="T302" s="3">
        <f>Table1[[#This Row],[Total Payments Received]]/Table1[[#This Row],[Term (Months)]]</f>
        <v>306.87166666666667</v>
      </c>
      <c r="U302" s="3">
        <f>Table1[[#This Row],[Annual Income]]/12</f>
        <v>4347</v>
      </c>
      <c r="V302" s="6">
        <f>Table1[[#This Row],[EMI PER MONTH]]/Table1[[#This Row],[INCOME PER MONTH]]</f>
        <v>7.0593896173606313E-2</v>
      </c>
      <c r="W302" s="7" t="str">
        <f>TEXT(Table1[[#This Row],[Issue Date]],"YYYY-mm")</f>
        <v>2022-03</v>
      </c>
      <c r="X302" s="33">
        <f ca="1">DATEDIF(Table1[[#This Row],[Issue Date]],TODAY(),"m")</f>
        <v>42</v>
      </c>
      <c r="Y30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2553.3</v>
      </c>
      <c r="Z302" s="22" t="str">
        <f>IF(Table1[[#This Row],[Total Payments Received]]&gt;Table1[[#This Row],[Loan Amount]],"PROFIT","LOSS")</f>
        <v>PROFIT</v>
      </c>
    </row>
    <row r="303" spans="1:26" x14ac:dyDescent="0.25">
      <c r="A303" s="21" t="s">
        <v>645</v>
      </c>
      <c r="B303" s="2" t="s">
        <v>2142</v>
      </c>
      <c r="C303" s="3" t="s">
        <v>646</v>
      </c>
      <c r="D303" s="3" t="s">
        <v>39</v>
      </c>
      <c r="E303" s="3">
        <v>9073</v>
      </c>
      <c r="F303" s="3">
        <v>6.9</v>
      </c>
      <c r="G303" s="3">
        <v>36</v>
      </c>
      <c r="H303" s="3" t="s">
        <v>2043</v>
      </c>
      <c r="I303" s="3" t="s">
        <v>26</v>
      </c>
      <c r="J303" s="3" t="s">
        <v>36</v>
      </c>
      <c r="K303" s="3">
        <v>65595</v>
      </c>
      <c r="L303" s="3" t="s">
        <v>32</v>
      </c>
      <c r="M303" s="3">
        <v>0.33</v>
      </c>
      <c r="N303" s="3">
        <v>0.64</v>
      </c>
      <c r="O303" s="3">
        <v>1522.35</v>
      </c>
      <c r="P303" s="3">
        <v>0</v>
      </c>
      <c r="Q303" s="3">
        <f>Table1[[#This Row],[Total Payments Received]]-Table1[[#This Row],[Loan Amount]]</f>
        <v>-7550.65</v>
      </c>
      <c r="R303" s="4">
        <f>Table1[[#This Row],[Loan Amount]]/Table1[[#This Row],[Annual Income]]</f>
        <v>0.13831846939553319</v>
      </c>
      <c r="S303" s="6">
        <f>Table1[[#This Row],[Loan Amount]]/Table1[[#This Row],[Annual Income]]</f>
        <v>0.13831846939553319</v>
      </c>
      <c r="T303" s="3">
        <f>Table1[[#This Row],[Total Payments Received]]/Table1[[#This Row],[Term (Months)]]</f>
        <v>42.287499999999994</v>
      </c>
      <c r="U303" s="3">
        <f>Table1[[#This Row],[Annual Income]]/12</f>
        <v>5466.25</v>
      </c>
      <c r="V303" s="6">
        <f>Table1[[#This Row],[EMI PER MONTH]]/Table1[[#This Row],[INCOME PER MONTH]]</f>
        <v>7.7361079350560247E-3</v>
      </c>
      <c r="W303" s="7" t="str">
        <f>TEXT(Table1[[#This Row],[Issue Date]],"YYYY-mm")</f>
        <v>2022-09</v>
      </c>
      <c r="X303" s="33">
        <f ca="1">DATEDIF(Table1[[#This Row],[Issue Date]],TODAY(),"m")</f>
        <v>36</v>
      </c>
      <c r="Y30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7550.65</v>
      </c>
      <c r="Z303" s="22" t="str">
        <f>IF(Table1[[#This Row],[Total Payments Received]]&gt;Table1[[#This Row],[Loan Amount]],"PROFIT","LOSS")</f>
        <v>LOSS</v>
      </c>
    </row>
    <row r="304" spans="1:26" ht="45" x14ac:dyDescent="0.25">
      <c r="A304" s="21" t="s">
        <v>647</v>
      </c>
      <c r="B304" s="2" t="s">
        <v>2260</v>
      </c>
      <c r="C304" s="3" t="s">
        <v>648</v>
      </c>
      <c r="D304" s="3" t="s">
        <v>55</v>
      </c>
      <c r="E304" s="3">
        <v>10077</v>
      </c>
      <c r="F304" s="3">
        <v>11.9</v>
      </c>
      <c r="G304" s="3">
        <v>60</v>
      </c>
      <c r="H304" s="3" t="s">
        <v>2043</v>
      </c>
      <c r="I304" s="3" t="s">
        <v>56</v>
      </c>
      <c r="J304" s="3" t="s">
        <v>31</v>
      </c>
      <c r="K304" s="3">
        <v>60257</v>
      </c>
      <c r="L304" s="3" t="s">
        <v>28</v>
      </c>
      <c r="M304" s="3">
        <v>0.2</v>
      </c>
      <c r="N304" s="3">
        <v>0.6</v>
      </c>
      <c r="O304" s="3">
        <v>2828.27</v>
      </c>
      <c r="P304" s="3">
        <v>0</v>
      </c>
      <c r="Q304" s="3">
        <f>Table1[[#This Row],[Total Payments Received]]-Table1[[#This Row],[Loan Amount]]</f>
        <v>-7248.73</v>
      </c>
      <c r="R304" s="4">
        <f>Table1[[#This Row],[Loan Amount]]/Table1[[#This Row],[Annual Income]]</f>
        <v>0.16723368239374678</v>
      </c>
      <c r="S304" s="6">
        <f>Table1[[#This Row],[Loan Amount]]/Table1[[#This Row],[Annual Income]]</f>
        <v>0.16723368239374678</v>
      </c>
      <c r="T304" s="3">
        <f>Table1[[#This Row],[Total Payments Received]]/Table1[[#This Row],[Term (Months)]]</f>
        <v>47.137833333333333</v>
      </c>
      <c r="U304" s="3">
        <f>Table1[[#This Row],[Annual Income]]/12</f>
        <v>5021.416666666667</v>
      </c>
      <c r="V304" s="6">
        <f>Table1[[#This Row],[EMI PER MONTH]]/Table1[[#This Row],[INCOME PER MONTH]]</f>
        <v>9.3873574854373767E-3</v>
      </c>
      <c r="W304" s="7" t="str">
        <f>TEXT(Table1[[#This Row],[Issue Date]],"YYYY-mm")</f>
        <v>2023-09</v>
      </c>
      <c r="X304" s="33">
        <f ca="1">DATEDIF(Table1[[#This Row],[Issue Date]],TODAY(),"m")</f>
        <v>24</v>
      </c>
      <c r="Y30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7248.73</v>
      </c>
      <c r="Z304" s="22" t="str">
        <f>IF(Table1[[#This Row],[Total Payments Received]]&gt;Table1[[#This Row],[Loan Amount]],"PROFIT","LOSS")</f>
        <v>LOSS</v>
      </c>
    </row>
    <row r="305" spans="1:26" ht="30" x14ac:dyDescent="0.25">
      <c r="A305" s="21" t="s">
        <v>649</v>
      </c>
      <c r="B305" s="2" t="s">
        <v>2302</v>
      </c>
      <c r="C305" s="3" t="s">
        <v>650</v>
      </c>
      <c r="D305" s="3" t="s">
        <v>18</v>
      </c>
      <c r="E305" s="3">
        <v>21953</v>
      </c>
      <c r="F305" s="3">
        <v>10.6</v>
      </c>
      <c r="G305" s="3">
        <v>36</v>
      </c>
      <c r="H305" s="3" t="s">
        <v>19</v>
      </c>
      <c r="I305" s="3" t="s">
        <v>72</v>
      </c>
      <c r="J305" s="3" t="s">
        <v>21</v>
      </c>
      <c r="K305" s="3">
        <v>44211</v>
      </c>
      <c r="L305" s="3" t="s">
        <v>32</v>
      </c>
      <c r="M305" s="3">
        <v>0.4</v>
      </c>
      <c r="N305" s="3">
        <v>0.73</v>
      </c>
      <c r="O305" s="3">
        <v>24280.02</v>
      </c>
      <c r="P305" s="3">
        <v>0</v>
      </c>
      <c r="Q305" s="3">
        <f>Table1[[#This Row],[Total Payments Received]]-Table1[[#This Row],[Loan Amount]]</f>
        <v>2327.0200000000004</v>
      </c>
      <c r="R305" s="4">
        <f>Table1[[#This Row],[Loan Amount]]/Table1[[#This Row],[Annual Income]]</f>
        <v>0.49655063219560741</v>
      </c>
      <c r="S305" s="6">
        <f>Table1[[#This Row],[Loan Amount]]/Table1[[#This Row],[Annual Income]]</f>
        <v>0.49655063219560741</v>
      </c>
      <c r="T305" s="3">
        <f>Table1[[#This Row],[Total Payments Received]]/Table1[[#This Row],[Term (Months)]]</f>
        <v>674.44500000000005</v>
      </c>
      <c r="U305" s="3">
        <f>Table1[[#This Row],[Annual Income]]/12</f>
        <v>3684.25</v>
      </c>
      <c r="V305" s="6">
        <f>Table1[[#This Row],[EMI PER MONTH]]/Table1[[#This Row],[INCOME PER MONTH]]</f>
        <v>0.18306168148198412</v>
      </c>
      <c r="W305" s="7" t="str">
        <f>TEXT(Table1[[#This Row],[Issue Date]],"YYYY-mm")</f>
        <v>2021-09</v>
      </c>
      <c r="X305" s="33">
        <f ca="1">DATEDIF(Table1[[#This Row],[Issue Date]],TODAY(),"m")</f>
        <v>47</v>
      </c>
      <c r="Y30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2327.02</v>
      </c>
      <c r="Z305" s="22" t="str">
        <f>IF(Table1[[#This Row],[Total Payments Received]]&gt;Table1[[#This Row],[Loan Amount]],"PROFIT","LOSS")</f>
        <v>PROFIT</v>
      </c>
    </row>
    <row r="306" spans="1:26" ht="30" x14ac:dyDescent="0.25">
      <c r="A306" s="21" t="s">
        <v>651</v>
      </c>
      <c r="B306" s="2" t="s">
        <v>2107</v>
      </c>
      <c r="C306" s="3" t="s">
        <v>652</v>
      </c>
      <c r="D306" s="3" t="s">
        <v>52</v>
      </c>
      <c r="E306" s="3">
        <v>12383</v>
      </c>
      <c r="F306" s="3">
        <v>12.8</v>
      </c>
      <c r="G306" s="3">
        <v>36</v>
      </c>
      <c r="H306" s="3" t="s">
        <v>19</v>
      </c>
      <c r="I306" s="3" t="s">
        <v>26</v>
      </c>
      <c r="J306" s="3" t="s">
        <v>46</v>
      </c>
      <c r="K306" s="3">
        <v>125989</v>
      </c>
      <c r="L306" s="3" t="s">
        <v>28</v>
      </c>
      <c r="M306" s="3">
        <v>0.13</v>
      </c>
      <c r="N306" s="3">
        <v>0.55000000000000004</v>
      </c>
      <c r="O306" s="3">
        <v>13968.02</v>
      </c>
      <c r="P306" s="3">
        <v>0</v>
      </c>
      <c r="Q306" s="3">
        <f>Table1[[#This Row],[Total Payments Received]]-Table1[[#This Row],[Loan Amount]]</f>
        <v>1585.0200000000004</v>
      </c>
      <c r="R306" s="4">
        <f>Table1[[#This Row],[Loan Amount]]/Table1[[#This Row],[Annual Income]]</f>
        <v>9.8286358332870333E-2</v>
      </c>
      <c r="S306" s="6">
        <f>Table1[[#This Row],[Loan Amount]]/Table1[[#This Row],[Annual Income]]</f>
        <v>9.8286358332870333E-2</v>
      </c>
      <c r="T306" s="3">
        <f>Table1[[#This Row],[Total Payments Received]]/Table1[[#This Row],[Term (Months)]]</f>
        <v>388.00055555555559</v>
      </c>
      <c r="U306" s="3">
        <f>Table1[[#This Row],[Annual Income]]/12</f>
        <v>10499.083333333334</v>
      </c>
      <c r="V306" s="6">
        <f>Table1[[#This Row],[EMI PER MONTH]]/Table1[[#This Row],[INCOME PER MONTH]]</f>
        <v>3.6955660150224758E-2</v>
      </c>
      <c r="W306" s="7" t="str">
        <f>TEXT(Table1[[#This Row],[Issue Date]],"YYYY-mm")</f>
        <v>2023-12</v>
      </c>
      <c r="X306" s="33">
        <f ca="1">DATEDIF(Table1[[#This Row],[Issue Date]],TODAY(),"m")</f>
        <v>21</v>
      </c>
      <c r="Y30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1585.02</v>
      </c>
      <c r="Z306" s="22" t="str">
        <f>IF(Table1[[#This Row],[Total Payments Received]]&gt;Table1[[#This Row],[Loan Amount]],"PROFIT","LOSS")</f>
        <v>PROFIT</v>
      </c>
    </row>
    <row r="307" spans="1:26" ht="45" x14ac:dyDescent="0.25">
      <c r="A307" s="21" t="s">
        <v>653</v>
      </c>
      <c r="B307" s="2" t="s">
        <v>2303</v>
      </c>
      <c r="C307" s="3" t="s">
        <v>654</v>
      </c>
      <c r="D307" s="3" t="s">
        <v>75</v>
      </c>
      <c r="E307" s="3">
        <v>3353</v>
      </c>
      <c r="F307" s="3">
        <v>21</v>
      </c>
      <c r="G307" s="3">
        <v>36</v>
      </c>
      <c r="H307" s="3" t="s">
        <v>2043</v>
      </c>
      <c r="I307" s="3" t="s">
        <v>20</v>
      </c>
      <c r="J307" s="3" t="s">
        <v>31</v>
      </c>
      <c r="K307" s="3">
        <v>35232</v>
      </c>
      <c r="L307" s="3" t="s">
        <v>22</v>
      </c>
      <c r="M307" s="3">
        <v>0.47</v>
      </c>
      <c r="N307" s="3">
        <v>0.84</v>
      </c>
      <c r="O307" s="3">
        <v>666.48</v>
      </c>
      <c r="P307" s="3">
        <v>0</v>
      </c>
      <c r="Q307" s="3">
        <f>Table1[[#This Row],[Total Payments Received]]-Table1[[#This Row],[Loan Amount]]</f>
        <v>-2686.52</v>
      </c>
      <c r="R307" s="4">
        <f>Table1[[#This Row],[Loan Amount]]/Table1[[#This Row],[Annual Income]]</f>
        <v>9.5169164396003633E-2</v>
      </c>
      <c r="S307" s="6">
        <f>Table1[[#This Row],[Loan Amount]]/Table1[[#This Row],[Annual Income]]</f>
        <v>9.5169164396003633E-2</v>
      </c>
      <c r="T307" s="3">
        <f>Table1[[#This Row],[Total Payments Received]]/Table1[[#This Row],[Term (Months)]]</f>
        <v>18.513333333333335</v>
      </c>
      <c r="U307" s="3">
        <f>Table1[[#This Row],[Annual Income]]/12</f>
        <v>2936</v>
      </c>
      <c r="V307" s="6">
        <f>Table1[[#This Row],[EMI PER MONTH]]/Table1[[#This Row],[INCOME PER MONTH]]</f>
        <v>6.3056312443233427E-3</v>
      </c>
      <c r="W307" s="7" t="str">
        <f>TEXT(Table1[[#This Row],[Issue Date]],"YYYY-mm")</f>
        <v>2023-10</v>
      </c>
      <c r="X307" s="33">
        <f ca="1">DATEDIF(Table1[[#This Row],[Issue Date]],TODAY(),"m")</f>
        <v>23</v>
      </c>
      <c r="Y30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2686.52</v>
      </c>
      <c r="Z307" s="22" t="str">
        <f>IF(Table1[[#This Row],[Total Payments Received]]&gt;Table1[[#This Row],[Loan Amount]],"PROFIT","LOSS")</f>
        <v>LOSS</v>
      </c>
    </row>
    <row r="308" spans="1:26" x14ac:dyDescent="0.25">
      <c r="A308" s="21" t="s">
        <v>655</v>
      </c>
      <c r="B308" s="2" t="s">
        <v>2304</v>
      </c>
      <c r="C308" s="3" t="s">
        <v>656</v>
      </c>
      <c r="D308" s="3" t="s">
        <v>18</v>
      </c>
      <c r="E308" s="3">
        <v>24821</v>
      </c>
      <c r="F308" s="3">
        <v>12.4</v>
      </c>
      <c r="G308" s="3">
        <v>60</v>
      </c>
      <c r="H308" s="3" t="s">
        <v>2043</v>
      </c>
      <c r="I308" s="3" t="s">
        <v>56</v>
      </c>
      <c r="J308" s="3" t="s">
        <v>27</v>
      </c>
      <c r="K308" s="3">
        <v>97753</v>
      </c>
      <c r="L308" s="3" t="s">
        <v>28</v>
      </c>
      <c r="M308" s="3">
        <v>0.23</v>
      </c>
      <c r="N308" s="3">
        <v>0.91</v>
      </c>
      <c r="O308" s="3">
        <v>8889.73</v>
      </c>
      <c r="P308" s="3">
        <v>5061.28</v>
      </c>
      <c r="Q308" s="3">
        <f>Table1[[#This Row],[Total Payments Received]]-Table1[[#This Row],[Loan Amount]]</f>
        <v>-15931.27</v>
      </c>
      <c r="R308" s="4">
        <f>Table1[[#This Row],[Loan Amount]]/Table1[[#This Row],[Annual Income]]</f>
        <v>0.25391548085480753</v>
      </c>
      <c r="S308" s="6">
        <f>Table1[[#This Row],[Loan Amount]]/Table1[[#This Row],[Annual Income]]</f>
        <v>0.25391548085480753</v>
      </c>
      <c r="T308" s="3">
        <f>Table1[[#This Row],[Total Payments Received]]/Table1[[#This Row],[Term (Months)]]</f>
        <v>148.16216666666665</v>
      </c>
      <c r="U308" s="3">
        <f>Table1[[#This Row],[Annual Income]]/12</f>
        <v>8146.083333333333</v>
      </c>
      <c r="V308" s="6">
        <f>Table1[[#This Row],[EMI PER MONTH]]/Table1[[#This Row],[INCOME PER MONTH]]</f>
        <v>1.8188147678332121E-2</v>
      </c>
      <c r="W308" s="7" t="str">
        <f>TEXT(Table1[[#This Row],[Issue Date]],"YYYY-mm")</f>
        <v>2021-01</v>
      </c>
      <c r="X308" s="33">
        <f ca="1">DATEDIF(Table1[[#This Row],[Issue Date]],TODAY(),"m")</f>
        <v>56</v>
      </c>
      <c r="Y30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15931.27</v>
      </c>
      <c r="Z308" s="22" t="str">
        <f>IF(Table1[[#This Row],[Total Payments Received]]&gt;Table1[[#This Row],[Loan Amount]],"PROFIT","LOSS")</f>
        <v>LOSS</v>
      </c>
    </row>
    <row r="309" spans="1:26" x14ac:dyDescent="0.25">
      <c r="A309" s="21" t="s">
        <v>657</v>
      </c>
      <c r="B309" s="2" t="s">
        <v>2305</v>
      </c>
      <c r="C309" s="3" t="s">
        <v>658</v>
      </c>
      <c r="D309" s="3" t="s">
        <v>64</v>
      </c>
      <c r="E309" s="3">
        <v>38567</v>
      </c>
      <c r="F309" s="3">
        <v>14</v>
      </c>
      <c r="G309" s="3">
        <v>60</v>
      </c>
      <c r="H309" s="3" t="s">
        <v>19</v>
      </c>
      <c r="I309" s="3" t="s">
        <v>40</v>
      </c>
      <c r="J309" s="3" t="s">
        <v>27</v>
      </c>
      <c r="K309" s="3">
        <v>82691</v>
      </c>
      <c r="L309" s="3" t="s">
        <v>32</v>
      </c>
      <c r="M309" s="3">
        <v>0.15</v>
      </c>
      <c r="N309" s="3">
        <v>0.83</v>
      </c>
      <c r="O309" s="3">
        <v>43966.38</v>
      </c>
      <c r="P309" s="3">
        <v>0</v>
      </c>
      <c r="Q309" s="3">
        <f>Table1[[#This Row],[Total Payments Received]]-Table1[[#This Row],[Loan Amount]]</f>
        <v>5399.3799999999974</v>
      </c>
      <c r="R309" s="4">
        <f>Table1[[#This Row],[Loan Amount]]/Table1[[#This Row],[Annual Income]]</f>
        <v>0.46639900351912544</v>
      </c>
      <c r="S309" s="6">
        <f>Table1[[#This Row],[Loan Amount]]/Table1[[#This Row],[Annual Income]]</f>
        <v>0.46639900351912544</v>
      </c>
      <c r="T309" s="3">
        <f>Table1[[#This Row],[Total Payments Received]]/Table1[[#This Row],[Term (Months)]]</f>
        <v>732.77299999999991</v>
      </c>
      <c r="U309" s="3">
        <f>Table1[[#This Row],[Annual Income]]/12</f>
        <v>6890.916666666667</v>
      </c>
      <c r="V309" s="6">
        <f>Table1[[#This Row],[EMI PER MONTH]]/Table1[[#This Row],[INCOME PER MONTH]]</f>
        <v>0.10633897280236058</v>
      </c>
      <c r="W309" s="7" t="str">
        <f>TEXT(Table1[[#This Row],[Issue Date]],"YYYY-mm")</f>
        <v>2023-02</v>
      </c>
      <c r="X309" s="33">
        <f ca="1">DATEDIF(Table1[[#This Row],[Issue Date]],TODAY(),"m")</f>
        <v>31</v>
      </c>
      <c r="Y30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5399.38</v>
      </c>
      <c r="Z309" s="22" t="str">
        <f>IF(Table1[[#This Row],[Total Payments Received]]&gt;Table1[[#This Row],[Loan Amount]],"PROFIT","LOSS")</f>
        <v>PROFIT</v>
      </c>
    </row>
    <row r="310" spans="1:26" ht="30" x14ac:dyDescent="0.25">
      <c r="A310" s="21" t="s">
        <v>659</v>
      </c>
      <c r="B310" s="2" t="s">
        <v>2306</v>
      </c>
      <c r="C310" s="3" t="s">
        <v>660</v>
      </c>
      <c r="D310" s="3" t="s">
        <v>18</v>
      </c>
      <c r="E310" s="3">
        <v>25860</v>
      </c>
      <c r="F310" s="3">
        <v>12.9</v>
      </c>
      <c r="G310" s="3">
        <v>60</v>
      </c>
      <c r="H310" s="3" t="s">
        <v>2043</v>
      </c>
      <c r="I310" s="3" t="s">
        <v>20</v>
      </c>
      <c r="J310" s="3" t="s">
        <v>21</v>
      </c>
      <c r="K310" s="3">
        <v>119765</v>
      </c>
      <c r="L310" s="3" t="s">
        <v>28</v>
      </c>
      <c r="M310" s="3">
        <v>0.28000000000000003</v>
      </c>
      <c r="N310" s="3">
        <v>0.74</v>
      </c>
      <c r="O310" s="3">
        <v>6261.43</v>
      </c>
      <c r="P310" s="3">
        <v>5898.18</v>
      </c>
      <c r="Q310" s="3">
        <f>Table1[[#This Row],[Total Payments Received]]-Table1[[#This Row],[Loan Amount]]</f>
        <v>-19598.57</v>
      </c>
      <c r="R310" s="4">
        <f>Table1[[#This Row],[Loan Amount]]/Table1[[#This Row],[Annual Income]]</f>
        <v>0.21592284891245356</v>
      </c>
      <c r="S310" s="6">
        <f>Table1[[#This Row],[Loan Amount]]/Table1[[#This Row],[Annual Income]]</f>
        <v>0.21592284891245356</v>
      </c>
      <c r="T310" s="3">
        <f>Table1[[#This Row],[Total Payments Received]]/Table1[[#This Row],[Term (Months)]]</f>
        <v>104.35716666666667</v>
      </c>
      <c r="U310" s="3">
        <f>Table1[[#This Row],[Annual Income]]/12</f>
        <v>9980.4166666666661</v>
      </c>
      <c r="V310" s="6">
        <f>Table1[[#This Row],[EMI PER MONTH]]/Table1[[#This Row],[INCOME PER MONTH]]</f>
        <v>1.0456193378699956E-2</v>
      </c>
      <c r="W310" s="7" t="str">
        <f>TEXT(Table1[[#This Row],[Issue Date]],"YYYY-mm")</f>
        <v>2023-05</v>
      </c>
      <c r="X310" s="33">
        <f ca="1">DATEDIF(Table1[[#This Row],[Issue Date]],TODAY(),"m")</f>
        <v>27</v>
      </c>
      <c r="Y31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19598.57</v>
      </c>
      <c r="Z310" s="22" t="str">
        <f>IF(Table1[[#This Row],[Total Payments Received]]&gt;Table1[[#This Row],[Loan Amount]],"PROFIT","LOSS")</f>
        <v>LOSS</v>
      </c>
    </row>
    <row r="311" spans="1:26" ht="45" x14ac:dyDescent="0.25">
      <c r="A311" s="21" t="s">
        <v>661</v>
      </c>
      <c r="B311" s="2" t="s">
        <v>2307</v>
      </c>
      <c r="C311" s="3" t="s">
        <v>662</v>
      </c>
      <c r="D311" s="3" t="s">
        <v>52</v>
      </c>
      <c r="E311" s="3">
        <v>22195</v>
      </c>
      <c r="F311" s="3">
        <v>6.9</v>
      </c>
      <c r="G311" s="3">
        <v>36</v>
      </c>
      <c r="H311" s="3" t="s">
        <v>2043</v>
      </c>
      <c r="I311" s="3" t="s">
        <v>56</v>
      </c>
      <c r="J311" s="3" t="s">
        <v>31</v>
      </c>
      <c r="K311" s="3">
        <v>109768</v>
      </c>
      <c r="L311" s="3" t="s">
        <v>22</v>
      </c>
      <c r="M311" s="3">
        <v>0.12</v>
      </c>
      <c r="N311" s="3">
        <v>0.89</v>
      </c>
      <c r="O311" s="3">
        <v>7543.49</v>
      </c>
      <c r="P311" s="3">
        <v>5682.73</v>
      </c>
      <c r="Q311" s="3">
        <f>Table1[[#This Row],[Total Payments Received]]-Table1[[#This Row],[Loan Amount]]</f>
        <v>-14651.51</v>
      </c>
      <c r="R311" s="4">
        <f>Table1[[#This Row],[Loan Amount]]/Table1[[#This Row],[Annual Income]]</f>
        <v>0.20219918373296408</v>
      </c>
      <c r="S311" s="6">
        <f>Table1[[#This Row],[Loan Amount]]/Table1[[#This Row],[Annual Income]]</f>
        <v>0.20219918373296408</v>
      </c>
      <c r="T311" s="3">
        <f>Table1[[#This Row],[Total Payments Received]]/Table1[[#This Row],[Term (Months)]]</f>
        <v>209.54138888888889</v>
      </c>
      <c r="U311" s="3">
        <f>Table1[[#This Row],[Annual Income]]/12</f>
        <v>9147.3333333333339</v>
      </c>
      <c r="V311" s="6">
        <f>Table1[[#This Row],[EMI PER MONTH]]/Table1[[#This Row],[INCOME PER MONTH]]</f>
        <v>2.2907374341034424E-2</v>
      </c>
      <c r="W311" s="7" t="str">
        <f>TEXT(Table1[[#This Row],[Issue Date]],"YYYY-mm")</f>
        <v>2023-09</v>
      </c>
      <c r="X311" s="33">
        <f ca="1">DATEDIF(Table1[[#This Row],[Issue Date]],TODAY(),"m")</f>
        <v>24</v>
      </c>
      <c r="Y31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14651.51</v>
      </c>
      <c r="Z311" s="22" t="str">
        <f>IF(Table1[[#This Row],[Total Payments Received]]&gt;Table1[[#This Row],[Loan Amount]],"PROFIT","LOSS")</f>
        <v>LOSS</v>
      </c>
    </row>
    <row r="312" spans="1:26" x14ac:dyDescent="0.25">
      <c r="A312" s="21" t="s">
        <v>663</v>
      </c>
      <c r="B312" s="2" t="s">
        <v>2192</v>
      </c>
      <c r="C312" s="3" t="s">
        <v>664</v>
      </c>
      <c r="D312" s="3" t="s">
        <v>75</v>
      </c>
      <c r="E312" s="3">
        <v>12939</v>
      </c>
      <c r="F312" s="3">
        <v>13.8</v>
      </c>
      <c r="G312" s="3">
        <v>60</v>
      </c>
      <c r="H312" s="3" t="s">
        <v>19</v>
      </c>
      <c r="I312" s="3" t="s">
        <v>56</v>
      </c>
      <c r="J312" s="3" t="s">
        <v>36</v>
      </c>
      <c r="K312" s="3">
        <v>55613</v>
      </c>
      <c r="L312" s="3" t="s">
        <v>28</v>
      </c>
      <c r="M312" s="3">
        <v>0.37</v>
      </c>
      <c r="N312" s="3">
        <v>0.81</v>
      </c>
      <c r="O312" s="3">
        <v>14724.58</v>
      </c>
      <c r="P312" s="3">
        <v>0</v>
      </c>
      <c r="Q312" s="3">
        <f>Table1[[#This Row],[Total Payments Received]]-Table1[[#This Row],[Loan Amount]]</f>
        <v>1785.58</v>
      </c>
      <c r="R312" s="4">
        <f>Table1[[#This Row],[Loan Amount]]/Table1[[#This Row],[Annual Income]]</f>
        <v>0.23266142808336179</v>
      </c>
      <c r="S312" s="6">
        <f>Table1[[#This Row],[Loan Amount]]/Table1[[#This Row],[Annual Income]]</f>
        <v>0.23266142808336179</v>
      </c>
      <c r="T312" s="3">
        <f>Table1[[#This Row],[Total Payments Received]]/Table1[[#This Row],[Term (Months)]]</f>
        <v>245.40966666666665</v>
      </c>
      <c r="U312" s="3">
        <f>Table1[[#This Row],[Annual Income]]/12</f>
        <v>4634.416666666667</v>
      </c>
      <c r="V312" s="6">
        <f>Table1[[#This Row],[EMI PER MONTH]]/Table1[[#This Row],[INCOME PER MONTH]]</f>
        <v>5.2953733839210253E-2</v>
      </c>
      <c r="W312" s="7" t="str">
        <f>TEXT(Table1[[#This Row],[Issue Date]],"YYYY-mm")</f>
        <v>2023-06</v>
      </c>
      <c r="X312" s="33">
        <f ca="1">DATEDIF(Table1[[#This Row],[Issue Date]],TODAY(),"m")</f>
        <v>27</v>
      </c>
      <c r="Y31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1785.58</v>
      </c>
      <c r="Z312" s="22" t="str">
        <f>IF(Table1[[#This Row],[Total Payments Received]]&gt;Table1[[#This Row],[Loan Amount]],"PROFIT","LOSS")</f>
        <v>PROFIT</v>
      </c>
    </row>
    <row r="313" spans="1:26" ht="45" x14ac:dyDescent="0.25">
      <c r="A313" s="21" t="s">
        <v>665</v>
      </c>
      <c r="B313" s="2" t="s">
        <v>2308</v>
      </c>
      <c r="C313" s="3" t="s">
        <v>666</v>
      </c>
      <c r="D313" s="3" t="s">
        <v>49</v>
      </c>
      <c r="E313" s="3">
        <v>26338</v>
      </c>
      <c r="F313" s="3">
        <v>8.9</v>
      </c>
      <c r="G313" s="3">
        <v>36</v>
      </c>
      <c r="H313" s="3" t="s">
        <v>2043</v>
      </c>
      <c r="I313" s="3" t="s">
        <v>26</v>
      </c>
      <c r="J313" s="3" t="s">
        <v>31</v>
      </c>
      <c r="K313" s="3">
        <v>44026</v>
      </c>
      <c r="L313" s="3" t="s">
        <v>32</v>
      </c>
      <c r="M313" s="3">
        <v>0.46</v>
      </c>
      <c r="N313" s="3">
        <v>0.5</v>
      </c>
      <c r="O313" s="3">
        <v>8198.4599999999991</v>
      </c>
      <c r="P313" s="3">
        <v>0</v>
      </c>
      <c r="Q313" s="3">
        <f>Table1[[#This Row],[Total Payments Received]]-Table1[[#This Row],[Loan Amount]]</f>
        <v>-18139.54</v>
      </c>
      <c r="R313" s="4">
        <f>Table1[[#This Row],[Loan Amount]]/Table1[[#This Row],[Annual Income]]</f>
        <v>0.5982374051696725</v>
      </c>
      <c r="S313" s="6">
        <f>Table1[[#This Row],[Loan Amount]]/Table1[[#This Row],[Annual Income]]</f>
        <v>0.5982374051696725</v>
      </c>
      <c r="T313" s="3">
        <f>Table1[[#This Row],[Total Payments Received]]/Table1[[#This Row],[Term (Months)]]</f>
        <v>227.73499999999999</v>
      </c>
      <c r="U313" s="3">
        <f>Table1[[#This Row],[Annual Income]]/12</f>
        <v>3668.8333333333335</v>
      </c>
      <c r="V313" s="6">
        <f>Table1[[#This Row],[EMI PER MONTH]]/Table1[[#This Row],[INCOME PER MONTH]]</f>
        <v>6.2072866033707347E-2</v>
      </c>
      <c r="W313" s="7" t="str">
        <f>TEXT(Table1[[#This Row],[Issue Date]],"YYYY-mm")</f>
        <v>2021-02</v>
      </c>
      <c r="X313" s="33">
        <f ca="1">DATEDIF(Table1[[#This Row],[Issue Date]],TODAY(),"m")</f>
        <v>55</v>
      </c>
      <c r="Y31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18139.54</v>
      </c>
      <c r="Z313" s="22" t="str">
        <f>IF(Table1[[#This Row],[Total Payments Received]]&gt;Table1[[#This Row],[Loan Amount]],"PROFIT","LOSS")</f>
        <v>LOSS</v>
      </c>
    </row>
    <row r="314" spans="1:26" ht="30" x14ac:dyDescent="0.25">
      <c r="A314" s="21" t="s">
        <v>667</v>
      </c>
      <c r="B314" s="2" t="s">
        <v>2309</v>
      </c>
      <c r="C314" s="3" t="s">
        <v>668</v>
      </c>
      <c r="D314" s="3" t="s">
        <v>64</v>
      </c>
      <c r="E314" s="3">
        <v>22730</v>
      </c>
      <c r="F314" s="3">
        <v>8.6999999999999993</v>
      </c>
      <c r="G314" s="3">
        <v>60</v>
      </c>
      <c r="H314" s="3" t="s">
        <v>19</v>
      </c>
      <c r="I314" s="3" t="s">
        <v>20</v>
      </c>
      <c r="J314" s="3" t="s">
        <v>21</v>
      </c>
      <c r="K314" s="3">
        <v>83535</v>
      </c>
      <c r="L314" s="3" t="s">
        <v>22</v>
      </c>
      <c r="M314" s="3">
        <v>0.43</v>
      </c>
      <c r="N314" s="3">
        <v>0.68</v>
      </c>
      <c r="O314" s="3">
        <v>24707.51</v>
      </c>
      <c r="P314" s="3">
        <v>0</v>
      </c>
      <c r="Q314" s="3">
        <f>Table1[[#This Row],[Total Payments Received]]-Table1[[#This Row],[Loan Amount]]</f>
        <v>1977.5099999999984</v>
      </c>
      <c r="R314" s="4">
        <f>Table1[[#This Row],[Loan Amount]]/Table1[[#This Row],[Annual Income]]</f>
        <v>0.27210151433530855</v>
      </c>
      <c r="S314" s="6">
        <f>Table1[[#This Row],[Loan Amount]]/Table1[[#This Row],[Annual Income]]</f>
        <v>0.27210151433530855</v>
      </c>
      <c r="T314" s="3">
        <f>Table1[[#This Row],[Total Payments Received]]/Table1[[#This Row],[Term (Months)]]</f>
        <v>411.79183333333333</v>
      </c>
      <c r="U314" s="3">
        <f>Table1[[#This Row],[Annual Income]]/12</f>
        <v>6961.25</v>
      </c>
      <c r="V314" s="6">
        <f>Table1[[#This Row],[EMI PER MONTH]]/Table1[[#This Row],[INCOME PER MONTH]]</f>
        <v>5.9154869216496077E-2</v>
      </c>
      <c r="W314" s="7" t="str">
        <f>TEXT(Table1[[#This Row],[Issue Date]],"YYYY-mm")</f>
        <v>2023-05</v>
      </c>
      <c r="X314" s="33">
        <f ca="1">DATEDIF(Table1[[#This Row],[Issue Date]],TODAY(),"m")</f>
        <v>28</v>
      </c>
      <c r="Y31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1977.51</v>
      </c>
      <c r="Z314" s="22" t="str">
        <f>IF(Table1[[#This Row],[Total Payments Received]]&gt;Table1[[#This Row],[Loan Amount]],"PROFIT","LOSS")</f>
        <v>PROFIT</v>
      </c>
    </row>
    <row r="315" spans="1:26" x14ac:dyDescent="0.25">
      <c r="A315" s="21" t="s">
        <v>669</v>
      </c>
      <c r="B315" s="2" t="s">
        <v>2310</v>
      </c>
      <c r="C315" s="3" t="s">
        <v>670</v>
      </c>
      <c r="D315" s="3" t="s">
        <v>25</v>
      </c>
      <c r="E315" s="3">
        <v>22427</v>
      </c>
      <c r="F315" s="3">
        <v>6.9</v>
      </c>
      <c r="G315" s="3">
        <v>36</v>
      </c>
      <c r="H315" s="3" t="s">
        <v>19</v>
      </c>
      <c r="I315" s="3" t="s">
        <v>72</v>
      </c>
      <c r="J315" s="3" t="s">
        <v>36</v>
      </c>
      <c r="K315" s="3">
        <v>124090</v>
      </c>
      <c r="L315" s="3" t="s">
        <v>32</v>
      </c>
      <c r="M315" s="3">
        <v>0.15</v>
      </c>
      <c r="N315" s="3">
        <v>0.88</v>
      </c>
      <c r="O315" s="3">
        <v>23974.46</v>
      </c>
      <c r="P315" s="3">
        <v>0</v>
      </c>
      <c r="Q315" s="3">
        <f>Table1[[#This Row],[Total Payments Received]]-Table1[[#This Row],[Loan Amount]]</f>
        <v>1547.4599999999991</v>
      </c>
      <c r="R315" s="4">
        <f>Table1[[#This Row],[Loan Amount]]/Table1[[#This Row],[Annual Income]]</f>
        <v>0.18073172697235876</v>
      </c>
      <c r="S315" s="6">
        <f>Table1[[#This Row],[Loan Amount]]/Table1[[#This Row],[Annual Income]]</f>
        <v>0.18073172697235876</v>
      </c>
      <c r="T315" s="3">
        <f>Table1[[#This Row],[Total Payments Received]]/Table1[[#This Row],[Term (Months)]]</f>
        <v>665.95722222222219</v>
      </c>
      <c r="U315" s="3">
        <f>Table1[[#This Row],[Annual Income]]/12</f>
        <v>10340.833333333334</v>
      </c>
      <c r="V315" s="6">
        <f>Table1[[#This Row],[EMI PER MONTH]]/Table1[[#This Row],[INCOME PER MONTH]]</f>
        <v>6.4400730652483404E-2</v>
      </c>
      <c r="W315" s="7" t="str">
        <f>TEXT(Table1[[#This Row],[Issue Date]],"YYYY-mm")</f>
        <v>2023-04</v>
      </c>
      <c r="X315" s="33">
        <f ca="1">DATEDIF(Table1[[#This Row],[Issue Date]],TODAY(),"m")</f>
        <v>29</v>
      </c>
      <c r="Y31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1547.46</v>
      </c>
      <c r="Z315" s="22" t="str">
        <f>IF(Table1[[#This Row],[Total Payments Received]]&gt;Table1[[#This Row],[Loan Amount]],"PROFIT","LOSS")</f>
        <v>PROFIT</v>
      </c>
    </row>
    <row r="316" spans="1:26" x14ac:dyDescent="0.25">
      <c r="A316" s="21" t="s">
        <v>671</v>
      </c>
      <c r="B316" s="2" t="s">
        <v>2311</v>
      </c>
      <c r="C316" s="3" t="s">
        <v>672</v>
      </c>
      <c r="D316" s="3" t="s">
        <v>64</v>
      </c>
      <c r="E316" s="3">
        <v>36196</v>
      </c>
      <c r="F316" s="3">
        <v>12.1</v>
      </c>
      <c r="G316" s="3">
        <v>36</v>
      </c>
      <c r="H316" s="3" t="s">
        <v>2043</v>
      </c>
      <c r="I316" s="3" t="s">
        <v>20</v>
      </c>
      <c r="J316" s="3" t="s">
        <v>36</v>
      </c>
      <c r="K316" s="3">
        <v>60908</v>
      </c>
      <c r="L316" s="3" t="s">
        <v>28</v>
      </c>
      <c r="M316" s="3">
        <v>0.15</v>
      </c>
      <c r="N316" s="3">
        <v>0.66</v>
      </c>
      <c r="O316" s="3">
        <v>14402.05</v>
      </c>
      <c r="P316" s="3">
        <v>0</v>
      </c>
      <c r="Q316" s="3">
        <f>Table1[[#This Row],[Total Payments Received]]-Table1[[#This Row],[Loan Amount]]</f>
        <v>-21793.95</v>
      </c>
      <c r="R316" s="4">
        <f>Table1[[#This Row],[Loan Amount]]/Table1[[#This Row],[Annual Income]]</f>
        <v>0.59427333026860185</v>
      </c>
      <c r="S316" s="6">
        <f>Table1[[#This Row],[Loan Amount]]/Table1[[#This Row],[Annual Income]]</f>
        <v>0.59427333026860185</v>
      </c>
      <c r="T316" s="3">
        <f>Table1[[#This Row],[Total Payments Received]]/Table1[[#This Row],[Term (Months)]]</f>
        <v>400.05694444444441</v>
      </c>
      <c r="U316" s="3">
        <f>Table1[[#This Row],[Annual Income]]/12</f>
        <v>5075.666666666667</v>
      </c>
      <c r="V316" s="6">
        <f>Table1[[#This Row],[EMI PER MONTH]]/Table1[[#This Row],[INCOME PER MONTH]]</f>
        <v>7.8818600731157359E-2</v>
      </c>
      <c r="W316" s="7" t="str">
        <f>TEXT(Table1[[#This Row],[Issue Date]],"YYYY-mm")</f>
        <v>2023-07</v>
      </c>
      <c r="X316" s="33">
        <f ca="1">DATEDIF(Table1[[#This Row],[Issue Date]],TODAY(),"m")</f>
        <v>25</v>
      </c>
      <c r="Y31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21793.95</v>
      </c>
      <c r="Z316" s="22" t="str">
        <f>IF(Table1[[#This Row],[Total Payments Received]]&gt;Table1[[#This Row],[Loan Amount]],"PROFIT","LOSS")</f>
        <v>LOSS</v>
      </c>
    </row>
    <row r="317" spans="1:26" x14ac:dyDescent="0.25">
      <c r="A317" s="21" t="s">
        <v>673</v>
      </c>
      <c r="B317" s="2" t="s">
        <v>2312</v>
      </c>
      <c r="C317" s="3" t="s">
        <v>674</v>
      </c>
      <c r="D317" s="3" t="s">
        <v>39</v>
      </c>
      <c r="E317" s="3">
        <v>28083</v>
      </c>
      <c r="F317" s="3">
        <v>20.100000000000001</v>
      </c>
      <c r="G317" s="3">
        <v>36</v>
      </c>
      <c r="H317" s="3" t="s">
        <v>2043</v>
      </c>
      <c r="I317" s="3" t="s">
        <v>20</v>
      </c>
      <c r="J317" s="3" t="s">
        <v>27</v>
      </c>
      <c r="K317" s="3">
        <v>82113</v>
      </c>
      <c r="L317" s="3" t="s">
        <v>32</v>
      </c>
      <c r="M317" s="3">
        <v>0.43</v>
      </c>
      <c r="N317" s="3">
        <v>0.52</v>
      </c>
      <c r="O317" s="3">
        <v>5611.04</v>
      </c>
      <c r="P317" s="3">
        <v>8802.11</v>
      </c>
      <c r="Q317" s="3">
        <f>Table1[[#This Row],[Total Payments Received]]-Table1[[#This Row],[Loan Amount]]</f>
        <v>-22471.96</v>
      </c>
      <c r="R317" s="4">
        <f>Table1[[#This Row],[Loan Amount]]/Table1[[#This Row],[Annual Income]]</f>
        <v>0.34200431113222024</v>
      </c>
      <c r="S317" s="6">
        <f>Table1[[#This Row],[Loan Amount]]/Table1[[#This Row],[Annual Income]]</f>
        <v>0.34200431113222024</v>
      </c>
      <c r="T317" s="3">
        <f>Table1[[#This Row],[Total Payments Received]]/Table1[[#This Row],[Term (Months)]]</f>
        <v>155.86222222222221</v>
      </c>
      <c r="U317" s="3">
        <f>Table1[[#This Row],[Annual Income]]/12</f>
        <v>6842.75</v>
      </c>
      <c r="V317" s="6">
        <f>Table1[[#This Row],[EMI PER MONTH]]/Table1[[#This Row],[INCOME PER MONTH]]</f>
        <v>2.2777716886079751E-2</v>
      </c>
      <c r="W317" s="7" t="str">
        <f>TEXT(Table1[[#This Row],[Issue Date]],"YYYY-mm")</f>
        <v>2022-10</v>
      </c>
      <c r="X317" s="33">
        <f ca="1">DATEDIF(Table1[[#This Row],[Issue Date]],TODAY(),"m")</f>
        <v>35</v>
      </c>
      <c r="Y31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22471.96</v>
      </c>
      <c r="Z317" s="22" t="str">
        <f>IF(Table1[[#This Row],[Total Payments Received]]&gt;Table1[[#This Row],[Loan Amount]],"PROFIT","LOSS")</f>
        <v>LOSS</v>
      </c>
    </row>
    <row r="318" spans="1:26" ht="45" x14ac:dyDescent="0.25">
      <c r="A318" s="21" t="s">
        <v>675</v>
      </c>
      <c r="B318" s="2" t="s">
        <v>2313</v>
      </c>
      <c r="C318" s="3" t="s">
        <v>676</v>
      </c>
      <c r="D318" s="3" t="s">
        <v>25</v>
      </c>
      <c r="E318" s="3">
        <v>22510</v>
      </c>
      <c r="F318" s="3">
        <v>10.5</v>
      </c>
      <c r="G318" s="3">
        <v>60</v>
      </c>
      <c r="H318" s="3" t="s">
        <v>2043</v>
      </c>
      <c r="I318" s="3" t="s">
        <v>26</v>
      </c>
      <c r="J318" s="3" t="s">
        <v>31</v>
      </c>
      <c r="K318" s="3">
        <v>49610</v>
      </c>
      <c r="L318" s="3" t="s">
        <v>28</v>
      </c>
      <c r="M318" s="3">
        <v>0.47</v>
      </c>
      <c r="N318" s="3">
        <v>0.84</v>
      </c>
      <c r="O318" s="3">
        <v>9547.33</v>
      </c>
      <c r="P318" s="3">
        <v>0</v>
      </c>
      <c r="Q318" s="3">
        <f>Table1[[#This Row],[Total Payments Received]]-Table1[[#This Row],[Loan Amount]]</f>
        <v>-12962.67</v>
      </c>
      <c r="R318" s="4">
        <f>Table1[[#This Row],[Loan Amount]]/Table1[[#This Row],[Annual Income]]</f>
        <v>0.45373916549082849</v>
      </c>
      <c r="S318" s="6">
        <f>Table1[[#This Row],[Loan Amount]]/Table1[[#This Row],[Annual Income]]</f>
        <v>0.45373916549082849</v>
      </c>
      <c r="T318" s="3">
        <f>Table1[[#This Row],[Total Payments Received]]/Table1[[#This Row],[Term (Months)]]</f>
        <v>159.12216666666666</v>
      </c>
      <c r="U318" s="3">
        <f>Table1[[#This Row],[Annual Income]]/12</f>
        <v>4134.166666666667</v>
      </c>
      <c r="V318" s="6">
        <f>Table1[[#This Row],[EMI PER MONTH]]/Table1[[#This Row],[INCOME PER MONTH]]</f>
        <v>3.8489538399516222E-2</v>
      </c>
      <c r="W318" s="7" t="str">
        <f>TEXT(Table1[[#This Row],[Issue Date]],"YYYY-mm")</f>
        <v>2021-09</v>
      </c>
      <c r="X318" s="33">
        <f ca="1">DATEDIF(Table1[[#This Row],[Issue Date]],TODAY(),"m")</f>
        <v>47</v>
      </c>
      <c r="Y31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12962.67</v>
      </c>
      <c r="Z318" s="22" t="str">
        <f>IF(Table1[[#This Row],[Total Payments Received]]&gt;Table1[[#This Row],[Loan Amount]],"PROFIT","LOSS")</f>
        <v>LOSS</v>
      </c>
    </row>
    <row r="319" spans="1:26" ht="30" x14ac:dyDescent="0.25">
      <c r="A319" s="21" t="s">
        <v>677</v>
      </c>
      <c r="B319" s="2" t="s">
        <v>2314</v>
      </c>
      <c r="C319" s="3" t="s">
        <v>678</v>
      </c>
      <c r="D319" s="3" t="s">
        <v>39</v>
      </c>
      <c r="E319" s="3">
        <v>8813</v>
      </c>
      <c r="F319" s="3">
        <v>11.2</v>
      </c>
      <c r="G319" s="3">
        <v>60</v>
      </c>
      <c r="H319" s="3" t="s">
        <v>19</v>
      </c>
      <c r="I319" s="3" t="s">
        <v>56</v>
      </c>
      <c r="J319" s="3" t="s">
        <v>36</v>
      </c>
      <c r="K319" s="3">
        <v>76646</v>
      </c>
      <c r="L319" s="3" t="s">
        <v>22</v>
      </c>
      <c r="M319" s="3">
        <v>0.28000000000000003</v>
      </c>
      <c r="N319" s="3">
        <v>0.86</v>
      </c>
      <c r="O319" s="3">
        <v>9800.06</v>
      </c>
      <c r="P319" s="3">
        <v>0</v>
      </c>
      <c r="Q319" s="3">
        <f>Table1[[#This Row],[Total Payments Received]]-Table1[[#This Row],[Loan Amount]]</f>
        <v>987.05999999999949</v>
      </c>
      <c r="R319" s="4">
        <f>Table1[[#This Row],[Loan Amount]]/Table1[[#This Row],[Annual Income]]</f>
        <v>0.11498316937609268</v>
      </c>
      <c r="S319" s="6">
        <f>Table1[[#This Row],[Loan Amount]]/Table1[[#This Row],[Annual Income]]</f>
        <v>0.11498316937609268</v>
      </c>
      <c r="T319" s="3">
        <f>Table1[[#This Row],[Total Payments Received]]/Table1[[#This Row],[Term (Months)]]</f>
        <v>163.33433333333332</v>
      </c>
      <c r="U319" s="3">
        <f>Table1[[#This Row],[Annual Income]]/12</f>
        <v>6387.166666666667</v>
      </c>
      <c r="V319" s="6">
        <f>Table1[[#This Row],[EMI PER MONTH]]/Table1[[#This Row],[INCOME PER MONTH]]</f>
        <v>2.557226730683923E-2</v>
      </c>
      <c r="W319" s="7" t="str">
        <f>TEXT(Table1[[#This Row],[Issue Date]],"YYYY-mm")</f>
        <v>2022-01</v>
      </c>
      <c r="X319" s="33">
        <f ca="1">DATEDIF(Table1[[#This Row],[Issue Date]],TODAY(),"m")</f>
        <v>44</v>
      </c>
      <c r="Y31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987.059999999999</v>
      </c>
      <c r="Z319" s="22" t="str">
        <f>IF(Table1[[#This Row],[Total Payments Received]]&gt;Table1[[#This Row],[Loan Amount]],"PROFIT","LOSS")</f>
        <v>PROFIT</v>
      </c>
    </row>
    <row r="320" spans="1:26" ht="30" x14ac:dyDescent="0.25">
      <c r="A320" s="21" t="s">
        <v>679</v>
      </c>
      <c r="B320" s="2" t="s">
        <v>2315</v>
      </c>
      <c r="C320" s="3" t="s">
        <v>680</v>
      </c>
      <c r="D320" s="3" t="s">
        <v>52</v>
      </c>
      <c r="E320" s="3">
        <v>32598</v>
      </c>
      <c r="F320" s="3">
        <v>17.899999999999999</v>
      </c>
      <c r="G320" s="3">
        <v>60</v>
      </c>
      <c r="H320" s="3" t="s">
        <v>19</v>
      </c>
      <c r="I320" s="3" t="s">
        <v>40</v>
      </c>
      <c r="J320" s="3" t="s">
        <v>21</v>
      </c>
      <c r="K320" s="3">
        <v>135141</v>
      </c>
      <c r="L320" s="3" t="s">
        <v>32</v>
      </c>
      <c r="M320" s="3">
        <v>0.3</v>
      </c>
      <c r="N320" s="3">
        <v>0.56999999999999995</v>
      </c>
      <c r="O320" s="3">
        <v>38433.040000000001</v>
      </c>
      <c r="P320" s="3">
        <v>0</v>
      </c>
      <c r="Q320" s="3">
        <f>Table1[[#This Row],[Total Payments Received]]-Table1[[#This Row],[Loan Amount]]</f>
        <v>5835.0400000000009</v>
      </c>
      <c r="R320" s="4">
        <f>Table1[[#This Row],[Loan Amount]]/Table1[[#This Row],[Annual Income]]</f>
        <v>0.24121473128066243</v>
      </c>
      <c r="S320" s="6">
        <f>Table1[[#This Row],[Loan Amount]]/Table1[[#This Row],[Annual Income]]</f>
        <v>0.24121473128066243</v>
      </c>
      <c r="T320" s="3">
        <f>Table1[[#This Row],[Total Payments Received]]/Table1[[#This Row],[Term (Months)]]</f>
        <v>640.55066666666664</v>
      </c>
      <c r="U320" s="3">
        <f>Table1[[#This Row],[Annual Income]]/12</f>
        <v>11261.75</v>
      </c>
      <c r="V320" s="6">
        <f>Table1[[#This Row],[EMI PER MONTH]]/Table1[[#This Row],[INCOME PER MONTH]]</f>
        <v>5.6878430676108656E-2</v>
      </c>
      <c r="W320" s="7" t="str">
        <f>TEXT(Table1[[#This Row],[Issue Date]],"YYYY-mm")</f>
        <v>2022-09</v>
      </c>
      <c r="X320" s="33">
        <f ca="1">DATEDIF(Table1[[#This Row],[Issue Date]],TODAY(),"m")</f>
        <v>35</v>
      </c>
      <c r="Y32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5835.04</v>
      </c>
      <c r="Z320" s="22" t="str">
        <f>IF(Table1[[#This Row],[Total Payments Received]]&gt;Table1[[#This Row],[Loan Amount]],"PROFIT","LOSS")</f>
        <v>PROFIT</v>
      </c>
    </row>
    <row r="321" spans="1:26" x14ac:dyDescent="0.25">
      <c r="A321" s="21" t="s">
        <v>681</v>
      </c>
      <c r="B321" s="2" t="s">
        <v>2316</v>
      </c>
      <c r="C321" s="3" t="s">
        <v>682</v>
      </c>
      <c r="D321" s="3" t="s">
        <v>55</v>
      </c>
      <c r="E321" s="3">
        <v>28570</v>
      </c>
      <c r="F321" s="3">
        <v>8.9</v>
      </c>
      <c r="G321" s="3">
        <v>36</v>
      </c>
      <c r="H321" s="3" t="s">
        <v>19</v>
      </c>
      <c r="I321" s="3" t="s">
        <v>20</v>
      </c>
      <c r="J321" s="3" t="s">
        <v>27</v>
      </c>
      <c r="K321" s="3">
        <v>93185</v>
      </c>
      <c r="L321" s="3" t="s">
        <v>32</v>
      </c>
      <c r="M321" s="3">
        <v>0.23</v>
      </c>
      <c r="N321" s="3">
        <v>0.74</v>
      </c>
      <c r="O321" s="3">
        <v>31112.73</v>
      </c>
      <c r="P321" s="3">
        <v>0</v>
      </c>
      <c r="Q321" s="3">
        <f>Table1[[#This Row],[Total Payments Received]]-Table1[[#This Row],[Loan Amount]]</f>
        <v>2542.7299999999996</v>
      </c>
      <c r="R321" s="4">
        <f>Table1[[#This Row],[Loan Amount]]/Table1[[#This Row],[Annual Income]]</f>
        <v>0.306594408971401</v>
      </c>
      <c r="S321" s="6">
        <f>Table1[[#This Row],[Loan Amount]]/Table1[[#This Row],[Annual Income]]</f>
        <v>0.306594408971401</v>
      </c>
      <c r="T321" s="3">
        <f>Table1[[#This Row],[Total Payments Received]]/Table1[[#This Row],[Term (Months)]]</f>
        <v>864.24249999999995</v>
      </c>
      <c r="U321" s="3">
        <f>Table1[[#This Row],[Annual Income]]/12</f>
        <v>7765.416666666667</v>
      </c>
      <c r="V321" s="6">
        <f>Table1[[#This Row],[EMI PER MONTH]]/Table1[[#This Row],[INCOME PER MONTH]]</f>
        <v>0.11129377045661855</v>
      </c>
      <c r="W321" s="7" t="str">
        <f>TEXT(Table1[[#This Row],[Issue Date]],"YYYY-mm")</f>
        <v>2022-10</v>
      </c>
      <c r="X321" s="33">
        <f ca="1">DATEDIF(Table1[[#This Row],[Issue Date]],TODAY(),"m")</f>
        <v>35</v>
      </c>
      <c r="Y32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2542.73</v>
      </c>
      <c r="Z321" s="22" t="str">
        <f>IF(Table1[[#This Row],[Total Payments Received]]&gt;Table1[[#This Row],[Loan Amount]],"PROFIT","LOSS")</f>
        <v>PROFIT</v>
      </c>
    </row>
    <row r="322" spans="1:26" x14ac:dyDescent="0.25">
      <c r="A322" s="21" t="s">
        <v>683</v>
      </c>
      <c r="B322" s="2" t="s">
        <v>2317</v>
      </c>
      <c r="C322" s="3" t="s">
        <v>684</v>
      </c>
      <c r="D322" s="3" t="s">
        <v>75</v>
      </c>
      <c r="E322" s="3">
        <v>28082</v>
      </c>
      <c r="F322" s="3">
        <v>22.9</v>
      </c>
      <c r="G322" s="3">
        <v>36</v>
      </c>
      <c r="H322" s="3" t="s">
        <v>19</v>
      </c>
      <c r="I322" s="3" t="s">
        <v>56</v>
      </c>
      <c r="J322" s="3" t="s">
        <v>36</v>
      </c>
      <c r="K322" s="3">
        <v>102567</v>
      </c>
      <c r="L322" s="3" t="s">
        <v>28</v>
      </c>
      <c r="M322" s="3">
        <v>0.46</v>
      </c>
      <c r="N322" s="3">
        <v>0.59</v>
      </c>
      <c r="O322" s="3">
        <v>34512.78</v>
      </c>
      <c r="P322" s="3">
        <v>0</v>
      </c>
      <c r="Q322" s="3">
        <f>Table1[[#This Row],[Total Payments Received]]-Table1[[#This Row],[Loan Amount]]</f>
        <v>6430.7799999999988</v>
      </c>
      <c r="R322" s="4">
        <f>Table1[[#This Row],[Loan Amount]]/Table1[[#This Row],[Annual Income]]</f>
        <v>0.27379176538262795</v>
      </c>
      <c r="S322" s="6">
        <f>Table1[[#This Row],[Loan Amount]]/Table1[[#This Row],[Annual Income]]</f>
        <v>0.27379176538262795</v>
      </c>
      <c r="T322" s="3">
        <f>Table1[[#This Row],[Total Payments Received]]/Table1[[#This Row],[Term (Months)]]</f>
        <v>958.68833333333328</v>
      </c>
      <c r="U322" s="3">
        <f>Table1[[#This Row],[Annual Income]]/12</f>
        <v>8547.25</v>
      </c>
      <c r="V322" s="6">
        <f>Table1[[#This Row],[EMI PER MONTH]]/Table1[[#This Row],[INCOME PER MONTH]]</f>
        <v>0.11216336638489963</v>
      </c>
      <c r="W322" s="7" t="str">
        <f>TEXT(Table1[[#This Row],[Issue Date]],"YYYY-mm")</f>
        <v>2021-04</v>
      </c>
      <c r="X322" s="33">
        <f ca="1">DATEDIF(Table1[[#This Row],[Issue Date]],TODAY(),"m")</f>
        <v>52</v>
      </c>
      <c r="Y32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6430.78</v>
      </c>
      <c r="Z322" s="22" t="str">
        <f>IF(Table1[[#This Row],[Total Payments Received]]&gt;Table1[[#This Row],[Loan Amount]],"PROFIT","LOSS")</f>
        <v>PROFIT</v>
      </c>
    </row>
    <row r="323" spans="1:26" ht="45" x14ac:dyDescent="0.25">
      <c r="A323" s="21" t="s">
        <v>685</v>
      </c>
      <c r="B323" s="2" t="s">
        <v>2318</v>
      </c>
      <c r="C323" s="3" t="s">
        <v>686</v>
      </c>
      <c r="D323" s="3" t="s">
        <v>71</v>
      </c>
      <c r="E323" s="3">
        <v>30241</v>
      </c>
      <c r="F323" s="3">
        <v>15.4</v>
      </c>
      <c r="G323" s="3">
        <v>60</v>
      </c>
      <c r="H323" s="3" t="s">
        <v>19</v>
      </c>
      <c r="I323" s="3" t="s">
        <v>20</v>
      </c>
      <c r="J323" s="3" t="s">
        <v>31</v>
      </c>
      <c r="K323" s="3">
        <v>77574</v>
      </c>
      <c r="L323" s="3" t="s">
        <v>32</v>
      </c>
      <c r="M323" s="3">
        <v>0.36</v>
      </c>
      <c r="N323" s="3">
        <v>0.82</v>
      </c>
      <c r="O323" s="3">
        <v>34898.11</v>
      </c>
      <c r="P323" s="3">
        <v>0</v>
      </c>
      <c r="Q323" s="3">
        <f>Table1[[#This Row],[Total Payments Received]]-Table1[[#This Row],[Loan Amount]]</f>
        <v>4657.1100000000006</v>
      </c>
      <c r="R323" s="4">
        <f>Table1[[#This Row],[Loan Amount]]/Table1[[#This Row],[Annual Income]]</f>
        <v>0.38983422280661045</v>
      </c>
      <c r="S323" s="6">
        <f>Table1[[#This Row],[Loan Amount]]/Table1[[#This Row],[Annual Income]]</f>
        <v>0.38983422280661045</v>
      </c>
      <c r="T323" s="3">
        <f>Table1[[#This Row],[Total Payments Received]]/Table1[[#This Row],[Term (Months)]]</f>
        <v>581.63516666666669</v>
      </c>
      <c r="U323" s="3">
        <f>Table1[[#This Row],[Annual Income]]/12</f>
        <v>6464.5</v>
      </c>
      <c r="V323" s="6">
        <f>Table1[[#This Row],[EMI PER MONTH]]/Table1[[#This Row],[INCOME PER MONTH]]</f>
        <v>8.997372831103205E-2</v>
      </c>
      <c r="W323" s="7" t="str">
        <f>TEXT(Table1[[#This Row],[Issue Date]],"YYYY-mm")</f>
        <v>2023-04</v>
      </c>
      <c r="X323" s="33">
        <f ca="1">DATEDIF(Table1[[#This Row],[Issue Date]],TODAY(),"m")</f>
        <v>29</v>
      </c>
      <c r="Y32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4657.11</v>
      </c>
      <c r="Z323" s="22" t="str">
        <f>IF(Table1[[#This Row],[Total Payments Received]]&gt;Table1[[#This Row],[Loan Amount]],"PROFIT","LOSS")</f>
        <v>PROFIT</v>
      </c>
    </row>
    <row r="324" spans="1:26" x14ac:dyDescent="0.25">
      <c r="A324" s="21" t="s">
        <v>687</v>
      </c>
      <c r="B324" s="2" t="s">
        <v>2319</v>
      </c>
      <c r="C324" s="3" t="s">
        <v>688</v>
      </c>
      <c r="D324" s="3" t="s">
        <v>49</v>
      </c>
      <c r="E324" s="3">
        <v>31678</v>
      </c>
      <c r="F324" s="3">
        <v>14</v>
      </c>
      <c r="G324" s="3">
        <v>60</v>
      </c>
      <c r="H324" s="3" t="s">
        <v>2043</v>
      </c>
      <c r="I324" s="3" t="s">
        <v>56</v>
      </c>
      <c r="J324" s="3" t="s">
        <v>27</v>
      </c>
      <c r="K324" s="3">
        <v>121051</v>
      </c>
      <c r="L324" s="3" t="s">
        <v>32</v>
      </c>
      <c r="M324" s="3">
        <v>0.22</v>
      </c>
      <c r="N324" s="3">
        <v>0.62</v>
      </c>
      <c r="O324" s="3">
        <v>5497.96</v>
      </c>
      <c r="P324" s="3">
        <v>0</v>
      </c>
      <c r="Q324" s="3">
        <f>Table1[[#This Row],[Total Payments Received]]-Table1[[#This Row],[Loan Amount]]</f>
        <v>-26180.04</v>
      </c>
      <c r="R324" s="4">
        <f>Table1[[#This Row],[Loan Amount]]/Table1[[#This Row],[Annual Income]]</f>
        <v>0.26169135323128268</v>
      </c>
      <c r="S324" s="6">
        <f>Table1[[#This Row],[Loan Amount]]/Table1[[#This Row],[Annual Income]]</f>
        <v>0.26169135323128268</v>
      </c>
      <c r="T324" s="3">
        <f>Table1[[#This Row],[Total Payments Received]]/Table1[[#This Row],[Term (Months)]]</f>
        <v>91.632666666666665</v>
      </c>
      <c r="U324" s="3">
        <f>Table1[[#This Row],[Annual Income]]/12</f>
        <v>10087.583333333334</v>
      </c>
      <c r="V324" s="6">
        <f>Table1[[#This Row],[EMI PER MONTH]]/Table1[[#This Row],[INCOME PER MONTH]]</f>
        <v>9.083708519549611E-3</v>
      </c>
      <c r="W324" s="7" t="str">
        <f>TEXT(Table1[[#This Row],[Issue Date]],"YYYY-mm")</f>
        <v>2023-12</v>
      </c>
      <c r="X324" s="33">
        <f ca="1">DATEDIF(Table1[[#This Row],[Issue Date]],TODAY(),"m")</f>
        <v>21</v>
      </c>
      <c r="Y32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26180.04</v>
      </c>
      <c r="Z324" s="22" t="str">
        <f>IF(Table1[[#This Row],[Total Payments Received]]&gt;Table1[[#This Row],[Loan Amount]],"PROFIT","LOSS")</f>
        <v>LOSS</v>
      </c>
    </row>
    <row r="325" spans="1:26" ht="45" x14ac:dyDescent="0.25">
      <c r="A325" s="21" t="s">
        <v>689</v>
      </c>
      <c r="B325" s="2" t="s">
        <v>2320</v>
      </c>
      <c r="C325" s="3" t="s">
        <v>690</v>
      </c>
      <c r="D325" s="3" t="s">
        <v>71</v>
      </c>
      <c r="E325" s="3">
        <v>12745</v>
      </c>
      <c r="F325" s="3">
        <v>16.2</v>
      </c>
      <c r="G325" s="3">
        <v>60</v>
      </c>
      <c r="H325" s="3" t="s">
        <v>19</v>
      </c>
      <c r="I325" s="3" t="s">
        <v>40</v>
      </c>
      <c r="J325" s="3" t="s">
        <v>31</v>
      </c>
      <c r="K325" s="3">
        <v>132020</v>
      </c>
      <c r="L325" s="3" t="s">
        <v>22</v>
      </c>
      <c r="M325" s="3">
        <v>0.22</v>
      </c>
      <c r="N325" s="3">
        <v>0.64</v>
      </c>
      <c r="O325" s="3">
        <v>14809.69</v>
      </c>
      <c r="P325" s="3">
        <v>0</v>
      </c>
      <c r="Q325" s="3">
        <f>Table1[[#This Row],[Total Payments Received]]-Table1[[#This Row],[Loan Amount]]</f>
        <v>2064.6900000000005</v>
      </c>
      <c r="R325" s="4">
        <f>Table1[[#This Row],[Loan Amount]]/Table1[[#This Row],[Annual Income]]</f>
        <v>9.6538403272231482E-2</v>
      </c>
      <c r="S325" s="6">
        <f>Table1[[#This Row],[Loan Amount]]/Table1[[#This Row],[Annual Income]]</f>
        <v>9.6538403272231482E-2</v>
      </c>
      <c r="T325" s="3">
        <f>Table1[[#This Row],[Total Payments Received]]/Table1[[#This Row],[Term (Months)]]</f>
        <v>246.82816666666668</v>
      </c>
      <c r="U325" s="3">
        <f>Table1[[#This Row],[Annual Income]]/12</f>
        <v>11001.666666666666</v>
      </c>
      <c r="V325" s="6">
        <f>Table1[[#This Row],[EMI PER MONTH]]/Table1[[#This Row],[INCOME PER MONTH]]</f>
        <v>2.2435524920466597E-2</v>
      </c>
      <c r="W325" s="7" t="str">
        <f>TEXT(Table1[[#This Row],[Issue Date]],"YYYY-mm")</f>
        <v>2023-01</v>
      </c>
      <c r="X325" s="33">
        <f ca="1">DATEDIF(Table1[[#This Row],[Issue Date]],TODAY(),"m")</f>
        <v>32</v>
      </c>
      <c r="Y32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2064.69</v>
      </c>
      <c r="Z325" s="22" t="str">
        <f>IF(Table1[[#This Row],[Total Payments Received]]&gt;Table1[[#This Row],[Loan Amount]],"PROFIT","LOSS")</f>
        <v>PROFIT</v>
      </c>
    </row>
    <row r="326" spans="1:26" ht="45" x14ac:dyDescent="0.25">
      <c r="A326" s="21" t="s">
        <v>691</v>
      </c>
      <c r="B326" s="2" t="s">
        <v>2321</v>
      </c>
      <c r="C326" s="3" t="s">
        <v>692</v>
      </c>
      <c r="D326" s="3" t="s">
        <v>45</v>
      </c>
      <c r="E326" s="3">
        <v>27029</v>
      </c>
      <c r="F326" s="3">
        <v>8.3000000000000007</v>
      </c>
      <c r="G326" s="3">
        <v>36</v>
      </c>
      <c r="H326" s="3" t="s">
        <v>2043</v>
      </c>
      <c r="I326" s="3" t="s">
        <v>35</v>
      </c>
      <c r="J326" s="3" t="s">
        <v>31</v>
      </c>
      <c r="K326" s="3">
        <v>66182</v>
      </c>
      <c r="L326" s="3" t="s">
        <v>28</v>
      </c>
      <c r="M326" s="3">
        <v>0.46</v>
      </c>
      <c r="N326" s="3">
        <v>0.88</v>
      </c>
      <c r="O326" s="3">
        <v>7993.68</v>
      </c>
      <c r="P326" s="3">
        <v>0</v>
      </c>
      <c r="Q326" s="3">
        <f>Table1[[#This Row],[Total Payments Received]]-Table1[[#This Row],[Loan Amount]]</f>
        <v>-19035.32</v>
      </c>
      <c r="R326" s="4">
        <f>Table1[[#This Row],[Loan Amount]]/Table1[[#This Row],[Annual Income]]</f>
        <v>0.40840409779094011</v>
      </c>
      <c r="S326" s="6">
        <f>Table1[[#This Row],[Loan Amount]]/Table1[[#This Row],[Annual Income]]</f>
        <v>0.40840409779094011</v>
      </c>
      <c r="T326" s="3">
        <f>Table1[[#This Row],[Total Payments Received]]/Table1[[#This Row],[Term (Months)]]</f>
        <v>222.04666666666668</v>
      </c>
      <c r="U326" s="3">
        <f>Table1[[#This Row],[Annual Income]]/12</f>
        <v>5515.166666666667</v>
      </c>
      <c r="V326" s="6">
        <f>Table1[[#This Row],[EMI PER MONTH]]/Table1[[#This Row],[INCOME PER MONTH]]</f>
        <v>4.0261098183796196E-2</v>
      </c>
      <c r="W326" s="7" t="str">
        <f>TEXT(Table1[[#This Row],[Issue Date]],"YYYY-mm")</f>
        <v>2021-04</v>
      </c>
      <c r="X326" s="33">
        <f ca="1">DATEDIF(Table1[[#This Row],[Issue Date]],TODAY(),"m")</f>
        <v>52</v>
      </c>
      <c r="Y32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19035.32</v>
      </c>
      <c r="Z326" s="22" t="str">
        <f>IF(Table1[[#This Row],[Total Payments Received]]&gt;Table1[[#This Row],[Loan Amount]],"PROFIT","LOSS")</f>
        <v>LOSS</v>
      </c>
    </row>
    <row r="327" spans="1:26" ht="45" x14ac:dyDescent="0.25">
      <c r="A327" s="21" t="s">
        <v>693</v>
      </c>
      <c r="B327" s="2" t="s">
        <v>2322</v>
      </c>
      <c r="C327" s="3" t="s">
        <v>694</v>
      </c>
      <c r="D327" s="3" t="s">
        <v>45</v>
      </c>
      <c r="E327" s="3">
        <v>14025</v>
      </c>
      <c r="F327" s="3">
        <v>17.3</v>
      </c>
      <c r="G327" s="3">
        <v>36</v>
      </c>
      <c r="H327" s="3" t="s">
        <v>19</v>
      </c>
      <c r="I327" s="3" t="s">
        <v>20</v>
      </c>
      <c r="J327" s="3" t="s">
        <v>31</v>
      </c>
      <c r="K327" s="3">
        <v>146136</v>
      </c>
      <c r="L327" s="3" t="s">
        <v>28</v>
      </c>
      <c r="M327" s="3">
        <v>0.11</v>
      </c>
      <c r="N327" s="3">
        <v>0.71</v>
      </c>
      <c r="O327" s="3">
        <v>16451.32</v>
      </c>
      <c r="P327" s="3">
        <v>0</v>
      </c>
      <c r="Q327" s="3">
        <f>Table1[[#This Row],[Total Payments Received]]-Table1[[#This Row],[Loan Amount]]</f>
        <v>2426.3199999999997</v>
      </c>
      <c r="R327" s="4">
        <f>Table1[[#This Row],[Loan Amount]]/Table1[[#This Row],[Annual Income]]</f>
        <v>9.5972245032024964E-2</v>
      </c>
      <c r="S327" s="6">
        <f>Table1[[#This Row],[Loan Amount]]/Table1[[#This Row],[Annual Income]]</f>
        <v>9.5972245032024964E-2</v>
      </c>
      <c r="T327" s="3">
        <f>Table1[[#This Row],[Total Payments Received]]/Table1[[#This Row],[Term (Months)]]</f>
        <v>456.98111111111109</v>
      </c>
      <c r="U327" s="3">
        <f>Table1[[#This Row],[Annual Income]]/12</f>
        <v>12178</v>
      </c>
      <c r="V327" s="6">
        <f>Table1[[#This Row],[EMI PER MONTH]]/Table1[[#This Row],[INCOME PER MONTH]]</f>
        <v>3.7525136402620389E-2</v>
      </c>
      <c r="W327" s="7" t="str">
        <f>TEXT(Table1[[#This Row],[Issue Date]],"YYYY-mm")</f>
        <v>2023-03</v>
      </c>
      <c r="X327" s="33">
        <f ca="1">DATEDIF(Table1[[#This Row],[Issue Date]],TODAY(),"m")</f>
        <v>30</v>
      </c>
      <c r="Y32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2426.32</v>
      </c>
      <c r="Z327" s="22" t="str">
        <f>IF(Table1[[#This Row],[Total Payments Received]]&gt;Table1[[#This Row],[Loan Amount]],"PROFIT","LOSS")</f>
        <v>PROFIT</v>
      </c>
    </row>
    <row r="328" spans="1:26" x14ac:dyDescent="0.25">
      <c r="A328" s="21" t="s">
        <v>695</v>
      </c>
      <c r="B328" s="2" t="s">
        <v>2166</v>
      </c>
      <c r="C328" s="3" t="s">
        <v>696</v>
      </c>
      <c r="D328" s="3" t="s">
        <v>52</v>
      </c>
      <c r="E328" s="3">
        <v>37124</v>
      </c>
      <c r="F328" s="3">
        <v>12.3</v>
      </c>
      <c r="G328" s="3">
        <v>36</v>
      </c>
      <c r="H328" s="3" t="s">
        <v>2043</v>
      </c>
      <c r="I328" s="3" t="s">
        <v>72</v>
      </c>
      <c r="J328" s="3" t="s">
        <v>27</v>
      </c>
      <c r="K328" s="3">
        <v>30570</v>
      </c>
      <c r="L328" s="3" t="s">
        <v>22</v>
      </c>
      <c r="M328" s="3">
        <v>0.23</v>
      </c>
      <c r="N328" s="3">
        <v>0.8</v>
      </c>
      <c r="O328" s="3">
        <v>5431.36</v>
      </c>
      <c r="P328" s="3">
        <v>0</v>
      </c>
      <c r="Q328" s="3">
        <f>Table1[[#This Row],[Total Payments Received]]-Table1[[#This Row],[Loan Amount]]</f>
        <v>-31692.639999999999</v>
      </c>
      <c r="R328" s="4">
        <f>Table1[[#This Row],[Loan Amount]]/Table1[[#This Row],[Annual Income]]</f>
        <v>1.2143931959437357</v>
      </c>
      <c r="S328" s="6">
        <f>Table1[[#This Row],[Loan Amount]]/Table1[[#This Row],[Annual Income]]</f>
        <v>1.2143931959437357</v>
      </c>
      <c r="T328" s="3">
        <f>Table1[[#This Row],[Total Payments Received]]/Table1[[#This Row],[Term (Months)]]</f>
        <v>150.87111111111111</v>
      </c>
      <c r="U328" s="3">
        <f>Table1[[#This Row],[Annual Income]]/12</f>
        <v>2547.5</v>
      </c>
      <c r="V328" s="6">
        <f>Table1[[#This Row],[EMI PER MONTH]]/Table1[[#This Row],[INCOME PER MONTH]]</f>
        <v>5.9223203576491114E-2</v>
      </c>
      <c r="W328" s="7" t="str">
        <f>TEXT(Table1[[#This Row],[Issue Date]],"YYYY-mm")</f>
        <v>2023-10</v>
      </c>
      <c r="X328" s="33">
        <f ca="1">DATEDIF(Table1[[#This Row],[Issue Date]],TODAY(),"m")</f>
        <v>23</v>
      </c>
      <c r="Y32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31692.64</v>
      </c>
      <c r="Z328" s="22" t="str">
        <f>IF(Table1[[#This Row],[Total Payments Received]]&gt;Table1[[#This Row],[Loan Amount]],"PROFIT","LOSS")</f>
        <v>LOSS</v>
      </c>
    </row>
    <row r="329" spans="1:26" x14ac:dyDescent="0.25">
      <c r="A329" s="21" t="s">
        <v>697</v>
      </c>
      <c r="B329" s="2" t="s">
        <v>2319</v>
      </c>
      <c r="C329" s="3" t="s">
        <v>698</v>
      </c>
      <c r="D329" s="3" t="s">
        <v>55</v>
      </c>
      <c r="E329" s="3">
        <v>15288</v>
      </c>
      <c r="F329" s="3">
        <v>22.9</v>
      </c>
      <c r="G329" s="3">
        <v>36</v>
      </c>
      <c r="H329" s="3" t="s">
        <v>19</v>
      </c>
      <c r="I329" s="3" t="s">
        <v>26</v>
      </c>
      <c r="J329" s="3" t="s">
        <v>36</v>
      </c>
      <c r="K329" s="3">
        <v>127790</v>
      </c>
      <c r="L329" s="3" t="s">
        <v>22</v>
      </c>
      <c r="M329" s="3">
        <v>0.32</v>
      </c>
      <c r="N329" s="3">
        <v>0.68</v>
      </c>
      <c r="O329" s="3">
        <v>18788.95</v>
      </c>
      <c r="P329" s="3">
        <v>0</v>
      </c>
      <c r="Q329" s="3">
        <f>Table1[[#This Row],[Total Payments Received]]-Table1[[#This Row],[Loan Amount]]</f>
        <v>3500.9500000000007</v>
      </c>
      <c r="R329" s="4">
        <f>Table1[[#This Row],[Loan Amount]]/Table1[[#This Row],[Annual Income]]</f>
        <v>0.11963377416073245</v>
      </c>
      <c r="S329" s="6">
        <f>Table1[[#This Row],[Loan Amount]]/Table1[[#This Row],[Annual Income]]</f>
        <v>0.11963377416073245</v>
      </c>
      <c r="T329" s="3">
        <f>Table1[[#This Row],[Total Payments Received]]/Table1[[#This Row],[Term (Months)]]</f>
        <v>521.91527777777776</v>
      </c>
      <c r="U329" s="3">
        <f>Table1[[#This Row],[Annual Income]]/12</f>
        <v>10649.166666666666</v>
      </c>
      <c r="V329" s="6">
        <f>Table1[[#This Row],[EMI PER MONTH]]/Table1[[#This Row],[INCOME PER MONTH]]</f>
        <v>4.9009964264287768E-2</v>
      </c>
      <c r="W329" s="7" t="str">
        <f>TEXT(Table1[[#This Row],[Issue Date]],"YYYY-mm")</f>
        <v>2023-12</v>
      </c>
      <c r="X329" s="33">
        <f ca="1">DATEDIF(Table1[[#This Row],[Issue Date]],TODAY(),"m")</f>
        <v>21</v>
      </c>
      <c r="Y32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3500.95</v>
      </c>
      <c r="Z329" s="22" t="str">
        <f>IF(Table1[[#This Row],[Total Payments Received]]&gt;Table1[[#This Row],[Loan Amount]],"PROFIT","LOSS")</f>
        <v>PROFIT</v>
      </c>
    </row>
    <row r="330" spans="1:26" ht="30" x14ac:dyDescent="0.25">
      <c r="A330" s="21" t="s">
        <v>699</v>
      </c>
      <c r="B330" s="2" t="s">
        <v>2323</v>
      </c>
      <c r="C330" s="3" t="s">
        <v>700</v>
      </c>
      <c r="D330" s="3" t="s">
        <v>45</v>
      </c>
      <c r="E330" s="3">
        <v>24650</v>
      </c>
      <c r="F330" s="3">
        <v>8.4</v>
      </c>
      <c r="G330" s="3">
        <v>36</v>
      </c>
      <c r="H330" s="3" t="s">
        <v>19</v>
      </c>
      <c r="I330" s="3" t="s">
        <v>20</v>
      </c>
      <c r="J330" s="3" t="s">
        <v>46</v>
      </c>
      <c r="K330" s="3">
        <v>49288</v>
      </c>
      <c r="L330" s="3" t="s">
        <v>28</v>
      </c>
      <c r="M330" s="3">
        <v>0.16</v>
      </c>
      <c r="N330" s="3">
        <v>0.63</v>
      </c>
      <c r="O330" s="3">
        <v>26720.6</v>
      </c>
      <c r="P330" s="3">
        <v>0</v>
      </c>
      <c r="Q330" s="3">
        <f>Table1[[#This Row],[Total Payments Received]]-Table1[[#This Row],[Loan Amount]]</f>
        <v>2070.5999999999985</v>
      </c>
      <c r="R330" s="4">
        <f>Table1[[#This Row],[Loan Amount]]/Table1[[#This Row],[Annual Income]]</f>
        <v>0.50012173348482392</v>
      </c>
      <c r="S330" s="6">
        <f>Table1[[#This Row],[Loan Amount]]/Table1[[#This Row],[Annual Income]]</f>
        <v>0.50012173348482392</v>
      </c>
      <c r="T330" s="3">
        <f>Table1[[#This Row],[Total Payments Received]]/Table1[[#This Row],[Term (Months)]]</f>
        <v>742.23888888888882</v>
      </c>
      <c r="U330" s="3">
        <f>Table1[[#This Row],[Annual Income]]/12</f>
        <v>4107.333333333333</v>
      </c>
      <c r="V330" s="6">
        <f>Table1[[#This Row],[EMI PER MONTH]]/Table1[[#This Row],[INCOME PER MONTH]]</f>
        <v>0.18071065303251638</v>
      </c>
      <c r="W330" s="7" t="str">
        <f>TEXT(Table1[[#This Row],[Issue Date]],"YYYY-mm")</f>
        <v>2022-09</v>
      </c>
      <c r="X330" s="33">
        <f ca="1">DATEDIF(Table1[[#This Row],[Issue Date]],TODAY(),"m")</f>
        <v>35</v>
      </c>
      <c r="Y33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2070.6</v>
      </c>
      <c r="Z330" s="22" t="str">
        <f>IF(Table1[[#This Row],[Total Payments Received]]&gt;Table1[[#This Row],[Loan Amount]],"PROFIT","LOSS")</f>
        <v>PROFIT</v>
      </c>
    </row>
    <row r="331" spans="1:26" x14ac:dyDescent="0.25">
      <c r="A331" s="21" t="s">
        <v>701</v>
      </c>
      <c r="B331" s="2" t="s">
        <v>2324</v>
      </c>
      <c r="C331" s="3" t="s">
        <v>702</v>
      </c>
      <c r="D331" s="3" t="s">
        <v>64</v>
      </c>
      <c r="E331" s="3">
        <v>7540</v>
      </c>
      <c r="F331" s="3">
        <v>15.1</v>
      </c>
      <c r="G331" s="3">
        <v>60</v>
      </c>
      <c r="H331" s="3" t="s">
        <v>19</v>
      </c>
      <c r="I331" s="3" t="s">
        <v>20</v>
      </c>
      <c r="J331" s="3" t="s">
        <v>36</v>
      </c>
      <c r="K331" s="3">
        <v>108824</v>
      </c>
      <c r="L331" s="3" t="s">
        <v>22</v>
      </c>
      <c r="M331" s="3">
        <v>0.14000000000000001</v>
      </c>
      <c r="N331" s="3">
        <v>0.78</v>
      </c>
      <c r="O331" s="3">
        <v>8678.5400000000009</v>
      </c>
      <c r="P331" s="3">
        <v>0</v>
      </c>
      <c r="Q331" s="3">
        <f>Table1[[#This Row],[Total Payments Received]]-Table1[[#This Row],[Loan Amount]]</f>
        <v>1138.5400000000009</v>
      </c>
      <c r="R331" s="4">
        <f>Table1[[#This Row],[Loan Amount]]/Table1[[#This Row],[Annual Income]]</f>
        <v>6.9286186870543262E-2</v>
      </c>
      <c r="S331" s="6">
        <f>Table1[[#This Row],[Loan Amount]]/Table1[[#This Row],[Annual Income]]</f>
        <v>6.9286186870543262E-2</v>
      </c>
      <c r="T331" s="3">
        <f>Table1[[#This Row],[Total Payments Received]]/Table1[[#This Row],[Term (Months)]]</f>
        <v>144.64233333333334</v>
      </c>
      <c r="U331" s="3">
        <f>Table1[[#This Row],[Annual Income]]/12</f>
        <v>9068.6666666666661</v>
      </c>
      <c r="V331" s="6">
        <f>Table1[[#This Row],[EMI PER MONTH]]/Table1[[#This Row],[INCOME PER MONTH]]</f>
        <v>1.5949680217599061E-2</v>
      </c>
      <c r="W331" s="7" t="str">
        <f>TEXT(Table1[[#This Row],[Issue Date]],"YYYY-mm")</f>
        <v>2022-05</v>
      </c>
      <c r="X331" s="33">
        <f ca="1">DATEDIF(Table1[[#This Row],[Issue Date]],TODAY(),"m")</f>
        <v>39</v>
      </c>
      <c r="Y33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1138.54</v>
      </c>
      <c r="Z331" s="22" t="str">
        <f>IF(Table1[[#This Row],[Total Payments Received]]&gt;Table1[[#This Row],[Loan Amount]],"PROFIT","LOSS")</f>
        <v>PROFIT</v>
      </c>
    </row>
    <row r="332" spans="1:26" x14ac:dyDescent="0.25">
      <c r="A332" s="21" t="s">
        <v>703</v>
      </c>
      <c r="B332" s="2" t="s">
        <v>2325</v>
      </c>
      <c r="C332" s="3" t="s">
        <v>704</v>
      </c>
      <c r="D332" s="3" t="s">
        <v>18</v>
      </c>
      <c r="E332" s="3">
        <v>33232</v>
      </c>
      <c r="F332" s="3">
        <v>17</v>
      </c>
      <c r="G332" s="3">
        <v>36</v>
      </c>
      <c r="H332" s="3" t="s">
        <v>19</v>
      </c>
      <c r="I332" s="3" t="s">
        <v>35</v>
      </c>
      <c r="J332" s="3" t="s">
        <v>27</v>
      </c>
      <c r="K332" s="3">
        <v>59877</v>
      </c>
      <c r="L332" s="3" t="s">
        <v>22</v>
      </c>
      <c r="M332" s="3">
        <v>0.43</v>
      </c>
      <c r="N332" s="3">
        <v>0.56999999999999995</v>
      </c>
      <c r="O332" s="3">
        <v>38881.440000000002</v>
      </c>
      <c r="P332" s="3">
        <v>0</v>
      </c>
      <c r="Q332" s="3">
        <f>Table1[[#This Row],[Total Payments Received]]-Table1[[#This Row],[Loan Amount]]</f>
        <v>5649.4400000000023</v>
      </c>
      <c r="R332" s="4">
        <f>Table1[[#This Row],[Loan Amount]]/Table1[[#This Row],[Annual Income]]</f>
        <v>0.55500442573943254</v>
      </c>
      <c r="S332" s="6">
        <f>Table1[[#This Row],[Loan Amount]]/Table1[[#This Row],[Annual Income]]</f>
        <v>0.55500442573943254</v>
      </c>
      <c r="T332" s="3">
        <f>Table1[[#This Row],[Total Payments Received]]/Table1[[#This Row],[Term (Months)]]</f>
        <v>1080.04</v>
      </c>
      <c r="U332" s="3">
        <f>Table1[[#This Row],[Annual Income]]/12</f>
        <v>4989.75</v>
      </c>
      <c r="V332" s="6">
        <f>Table1[[#This Row],[EMI PER MONTH]]/Table1[[#This Row],[INCOME PER MONTH]]</f>
        <v>0.21645172603837867</v>
      </c>
      <c r="W332" s="7" t="str">
        <f>TEXT(Table1[[#This Row],[Issue Date]],"YYYY-mm")</f>
        <v>2023-03</v>
      </c>
      <c r="X332" s="33">
        <f ca="1">DATEDIF(Table1[[#This Row],[Issue Date]],TODAY(),"m")</f>
        <v>30</v>
      </c>
      <c r="Y33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5649.44</v>
      </c>
      <c r="Z332" s="22" t="str">
        <f>IF(Table1[[#This Row],[Total Payments Received]]&gt;Table1[[#This Row],[Loan Amount]],"PROFIT","LOSS")</f>
        <v>PROFIT</v>
      </c>
    </row>
    <row r="333" spans="1:26" ht="30" x14ac:dyDescent="0.25">
      <c r="A333" s="21" t="s">
        <v>705</v>
      </c>
      <c r="B333" s="2" t="s">
        <v>2326</v>
      </c>
      <c r="C333" s="3" t="s">
        <v>706</v>
      </c>
      <c r="D333" s="3" t="s">
        <v>39</v>
      </c>
      <c r="E333" s="3">
        <v>17422</v>
      </c>
      <c r="F333" s="3">
        <v>5.7</v>
      </c>
      <c r="G333" s="3">
        <v>36</v>
      </c>
      <c r="H333" s="3" t="s">
        <v>2043</v>
      </c>
      <c r="I333" s="3" t="s">
        <v>40</v>
      </c>
      <c r="J333" s="3" t="s">
        <v>46</v>
      </c>
      <c r="K333" s="3">
        <v>114425</v>
      </c>
      <c r="L333" s="3" t="s">
        <v>22</v>
      </c>
      <c r="M333" s="3">
        <v>0.46</v>
      </c>
      <c r="N333" s="3">
        <v>0.67</v>
      </c>
      <c r="O333" s="3">
        <v>4227.59</v>
      </c>
      <c r="P333" s="3">
        <v>6267.26</v>
      </c>
      <c r="Q333" s="3">
        <f>Table1[[#This Row],[Total Payments Received]]-Table1[[#This Row],[Loan Amount]]</f>
        <v>-13194.41</v>
      </c>
      <c r="R333" s="4">
        <f>Table1[[#This Row],[Loan Amount]]/Table1[[#This Row],[Annual Income]]</f>
        <v>0.15225693685820407</v>
      </c>
      <c r="S333" s="6">
        <f>Table1[[#This Row],[Loan Amount]]/Table1[[#This Row],[Annual Income]]</f>
        <v>0.15225693685820407</v>
      </c>
      <c r="T333" s="3">
        <f>Table1[[#This Row],[Total Payments Received]]/Table1[[#This Row],[Term (Months)]]</f>
        <v>117.43305555555555</v>
      </c>
      <c r="U333" s="3">
        <f>Table1[[#This Row],[Annual Income]]/12</f>
        <v>9535.4166666666661</v>
      </c>
      <c r="V333" s="6">
        <f>Table1[[#This Row],[EMI PER MONTH]]/Table1[[#This Row],[INCOME PER MONTH]]</f>
        <v>1.2315461364794991E-2</v>
      </c>
      <c r="W333" s="7" t="str">
        <f>TEXT(Table1[[#This Row],[Issue Date]],"YYYY-mm")</f>
        <v>2022-07</v>
      </c>
      <c r="X333" s="33">
        <f ca="1">DATEDIF(Table1[[#This Row],[Issue Date]],TODAY(),"m")</f>
        <v>38</v>
      </c>
      <c r="Y33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13194.41</v>
      </c>
      <c r="Z333" s="22" t="str">
        <f>IF(Table1[[#This Row],[Total Payments Received]]&gt;Table1[[#This Row],[Loan Amount]],"PROFIT","LOSS")</f>
        <v>LOSS</v>
      </c>
    </row>
    <row r="334" spans="1:26" ht="30" x14ac:dyDescent="0.25">
      <c r="A334" s="21" t="s">
        <v>707</v>
      </c>
      <c r="B334" s="2" t="s">
        <v>2327</v>
      </c>
      <c r="C334" s="3" t="s">
        <v>708</v>
      </c>
      <c r="D334" s="3" t="s">
        <v>45</v>
      </c>
      <c r="E334" s="3">
        <v>4342</v>
      </c>
      <c r="F334" s="3">
        <v>12.3</v>
      </c>
      <c r="G334" s="3">
        <v>36</v>
      </c>
      <c r="H334" s="3" t="s">
        <v>19</v>
      </c>
      <c r="I334" s="3" t="s">
        <v>40</v>
      </c>
      <c r="J334" s="3" t="s">
        <v>46</v>
      </c>
      <c r="K334" s="3">
        <v>30917</v>
      </c>
      <c r="L334" s="3" t="s">
        <v>28</v>
      </c>
      <c r="M334" s="3">
        <v>0.43</v>
      </c>
      <c r="N334" s="3">
        <v>0.59</v>
      </c>
      <c r="O334" s="3">
        <v>4876.07</v>
      </c>
      <c r="P334" s="3">
        <v>0</v>
      </c>
      <c r="Q334" s="3">
        <f>Table1[[#This Row],[Total Payments Received]]-Table1[[#This Row],[Loan Amount]]</f>
        <v>534.06999999999971</v>
      </c>
      <c r="R334" s="4">
        <f>Table1[[#This Row],[Loan Amount]]/Table1[[#This Row],[Annual Income]]</f>
        <v>0.14044053433386164</v>
      </c>
      <c r="S334" s="6">
        <f>Table1[[#This Row],[Loan Amount]]/Table1[[#This Row],[Annual Income]]</f>
        <v>0.14044053433386164</v>
      </c>
      <c r="T334" s="3">
        <f>Table1[[#This Row],[Total Payments Received]]/Table1[[#This Row],[Term (Months)]]</f>
        <v>135.44638888888889</v>
      </c>
      <c r="U334" s="3">
        <f>Table1[[#This Row],[Annual Income]]/12</f>
        <v>2576.4166666666665</v>
      </c>
      <c r="V334" s="6">
        <f>Table1[[#This Row],[EMI PER MONTH]]/Table1[[#This Row],[INCOME PER MONTH]]</f>
        <v>5.2571616478528538E-2</v>
      </c>
      <c r="W334" s="7" t="str">
        <f>TEXT(Table1[[#This Row],[Issue Date]],"YYYY-mm")</f>
        <v>2022-05</v>
      </c>
      <c r="X334" s="33">
        <f ca="1">DATEDIF(Table1[[#This Row],[Issue Date]],TODAY(),"m")</f>
        <v>40</v>
      </c>
      <c r="Y33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534.07</v>
      </c>
      <c r="Z334" s="22" t="str">
        <f>IF(Table1[[#This Row],[Total Payments Received]]&gt;Table1[[#This Row],[Loan Amount]],"PROFIT","LOSS")</f>
        <v>PROFIT</v>
      </c>
    </row>
    <row r="335" spans="1:26" ht="30" x14ac:dyDescent="0.25">
      <c r="A335" s="21" t="s">
        <v>709</v>
      </c>
      <c r="B335" s="2" t="s">
        <v>2214</v>
      </c>
      <c r="C335" s="3" t="s">
        <v>710</v>
      </c>
      <c r="D335" s="3" t="s">
        <v>52</v>
      </c>
      <c r="E335" s="3">
        <v>36612</v>
      </c>
      <c r="F335" s="3">
        <v>19.7</v>
      </c>
      <c r="G335" s="3">
        <v>36</v>
      </c>
      <c r="H335" s="3" t="s">
        <v>2043</v>
      </c>
      <c r="I335" s="3" t="s">
        <v>82</v>
      </c>
      <c r="J335" s="3" t="s">
        <v>46</v>
      </c>
      <c r="K335" s="3">
        <v>105602</v>
      </c>
      <c r="L335" s="3" t="s">
        <v>22</v>
      </c>
      <c r="M335" s="3">
        <v>0.46</v>
      </c>
      <c r="N335" s="3">
        <v>0.81</v>
      </c>
      <c r="O335" s="3">
        <v>7072.66</v>
      </c>
      <c r="P335" s="3">
        <v>0</v>
      </c>
      <c r="Q335" s="3">
        <f>Table1[[#This Row],[Total Payments Received]]-Table1[[#This Row],[Loan Amount]]</f>
        <v>-29539.34</v>
      </c>
      <c r="R335" s="4">
        <f>Table1[[#This Row],[Loan Amount]]/Table1[[#This Row],[Annual Income]]</f>
        <v>0.34669797920493928</v>
      </c>
      <c r="S335" s="6">
        <f>Table1[[#This Row],[Loan Amount]]/Table1[[#This Row],[Annual Income]]</f>
        <v>0.34669797920493928</v>
      </c>
      <c r="T335" s="3">
        <f>Table1[[#This Row],[Total Payments Received]]/Table1[[#This Row],[Term (Months)]]</f>
        <v>196.46277777777777</v>
      </c>
      <c r="U335" s="3">
        <f>Table1[[#This Row],[Annual Income]]/12</f>
        <v>8800.1666666666661</v>
      </c>
      <c r="V335" s="6">
        <f>Table1[[#This Row],[EMI PER MONTH]]/Table1[[#This Row],[INCOME PER MONTH]]</f>
        <v>2.232489283662557E-2</v>
      </c>
      <c r="W335" s="7" t="str">
        <f>TEXT(Table1[[#This Row],[Issue Date]],"YYYY-mm")</f>
        <v>2023-06</v>
      </c>
      <c r="X335" s="33">
        <f ca="1">DATEDIF(Table1[[#This Row],[Issue Date]],TODAY(),"m")</f>
        <v>27</v>
      </c>
      <c r="Y33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29539.34</v>
      </c>
      <c r="Z335" s="22" t="str">
        <f>IF(Table1[[#This Row],[Total Payments Received]]&gt;Table1[[#This Row],[Loan Amount]],"PROFIT","LOSS")</f>
        <v>LOSS</v>
      </c>
    </row>
    <row r="336" spans="1:26" ht="30" hidden="1" x14ac:dyDescent="0.25">
      <c r="A336" s="21" t="s">
        <v>711</v>
      </c>
      <c r="B336" s="2" t="s">
        <v>2328</v>
      </c>
      <c r="C336" s="3" t="s">
        <v>712</v>
      </c>
      <c r="D336" s="3" t="s">
        <v>39</v>
      </c>
      <c r="E336" s="3">
        <v>11396</v>
      </c>
      <c r="F336" s="3">
        <v>21.4</v>
      </c>
      <c r="G336" s="3">
        <v>36</v>
      </c>
      <c r="H336" s="3" t="s">
        <v>2773</v>
      </c>
      <c r="I336" s="3" t="s">
        <v>26</v>
      </c>
      <c r="J336" s="3" t="s">
        <v>21</v>
      </c>
      <c r="K336" s="3">
        <v>125040</v>
      </c>
      <c r="L336" s="3" t="s">
        <v>32</v>
      </c>
      <c r="M336" s="3">
        <v>0.32</v>
      </c>
      <c r="N336" s="3">
        <v>0.92</v>
      </c>
      <c r="O336" s="3">
        <v>0</v>
      </c>
      <c r="P336" s="3">
        <v>0</v>
      </c>
      <c r="Q336" s="3">
        <f>Table1[[#This Row],[Total Payments Received]]-Table1[[#This Row],[Loan Amount]]</f>
        <v>-11396</v>
      </c>
      <c r="R336" s="4">
        <f>Table1[[#This Row],[Loan Amount]]/Table1[[#This Row],[Annual Income]]</f>
        <v>9.1138835572616761E-2</v>
      </c>
      <c r="S336" s="6">
        <f>Table1[[#This Row],[Loan Amount]]/Table1[[#This Row],[Annual Income]]</f>
        <v>9.1138835572616761E-2</v>
      </c>
      <c r="T336" s="3">
        <f>Table1[[#This Row],[Total Payments Received]]/Table1[[#This Row],[Term (Months)]]</f>
        <v>0</v>
      </c>
      <c r="U336" s="3">
        <f>Table1[[#This Row],[Annual Income]]/12</f>
        <v>10420</v>
      </c>
      <c r="V336" s="6">
        <f>Table1[[#This Row],[EMI PER MONTH]]/Table1[[#This Row],[INCOME PER MONTH]]</f>
        <v>0</v>
      </c>
      <c r="W336" s="7" t="str">
        <f>TEXT(Table1[[#This Row],[Issue Date]],"YYYY-mm")</f>
        <v>2022-12</v>
      </c>
      <c r="X336" s="33">
        <f ca="1">DATEDIF(Table1[[#This Row],[Issue Date]],TODAY(),"m")</f>
        <v>33</v>
      </c>
      <c r="Y33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11396</v>
      </c>
      <c r="Z336" s="22" t="str">
        <f>IF(Table1[[#This Row],[Total Payments Received]]&gt;Table1[[#This Row],[Loan Amount]],"PROFIT","LOSS")</f>
        <v>LOSS</v>
      </c>
    </row>
    <row r="337" spans="1:26" x14ac:dyDescent="0.25">
      <c r="A337" s="21" t="s">
        <v>713</v>
      </c>
      <c r="B337" s="2" t="s">
        <v>2329</v>
      </c>
      <c r="C337" s="3" t="s">
        <v>714</v>
      </c>
      <c r="D337" s="3" t="s">
        <v>64</v>
      </c>
      <c r="E337" s="3">
        <v>18482</v>
      </c>
      <c r="F337" s="3">
        <v>11.3</v>
      </c>
      <c r="G337" s="3">
        <v>60</v>
      </c>
      <c r="H337" s="3" t="s">
        <v>2043</v>
      </c>
      <c r="I337" s="3" t="s">
        <v>56</v>
      </c>
      <c r="J337" s="3" t="s">
        <v>27</v>
      </c>
      <c r="K337" s="3">
        <v>94575</v>
      </c>
      <c r="L337" s="3" t="s">
        <v>32</v>
      </c>
      <c r="M337" s="3">
        <v>0.42</v>
      </c>
      <c r="N337" s="3">
        <v>0.95</v>
      </c>
      <c r="O337" s="3">
        <v>3142.25</v>
      </c>
      <c r="P337" s="3">
        <v>0</v>
      </c>
      <c r="Q337" s="3">
        <f>Table1[[#This Row],[Total Payments Received]]-Table1[[#This Row],[Loan Amount]]</f>
        <v>-15339.75</v>
      </c>
      <c r="R337" s="4">
        <f>Table1[[#This Row],[Loan Amount]]/Table1[[#This Row],[Annual Income]]</f>
        <v>0.19542162305048902</v>
      </c>
      <c r="S337" s="6">
        <f>Table1[[#This Row],[Loan Amount]]/Table1[[#This Row],[Annual Income]]</f>
        <v>0.19542162305048902</v>
      </c>
      <c r="T337" s="3">
        <f>Table1[[#This Row],[Total Payments Received]]/Table1[[#This Row],[Term (Months)]]</f>
        <v>52.37083333333333</v>
      </c>
      <c r="U337" s="3">
        <f>Table1[[#This Row],[Annual Income]]/12</f>
        <v>7881.25</v>
      </c>
      <c r="V337" s="6">
        <f>Table1[[#This Row],[EMI PER MONTH]]/Table1[[#This Row],[INCOME PER MONTH]]</f>
        <v>6.6449907480835308E-3</v>
      </c>
      <c r="W337" s="7" t="str">
        <f>TEXT(Table1[[#This Row],[Issue Date]],"YYYY-mm")</f>
        <v>2022-08</v>
      </c>
      <c r="X337" s="33">
        <f ca="1">DATEDIF(Table1[[#This Row],[Issue Date]],TODAY(),"m")</f>
        <v>37</v>
      </c>
      <c r="Y33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15339.75</v>
      </c>
      <c r="Z337" s="22" t="str">
        <f>IF(Table1[[#This Row],[Total Payments Received]]&gt;Table1[[#This Row],[Loan Amount]],"PROFIT","LOSS")</f>
        <v>LOSS</v>
      </c>
    </row>
    <row r="338" spans="1:26" ht="30" x14ac:dyDescent="0.25">
      <c r="A338" s="21" t="s">
        <v>715</v>
      </c>
      <c r="B338" s="2" t="s">
        <v>2330</v>
      </c>
      <c r="C338" s="3" t="s">
        <v>716</v>
      </c>
      <c r="D338" s="3" t="s">
        <v>55</v>
      </c>
      <c r="E338" s="3">
        <v>24411</v>
      </c>
      <c r="F338" s="3">
        <v>21</v>
      </c>
      <c r="G338" s="3">
        <v>36</v>
      </c>
      <c r="H338" s="3" t="s">
        <v>19</v>
      </c>
      <c r="I338" s="3" t="s">
        <v>20</v>
      </c>
      <c r="J338" s="3" t="s">
        <v>21</v>
      </c>
      <c r="K338" s="3">
        <v>102518</v>
      </c>
      <c r="L338" s="3" t="s">
        <v>28</v>
      </c>
      <c r="M338" s="3">
        <v>0.25</v>
      </c>
      <c r="N338" s="3">
        <v>0.7</v>
      </c>
      <c r="O338" s="3">
        <v>29537.31</v>
      </c>
      <c r="P338" s="3">
        <v>0</v>
      </c>
      <c r="Q338" s="3">
        <f>Table1[[#This Row],[Total Payments Received]]-Table1[[#This Row],[Loan Amount]]</f>
        <v>5126.3100000000013</v>
      </c>
      <c r="R338" s="4">
        <f>Table1[[#This Row],[Loan Amount]]/Table1[[#This Row],[Annual Income]]</f>
        <v>0.2381142823699253</v>
      </c>
      <c r="S338" s="6">
        <f>Table1[[#This Row],[Loan Amount]]/Table1[[#This Row],[Annual Income]]</f>
        <v>0.2381142823699253</v>
      </c>
      <c r="T338" s="3">
        <f>Table1[[#This Row],[Total Payments Received]]/Table1[[#This Row],[Term (Months)]]</f>
        <v>820.48083333333341</v>
      </c>
      <c r="U338" s="3">
        <f>Table1[[#This Row],[Annual Income]]/12</f>
        <v>8543.1666666666661</v>
      </c>
      <c r="V338" s="6">
        <f>Table1[[#This Row],[EMI PER MONTH]]/Table1[[#This Row],[INCOME PER MONTH]]</f>
        <v>9.6039427222536541E-2</v>
      </c>
      <c r="W338" s="7" t="str">
        <f>TEXT(Table1[[#This Row],[Issue Date]],"YYYY-mm")</f>
        <v>2023-03</v>
      </c>
      <c r="X338" s="33">
        <f ca="1">DATEDIF(Table1[[#This Row],[Issue Date]],TODAY(),"m")</f>
        <v>30</v>
      </c>
      <c r="Y33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5126.31</v>
      </c>
      <c r="Z338" s="22" t="str">
        <f>IF(Table1[[#This Row],[Total Payments Received]]&gt;Table1[[#This Row],[Loan Amount]],"PROFIT","LOSS")</f>
        <v>PROFIT</v>
      </c>
    </row>
    <row r="339" spans="1:26" ht="30" x14ac:dyDescent="0.25">
      <c r="A339" s="21" t="s">
        <v>717</v>
      </c>
      <c r="B339" s="2" t="s">
        <v>2044</v>
      </c>
      <c r="C339" s="3" t="s">
        <v>718</v>
      </c>
      <c r="D339" s="3" t="s">
        <v>75</v>
      </c>
      <c r="E339" s="3">
        <v>14261</v>
      </c>
      <c r="F339" s="3">
        <v>24.4</v>
      </c>
      <c r="G339" s="3">
        <v>36</v>
      </c>
      <c r="H339" s="3" t="s">
        <v>2043</v>
      </c>
      <c r="I339" s="3" t="s">
        <v>20</v>
      </c>
      <c r="J339" s="3" t="s">
        <v>46</v>
      </c>
      <c r="K339" s="3">
        <v>69104</v>
      </c>
      <c r="L339" s="3" t="s">
        <v>22</v>
      </c>
      <c r="M339" s="3">
        <v>0.37</v>
      </c>
      <c r="N339" s="3">
        <v>0.61</v>
      </c>
      <c r="O339" s="3">
        <v>5563.15</v>
      </c>
      <c r="P339" s="3">
        <v>3087.26</v>
      </c>
      <c r="Q339" s="3">
        <f>Table1[[#This Row],[Total Payments Received]]-Table1[[#This Row],[Loan Amount]]</f>
        <v>-8697.85</v>
      </c>
      <c r="R339" s="4">
        <f>Table1[[#This Row],[Loan Amount]]/Table1[[#This Row],[Annual Income]]</f>
        <v>0.20637010882148646</v>
      </c>
      <c r="S339" s="6">
        <f>Table1[[#This Row],[Loan Amount]]/Table1[[#This Row],[Annual Income]]</f>
        <v>0.20637010882148646</v>
      </c>
      <c r="T339" s="3">
        <f>Table1[[#This Row],[Total Payments Received]]/Table1[[#This Row],[Term (Months)]]</f>
        <v>154.53194444444443</v>
      </c>
      <c r="U339" s="3">
        <f>Table1[[#This Row],[Annual Income]]/12</f>
        <v>5758.666666666667</v>
      </c>
      <c r="V339" s="6">
        <f>Table1[[#This Row],[EMI PER MONTH]]/Table1[[#This Row],[INCOME PER MONTH]]</f>
        <v>2.6834674307324224E-2</v>
      </c>
      <c r="W339" s="7" t="str">
        <f>TEXT(Table1[[#This Row],[Issue Date]],"YYYY-mm")</f>
        <v>2023-05</v>
      </c>
      <c r="X339" s="33">
        <f ca="1">DATEDIF(Table1[[#This Row],[Issue Date]],TODAY(),"m")</f>
        <v>28</v>
      </c>
      <c r="Y33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8697.85</v>
      </c>
      <c r="Z339" s="22" t="str">
        <f>IF(Table1[[#This Row],[Total Payments Received]]&gt;Table1[[#This Row],[Loan Amount]],"PROFIT","LOSS")</f>
        <v>LOSS</v>
      </c>
    </row>
    <row r="340" spans="1:26" ht="30" x14ac:dyDescent="0.25">
      <c r="A340" s="21" t="s">
        <v>719</v>
      </c>
      <c r="B340" s="2" t="s">
        <v>2185</v>
      </c>
      <c r="C340" s="3" t="s">
        <v>720</v>
      </c>
      <c r="D340" s="3" t="s">
        <v>71</v>
      </c>
      <c r="E340" s="3">
        <v>4093</v>
      </c>
      <c r="F340" s="3">
        <v>22.1</v>
      </c>
      <c r="G340" s="3">
        <v>36</v>
      </c>
      <c r="H340" s="3" t="s">
        <v>19</v>
      </c>
      <c r="I340" s="3" t="s">
        <v>26</v>
      </c>
      <c r="J340" s="3" t="s">
        <v>21</v>
      </c>
      <c r="K340" s="3">
        <v>48062</v>
      </c>
      <c r="L340" s="3" t="s">
        <v>32</v>
      </c>
      <c r="M340" s="3">
        <v>0.5</v>
      </c>
      <c r="N340" s="3">
        <v>0.7</v>
      </c>
      <c r="O340" s="3">
        <v>4997.55</v>
      </c>
      <c r="P340" s="3">
        <v>0</v>
      </c>
      <c r="Q340" s="3">
        <f>Table1[[#This Row],[Total Payments Received]]-Table1[[#This Row],[Loan Amount]]</f>
        <v>904.55000000000018</v>
      </c>
      <c r="R340" s="4">
        <f>Table1[[#This Row],[Loan Amount]]/Table1[[#This Row],[Annual Income]]</f>
        <v>8.5160833922849649E-2</v>
      </c>
      <c r="S340" s="6">
        <f>Table1[[#This Row],[Loan Amount]]/Table1[[#This Row],[Annual Income]]</f>
        <v>8.5160833922849649E-2</v>
      </c>
      <c r="T340" s="3">
        <f>Table1[[#This Row],[Total Payments Received]]/Table1[[#This Row],[Term (Months)]]</f>
        <v>138.82083333333333</v>
      </c>
      <c r="U340" s="3">
        <f>Table1[[#This Row],[Annual Income]]/12</f>
        <v>4005.1666666666665</v>
      </c>
      <c r="V340" s="6">
        <f>Table1[[#This Row],[EMI PER MONTH]]/Table1[[#This Row],[INCOME PER MONTH]]</f>
        <v>3.466043860014148E-2</v>
      </c>
      <c r="W340" s="7" t="str">
        <f>TEXT(Table1[[#This Row],[Issue Date]],"YYYY-mm")</f>
        <v>2021-09</v>
      </c>
      <c r="X340" s="33">
        <f ca="1">DATEDIF(Table1[[#This Row],[Issue Date]],TODAY(),"m")</f>
        <v>48</v>
      </c>
      <c r="Y34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904.55</v>
      </c>
      <c r="Z340" s="22" t="str">
        <f>IF(Table1[[#This Row],[Total Payments Received]]&gt;Table1[[#This Row],[Loan Amount]],"PROFIT","LOSS")</f>
        <v>PROFIT</v>
      </c>
    </row>
    <row r="341" spans="1:26" ht="30" x14ac:dyDescent="0.25">
      <c r="A341" s="21" t="s">
        <v>721</v>
      </c>
      <c r="B341" s="2" t="s">
        <v>2331</v>
      </c>
      <c r="C341" s="3" t="s">
        <v>722</v>
      </c>
      <c r="D341" s="3" t="s">
        <v>64</v>
      </c>
      <c r="E341" s="3">
        <v>12722</v>
      </c>
      <c r="F341" s="3">
        <v>7.4</v>
      </c>
      <c r="G341" s="3">
        <v>60</v>
      </c>
      <c r="H341" s="3" t="s">
        <v>19</v>
      </c>
      <c r="I341" s="3" t="s">
        <v>82</v>
      </c>
      <c r="J341" s="3" t="s">
        <v>21</v>
      </c>
      <c r="K341" s="3">
        <v>46999</v>
      </c>
      <c r="L341" s="3" t="s">
        <v>28</v>
      </c>
      <c r="M341" s="3">
        <v>0.19</v>
      </c>
      <c r="N341" s="3">
        <v>0.88</v>
      </c>
      <c r="O341" s="3">
        <v>13663.43</v>
      </c>
      <c r="P341" s="3">
        <v>0</v>
      </c>
      <c r="Q341" s="3">
        <f>Table1[[#This Row],[Total Payments Received]]-Table1[[#This Row],[Loan Amount]]</f>
        <v>941.43000000000029</v>
      </c>
      <c r="R341" s="4">
        <f>Table1[[#This Row],[Loan Amount]]/Table1[[#This Row],[Annual Income]]</f>
        <v>0.27068661035341179</v>
      </c>
      <c r="S341" s="6">
        <f>Table1[[#This Row],[Loan Amount]]/Table1[[#This Row],[Annual Income]]</f>
        <v>0.27068661035341179</v>
      </c>
      <c r="T341" s="3">
        <f>Table1[[#This Row],[Total Payments Received]]/Table1[[#This Row],[Term (Months)]]</f>
        <v>227.72383333333335</v>
      </c>
      <c r="U341" s="3">
        <f>Table1[[#This Row],[Annual Income]]/12</f>
        <v>3916.5833333333335</v>
      </c>
      <c r="V341" s="6">
        <f>Table1[[#This Row],[EMI PER MONTH]]/Table1[[#This Row],[INCOME PER MONTH]]</f>
        <v>5.8143492414732233E-2</v>
      </c>
      <c r="W341" s="7" t="str">
        <f>TEXT(Table1[[#This Row],[Issue Date]],"YYYY-mm")</f>
        <v>2021-06</v>
      </c>
      <c r="X341" s="33">
        <f ca="1">DATEDIF(Table1[[#This Row],[Issue Date]],TODAY(),"m")</f>
        <v>51</v>
      </c>
      <c r="Y34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941.43</v>
      </c>
      <c r="Z341" s="22" t="str">
        <f>IF(Table1[[#This Row],[Total Payments Received]]&gt;Table1[[#This Row],[Loan Amount]],"PROFIT","LOSS")</f>
        <v>PROFIT</v>
      </c>
    </row>
    <row r="342" spans="1:26" x14ac:dyDescent="0.25">
      <c r="A342" s="21" t="s">
        <v>723</v>
      </c>
      <c r="B342" s="2" t="s">
        <v>2332</v>
      </c>
      <c r="C342" s="3" t="s">
        <v>724</v>
      </c>
      <c r="D342" s="3" t="s">
        <v>49</v>
      </c>
      <c r="E342" s="3">
        <v>23042</v>
      </c>
      <c r="F342" s="3">
        <v>19.8</v>
      </c>
      <c r="G342" s="3">
        <v>60</v>
      </c>
      <c r="H342" s="3" t="s">
        <v>2043</v>
      </c>
      <c r="I342" s="3" t="s">
        <v>82</v>
      </c>
      <c r="J342" s="3" t="s">
        <v>27</v>
      </c>
      <c r="K342" s="3">
        <v>91845</v>
      </c>
      <c r="L342" s="3" t="s">
        <v>32</v>
      </c>
      <c r="M342" s="3">
        <v>0.26</v>
      </c>
      <c r="N342" s="3">
        <v>0.59</v>
      </c>
      <c r="O342" s="3">
        <v>3410.73</v>
      </c>
      <c r="P342" s="3">
        <v>2992.03</v>
      </c>
      <c r="Q342" s="3">
        <f>Table1[[#This Row],[Total Payments Received]]-Table1[[#This Row],[Loan Amount]]</f>
        <v>-19631.27</v>
      </c>
      <c r="R342" s="4">
        <f>Table1[[#This Row],[Loan Amount]]/Table1[[#This Row],[Annual Income]]</f>
        <v>0.25087919864989927</v>
      </c>
      <c r="S342" s="6">
        <f>Table1[[#This Row],[Loan Amount]]/Table1[[#This Row],[Annual Income]]</f>
        <v>0.25087919864989927</v>
      </c>
      <c r="T342" s="3">
        <f>Table1[[#This Row],[Total Payments Received]]/Table1[[#This Row],[Term (Months)]]</f>
        <v>56.845500000000001</v>
      </c>
      <c r="U342" s="3">
        <f>Table1[[#This Row],[Annual Income]]/12</f>
        <v>7653.75</v>
      </c>
      <c r="V342" s="6">
        <f>Table1[[#This Row],[EMI PER MONTH]]/Table1[[#This Row],[INCOME PER MONTH]]</f>
        <v>7.4271435570798629E-3</v>
      </c>
      <c r="W342" s="7" t="str">
        <f>TEXT(Table1[[#This Row],[Issue Date]],"YYYY-mm")</f>
        <v>2023-09</v>
      </c>
      <c r="X342" s="33">
        <f ca="1">DATEDIF(Table1[[#This Row],[Issue Date]],TODAY(),"m")</f>
        <v>23</v>
      </c>
      <c r="Y34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19631.27</v>
      </c>
      <c r="Z342" s="22" t="str">
        <f>IF(Table1[[#This Row],[Total Payments Received]]&gt;Table1[[#This Row],[Loan Amount]],"PROFIT","LOSS")</f>
        <v>LOSS</v>
      </c>
    </row>
    <row r="343" spans="1:26" ht="45" x14ac:dyDescent="0.25">
      <c r="A343" s="21" t="s">
        <v>725</v>
      </c>
      <c r="B343" s="2" t="s">
        <v>2333</v>
      </c>
      <c r="C343" s="3" t="s">
        <v>726</v>
      </c>
      <c r="D343" s="3" t="s">
        <v>25</v>
      </c>
      <c r="E343" s="3">
        <v>29087</v>
      </c>
      <c r="F343" s="3">
        <v>11.4</v>
      </c>
      <c r="G343" s="3">
        <v>60</v>
      </c>
      <c r="H343" s="3" t="s">
        <v>2043</v>
      </c>
      <c r="I343" s="3" t="s">
        <v>35</v>
      </c>
      <c r="J343" s="3" t="s">
        <v>31</v>
      </c>
      <c r="K343" s="3">
        <v>39941</v>
      </c>
      <c r="L343" s="3" t="s">
        <v>22</v>
      </c>
      <c r="M343" s="3">
        <v>0.28999999999999998</v>
      </c>
      <c r="N343" s="3">
        <v>0.93</v>
      </c>
      <c r="O343" s="3">
        <v>11759.78</v>
      </c>
      <c r="P343" s="3">
        <v>0</v>
      </c>
      <c r="Q343" s="3">
        <f>Table1[[#This Row],[Total Payments Received]]-Table1[[#This Row],[Loan Amount]]</f>
        <v>-17327.22</v>
      </c>
      <c r="R343" s="4">
        <f>Table1[[#This Row],[Loan Amount]]/Table1[[#This Row],[Annual Income]]</f>
        <v>0.72824916752209512</v>
      </c>
      <c r="S343" s="6">
        <f>Table1[[#This Row],[Loan Amount]]/Table1[[#This Row],[Annual Income]]</f>
        <v>0.72824916752209512</v>
      </c>
      <c r="T343" s="3">
        <f>Table1[[#This Row],[Total Payments Received]]/Table1[[#This Row],[Term (Months)]]</f>
        <v>195.99633333333335</v>
      </c>
      <c r="U343" s="3">
        <f>Table1[[#This Row],[Annual Income]]/12</f>
        <v>3328.4166666666665</v>
      </c>
      <c r="V343" s="6">
        <f>Table1[[#This Row],[EMI PER MONTH]]/Table1[[#This Row],[INCOME PER MONTH]]</f>
        <v>5.8885756490823976E-2</v>
      </c>
      <c r="W343" s="7" t="str">
        <f>TEXT(Table1[[#This Row],[Issue Date]],"YYYY-mm")</f>
        <v>2022-11</v>
      </c>
      <c r="X343" s="33">
        <f ca="1">DATEDIF(Table1[[#This Row],[Issue Date]],TODAY(),"m")</f>
        <v>33</v>
      </c>
      <c r="Y34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17327.22</v>
      </c>
      <c r="Z343" s="22" t="str">
        <f>IF(Table1[[#This Row],[Total Payments Received]]&gt;Table1[[#This Row],[Loan Amount]],"PROFIT","LOSS")</f>
        <v>LOSS</v>
      </c>
    </row>
    <row r="344" spans="1:26" ht="30" x14ac:dyDescent="0.25">
      <c r="A344" s="21" t="s">
        <v>727</v>
      </c>
      <c r="B344" s="2" t="s">
        <v>2334</v>
      </c>
      <c r="C344" s="3" t="s">
        <v>728</v>
      </c>
      <c r="D344" s="3" t="s">
        <v>52</v>
      </c>
      <c r="E344" s="3">
        <v>33347</v>
      </c>
      <c r="F344" s="3">
        <v>24.8</v>
      </c>
      <c r="G344" s="3">
        <v>36</v>
      </c>
      <c r="H344" s="3" t="s">
        <v>19</v>
      </c>
      <c r="I344" s="3" t="s">
        <v>82</v>
      </c>
      <c r="J344" s="3" t="s">
        <v>21</v>
      </c>
      <c r="K344" s="3">
        <v>91169</v>
      </c>
      <c r="L344" s="3" t="s">
        <v>28</v>
      </c>
      <c r="M344" s="3">
        <v>0.16</v>
      </c>
      <c r="N344" s="3">
        <v>0.65</v>
      </c>
      <c r="O344" s="3">
        <v>41617.06</v>
      </c>
      <c r="P344" s="3">
        <v>0</v>
      </c>
      <c r="Q344" s="3">
        <f>Table1[[#This Row],[Total Payments Received]]-Table1[[#This Row],[Loan Amount]]</f>
        <v>8270.0599999999977</v>
      </c>
      <c r="R344" s="4">
        <f>Table1[[#This Row],[Loan Amount]]/Table1[[#This Row],[Annual Income]]</f>
        <v>0.36577125996775217</v>
      </c>
      <c r="S344" s="6">
        <f>Table1[[#This Row],[Loan Amount]]/Table1[[#This Row],[Annual Income]]</f>
        <v>0.36577125996775217</v>
      </c>
      <c r="T344" s="3">
        <f>Table1[[#This Row],[Total Payments Received]]/Table1[[#This Row],[Term (Months)]]</f>
        <v>1156.0294444444444</v>
      </c>
      <c r="U344" s="3">
        <f>Table1[[#This Row],[Annual Income]]/12</f>
        <v>7597.416666666667</v>
      </c>
      <c r="V344" s="6">
        <f>Table1[[#This Row],[EMI PER MONTH]]/Table1[[#This Row],[INCOME PER MONTH]]</f>
        <v>0.15216085877143912</v>
      </c>
      <c r="W344" s="7" t="str">
        <f>TEXT(Table1[[#This Row],[Issue Date]],"YYYY-mm")</f>
        <v>2023-12</v>
      </c>
      <c r="X344" s="33">
        <f ca="1">DATEDIF(Table1[[#This Row],[Issue Date]],TODAY(),"m")</f>
        <v>20</v>
      </c>
      <c r="Y34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8270.06</v>
      </c>
      <c r="Z344" s="22" t="str">
        <f>IF(Table1[[#This Row],[Total Payments Received]]&gt;Table1[[#This Row],[Loan Amount]],"PROFIT","LOSS")</f>
        <v>PROFIT</v>
      </c>
    </row>
    <row r="345" spans="1:26" ht="30" x14ac:dyDescent="0.25">
      <c r="A345" s="21" t="s">
        <v>729</v>
      </c>
      <c r="B345" s="2" t="s">
        <v>2335</v>
      </c>
      <c r="C345" s="3" t="s">
        <v>730</v>
      </c>
      <c r="D345" s="3" t="s">
        <v>71</v>
      </c>
      <c r="E345" s="3">
        <v>34756</v>
      </c>
      <c r="F345" s="3">
        <v>14.7</v>
      </c>
      <c r="G345" s="3">
        <v>60</v>
      </c>
      <c r="H345" s="3" t="s">
        <v>19</v>
      </c>
      <c r="I345" s="3" t="s">
        <v>40</v>
      </c>
      <c r="J345" s="3" t="s">
        <v>21</v>
      </c>
      <c r="K345" s="3">
        <v>53470</v>
      </c>
      <c r="L345" s="3" t="s">
        <v>32</v>
      </c>
      <c r="M345" s="3">
        <v>0.13</v>
      </c>
      <c r="N345" s="3">
        <v>0.94</v>
      </c>
      <c r="O345" s="3">
        <v>39865.129999999997</v>
      </c>
      <c r="P345" s="3">
        <v>0</v>
      </c>
      <c r="Q345" s="3">
        <f>Table1[[#This Row],[Total Payments Received]]-Table1[[#This Row],[Loan Amount]]</f>
        <v>5109.1299999999974</v>
      </c>
      <c r="R345" s="4">
        <f>Table1[[#This Row],[Loan Amount]]/Table1[[#This Row],[Annual Income]]</f>
        <v>0.6500093510379652</v>
      </c>
      <c r="S345" s="6">
        <f>Table1[[#This Row],[Loan Amount]]/Table1[[#This Row],[Annual Income]]</f>
        <v>0.6500093510379652</v>
      </c>
      <c r="T345" s="3">
        <f>Table1[[#This Row],[Total Payments Received]]/Table1[[#This Row],[Term (Months)]]</f>
        <v>664.41883333333328</v>
      </c>
      <c r="U345" s="3">
        <f>Table1[[#This Row],[Annual Income]]/12</f>
        <v>4455.833333333333</v>
      </c>
      <c r="V345" s="6">
        <f>Table1[[#This Row],[EMI PER MONTH]]/Table1[[#This Row],[INCOME PER MONTH]]</f>
        <v>0.14911213764727885</v>
      </c>
      <c r="W345" s="7" t="str">
        <f>TEXT(Table1[[#This Row],[Issue Date]],"YYYY-mm")</f>
        <v>2023-12</v>
      </c>
      <c r="X345" s="33">
        <f ca="1">DATEDIF(Table1[[#This Row],[Issue Date]],TODAY(),"m")</f>
        <v>21</v>
      </c>
      <c r="Y34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5109.13</v>
      </c>
      <c r="Z345" s="22" t="str">
        <f>IF(Table1[[#This Row],[Total Payments Received]]&gt;Table1[[#This Row],[Loan Amount]],"PROFIT","LOSS")</f>
        <v>PROFIT</v>
      </c>
    </row>
    <row r="346" spans="1:26" ht="30" x14ac:dyDescent="0.25">
      <c r="A346" s="21" t="s">
        <v>731</v>
      </c>
      <c r="B346" s="2" t="s">
        <v>2336</v>
      </c>
      <c r="C346" s="3" t="s">
        <v>732</v>
      </c>
      <c r="D346" s="3" t="s">
        <v>49</v>
      </c>
      <c r="E346" s="3">
        <v>17335</v>
      </c>
      <c r="F346" s="3">
        <v>7.4</v>
      </c>
      <c r="G346" s="3">
        <v>36</v>
      </c>
      <c r="H346" s="3" t="s">
        <v>19</v>
      </c>
      <c r="I346" s="3" t="s">
        <v>20</v>
      </c>
      <c r="J346" s="3" t="s">
        <v>46</v>
      </c>
      <c r="K346" s="3">
        <v>140684</v>
      </c>
      <c r="L346" s="3" t="s">
        <v>28</v>
      </c>
      <c r="M346" s="3">
        <v>0.43</v>
      </c>
      <c r="N346" s="3">
        <v>0.88</v>
      </c>
      <c r="O346" s="3">
        <v>18617.79</v>
      </c>
      <c r="P346" s="3">
        <v>0</v>
      </c>
      <c r="Q346" s="3">
        <f>Table1[[#This Row],[Total Payments Received]]-Table1[[#This Row],[Loan Amount]]</f>
        <v>1282.7900000000009</v>
      </c>
      <c r="R346" s="4">
        <f>Table1[[#This Row],[Loan Amount]]/Table1[[#This Row],[Annual Income]]</f>
        <v>0.12321941372153195</v>
      </c>
      <c r="S346" s="6">
        <f>Table1[[#This Row],[Loan Amount]]/Table1[[#This Row],[Annual Income]]</f>
        <v>0.12321941372153195</v>
      </c>
      <c r="T346" s="3">
        <f>Table1[[#This Row],[Total Payments Received]]/Table1[[#This Row],[Term (Months)]]</f>
        <v>517.16083333333336</v>
      </c>
      <c r="U346" s="3">
        <f>Table1[[#This Row],[Annual Income]]/12</f>
        <v>11723.666666666666</v>
      </c>
      <c r="V346" s="6">
        <f>Table1[[#This Row],[EMI PER MONTH]]/Table1[[#This Row],[INCOME PER MONTH]]</f>
        <v>4.4112550112308441E-2</v>
      </c>
      <c r="W346" s="7" t="str">
        <f>TEXT(Table1[[#This Row],[Issue Date]],"YYYY-mm")</f>
        <v>2023-10</v>
      </c>
      <c r="X346" s="33">
        <f ca="1">DATEDIF(Table1[[#This Row],[Issue Date]],TODAY(),"m")</f>
        <v>23</v>
      </c>
      <c r="Y34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1282.79</v>
      </c>
      <c r="Z346" s="22" t="str">
        <f>IF(Table1[[#This Row],[Total Payments Received]]&gt;Table1[[#This Row],[Loan Amount]],"PROFIT","LOSS")</f>
        <v>PROFIT</v>
      </c>
    </row>
    <row r="347" spans="1:26" ht="30" x14ac:dyDescent="0.25">
      <c r="A347" s="21" t="s">
        <v>733</v>
      </c>
      <c r="B347" s="2" t="s">
        <v>2337</v>
      </c>
      <c r="C347" s="3" t="s">
        <v>734</v>
      </c>
      <c r="D347" s="3" t="s">
        <v>75</v>
      </c>
      <c r="E347" s="3">
        <v>29602</v>
      </c>
      <c r="F347" s="3">
        <v>19.5</v>
      </c>
      <c r="G347" s="3">
        <v>36</v>
      </c>
      <c r="H347" s="3" t="s">
        <v>19</v>
      </c>
      <c r="I347" s="3" t="s">
        <v>26</v>
      </c>
      <c r="J347" s="3" t="s">
        <v>46</v>
      </c>
      <c r="K347" s="3">
        <v>89821</v>
      </c>
      <c r="L347" s="3" t="s">
        <v>32</v>
      </c>
      <c r="M347" s="3">
        <v>0.49</v>
      </c>
      <c r="N347" s="3">
        <v>0.86</v>
      </c>
      <c r="O347" s="3">
        <v>35374.39</v>
      </c>
      <c r="P347" s="3">
        <v>0</v>
      </c>
      <c r="Q347" s="3">
        <f>Table1[[#This Row],[Total Payments Received]]-Table1[[#This Row],[Loan Amount]]</f>
        <v>5772.3899999999994</v>
      </c>
      <c r="R347" s="4">
        <f>Table1[[#This Row],[Loan Amount]]/Table1[[#This Row],[Annual Income]]</f>
        <v>0.32956658242504538</v>
      </c>
      <c r="S347" s="6">
        <f>Table1[[#This Row],[Loan Amount]]/Table1[[#This Row],[Annual Income]]</f>
        <v>0.32956658242504538</v>
      </c>
      <c r="T347" s="3">
        <f>Table1[[#This Row],[Total Payments Received]]/Table1[[#This Row],[Term (Months)]]</f>
        <v>982.62194444444447</v>
      </c>
      <c r="U347" s="3">
        <f>Table1[[#This Row],[Annual Income]]/12</f>
        <v>7485.083333333333</v>
      </c>
      <c r="V347" s="6">
        <f>Table1[[#This Row],[EMI PER MONTH]]/Table1[[#This Row],[INCOME PER MONTH]]</f>
        <v>0.13127735533264309</v>
      </c>
      <c r="W347" s="7" t="str">
        <f>TEXT(Table1[[#This Row],[Issue Date]],"YYYY-mm")</f>
        <v>2021-04</v>
      </c>
      <c r="X347" s="33">
        <f ca="1">DATEDIF(Table1[[#This Row],[Issue Date]],TODAY(),"m")</f>
        <v>53</v>
      </c>
      <c r="Y34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5772.39</v>
      </c>
      <c r="Z347" s="22" t="str">
        <f>IF(Table1[[#This Row],[Total Payments Received]]&gt;Table1[[#This Row],[Loan Amount]],"PROFIT","LOSS")</f>
        <v>PROFIT</v>
      </c>
    </row>
    <row r="348" spans="1:26" ht="30" x14ac:dyDescent="0.25">
      <c r="A348" s="21" t="s">
        <v>735</v>
      </c>
      <c r="B348" s="2" t="s">
        <v>2069</v>
      </c>
      <c r="C348" s="3" t="s">
        <v>736</v>
      </c>
      <c r="D348" s="3" t="s">
        <v>49</v>
      </c>
      <c r="E348" s="3">
        <v>35450</v>
      </c>
      <c r="F348" s="3">
        <v>11.5</v>
      </c>
      <c r="G348" s="3">
        <v>60</v>
      </c>
      <c r="H348" s="3" t="s">
        <v>19</v>
      </c>
      <c r="I348" s="3" t="s">
        <v>72</v>
      </c>
      <c r="J348" s="3" t="s">
        <v>46</v>
      </c>
      <c r="K348" s="3">
        <v>116669</v>
      </c>
      <c r="L348" s="3" t="s">
        <v>32</v>
      </c>
      <c r="M348" s="3">
        <v>0.26</v>
      </c>
      <c r="N348" s="3">
        <v>0.64</v>
      </c>
      <c r="O348" s="3">
        <v>39526.75</v>
      </c>
      <c r="P348" s="3">
        <v>0</v>
      </c>
      <c r="Q348" s="3">
        <f>Table1[[#This Row],[Total Payments Received]]-Table1[[#This Row],[Loan Amount]]</f>
        <v>4076.75</v>
      </c>
      <c r="R348" s="4">
        <f>Table1[[#This Row],[Loan Amount]]/Table1[[#This Row],[Annual Income]]</f>
        <v>0.30385106583582616</v>
      </c>
      <c r="S348" s="6">
        <f>Table1[[#This Row],[Loan Amount]]/Table1[[#This Row],[Annual Income]]</f>
        <v>0.30385106583582616</v>
      </c>
      <c r="T348" s="3">
        <f>Table1[[#This Row],[Total Payments Received]]/Table1[[#This Row],[Term (Months)]]</f>
        <v>658.7791666666667</v>
      </c>
      <c r="U348" s="3">
        <f>Table1[[#This Row],[Annual Income]]/12</f>
        <v>9722.4166666666661</v>
      </c>
      <c r="V348" s="6">
        <f>Table1[[#This Row],[EMI PER MONTH]]/Table1[[#This Row],[INCOME PER MONTH]]</f>
        <v>6.7758787681389238E-2</v>
      </c>
      <c r="W348" s="7" t="str">
        <f>TEXT(Table1[[#This Row],[Issue Date]],"YYYY-mm")</f>
        <v>2023-08</v>
      </c>
      <c r="X348" s="33">
        <f ca="1">DATEDIF(Table1[[#This Row],[Issue Date]],TODAY(),"m")</f>
        <v>25</v>
      </c>
      <c r="Y34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4076.75</v>
      </c>
      <c r="Z348" s="22" t="str">
        <f>IF(Table1[[#This Row],[Total Payments Received]]&gt;Table1[[#This Row],[Loan Amount]],"PROFIT","LOSS")</f>
        <v>PROFIT</v>
      </c>
    </row>
    <row r="349" spans="1:26" hidden="1" x14ac:dyDescent="0.25">
      <c r="A349" s="21" t="s">
        <v>737</v>
      </c>
      <c r="B349" s="2" t="s">
        <v>2338</v>
      </c>
      <c r="C349" s="3" t="s">
        <v>738</v>
      </c>
      <c r="D349" s="3" t="s">
        <v>55</v>
      </c>
      <c r="E349" s="3">
        <v>33196</v>
      </c>
      <c r="F349" s="3">
        <v>24.9</v>
      </c>
      <c r="G349" s="3">
        <v>36</v>
      </c>
      <c r="H349" s="3" t="s">
        <v>2773</v>
      </c>
      <c r="I349" s="3" t="s">
        <v>56</v>
      </c>
      <c r="J349" s="3" t="s">
        <v>36</v>
      </c>
      <c r="K349" s="3">
        <v>148193</v>
      </c>
      <c r="L349" s="3" t="s">
        <v>22</v>
      </c>
      <c r="M349" s="3">
        <v>0.14000000000000001</v>
      </c>
      <c r="N349" s="3">
        <v>0.5</v>
      </c>
      <c r="O349" s="3">
        <v>0</v>
      </c>
      <c r="P349" s="3">
        <v>0</v>
      </c>
      <c r="Q349" s="3">
        <f>Table1[[#This Row],[Total Payments Received]]-Table1[[#This Row],[Loan Amount]]</f>
        <v>-33196</v>
      </c>
      <c r="R349" s="4">
        <f>Table1[[#This Row],[Loan Amount]]/Table1[[#This Row],[Annual Income]]</f>
        <v>0.224005182431019</v>
      </c>
      <c r="S349" s="6">
        <f>Table1[[#This Row],[Loan Amount]]/Table1[[#This Row],[Annual Income]]</f>
        <v>0.224005182431019</v>
      </c>
      <c r="T349" s="3">
        <f>Table1[[#This Row],[Total Payments Received]]/Table1[[#This Row],[Term (Months)]]</f>
        <v>0</v>
      </c>
      <c r="U349" s="3">
        <f>Table1[[#This Row],[Annual Income]]/12</f>
        <v>12349.416666666666</v>
      </c>
      <c r="V349" s="6">
        <f>Table1[[#This Row],[EMI PER MONTH]]/Table1[[#This Row],[INCOME PER MONTH]]</f>
        <v>0</v>
      </c>
      <c r="W349" s="7" t="str">
        <f>TEXT(Table1[[#This Row],[Issue Date]],"YYYY-mm")</f>
        <v>2023-10</v>
      </c>
      <c r="X349" s="33">
        <f ca="1">DATEDIF(Table1[[#This Row],[Issue Date]],TODAY(),"m")</f>
        <v>23</v>
      </c>
      <c r="Y34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33196</v>
      </c>
      <c r="Z349" s="22" t="str">
        <f>IF(Table1[[#This Row],[Total Payments Received]]&gt;Table1[[#This Row],[Loan Amount]],"PROFIT","LOSS")</f>
        <v>LOSS</v>
      </c>
    </row>
    <row r="350" spans="1:26" ht="30" x14ac:dyDescent="0.25">
      <c r="A350" s="21" t="s">
        <v>739</v>
      </c>
      <c r="B350" s="2" t="s">
        <v>2216</v>
      </c>
      <c r="C350" s="3" t="s">
        <v>740</v>
      </c>
      <c r="D350" s="3" t="s">
        <v>25</v>
      </c>
      <c r="E350" s="3">
        <v>6626</v>
      </c>
      <c r="F350" s="3">
        <v>24.6</v>
      </c>
      <c r="G350" s="3">
        <v>36</v>
      </c>
      <c r="H350" s="3" t="s">
        <v>2043</v>
      </c>
      <c r="I350" s="3" t="s">
        <v>40</v>
      </c>
      <c r="J350" s="3" t="s">
        <v>21</v>
      </c>
      <c r="K350" s="3">
        <v>74435</v>
      </c>
      <c r="L350" s="3" t="s">
        <v>22</v>
      </c>
      <c r="M350" s="3">
        <v>0.13</v>
      </c>
      <c r="N350" s="3">
        <v>0.67</v>
      </c>
      <c r="O350" s="3">
        <v>2618.92</v>
      </c>
      <c r="P350" s="3">
        <v>2120.33</v>
      </c>
      <c r="Q350" s="3">
        <f>Table1[[#This Row],[Total Payments Received]]-Table1[[#This Row],[Loan Amount]]</f>
        <v>-4007.08</v>
      </c>
      <c r="R350" s="4">
        <f>Table1[[#This Row],[Loan Amount]]/Table1[[#This Row],[Annual Income]]</f>
        <v>8.9017263384160675E-2</v>
      </c>
      <c r="S350" s="6">
        <f>Table1[[#This Row],[Loan Amount]]/Table1[[#This Row],[Annual Income]]</f>
        <v>8.9017263384160675E-2</v>
      </c>
      <c r="T350" s="3">
        <f>Table1[[#This Row],[Total Payments Received]]/Table1[[#This Row],[Term (Months)]]</f>
        <v>72.747777777777785</v>
      </c>
      <c r="U350" s="3">
        <f>Table1[[#This Row],[Annual Income]]/12</f>
        <v>6202.916666666667</v>
      </c>
      <c r="V350" s="6">
        <f>Table1[[#This Row],[EMI PER MONTH]]/Table1[[#This Row],[INCOME PER MONTH]]</f>
        <v>1.172799534269273E-2</v>
      </c>
      <c r="W350" s="7" t="str">
        <f>TEXT(Table1[[#This Row],[Issue Date]],"YYYY-mm")</f>
        <v>2022-03</v>
      </c>
      <c r="X350" s="33">
        <f ca="1">DATEDIF(Table1[[#This Row],[Issue Date]],TODAY(),"m")</f>
        <v>41</v>
      </c>
      <c r="Y35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4007.08</v>
      </c>
      <c r="Z350" s="22" t="str">
        <f>IF(Table1[[#This Row],[Total Payments Received]]&gt;Table1[[#This Row],[Loan Amount]],"PROFIT","LOSS")</f>
        <v>LOSS</v>
      </c>
    </row>
    <row r="351" spans="1:26" ht="30" x14ac:dyDescent="0.25">
      <c r="A351" s="21" t="s">
        <v>741</v>
      </c>
      <c r="B351" s="2" t="s">
        <v>2339</v>
      </c>
      <c r="C351" s="3" t="s">
        <v>742</v>
      </c>
      <c r="D351" s="3" t="s">
        <v>39</v>
      </c>
      <c r="E351" s="3">
        <v>8424</v>
      </c>
      <c r="F351" s="3">
        <v>18.100000000000001</v>
      </c>
      <c r="G351" s="3">
        <v>36</v>
      </c>
      <c r="H351" s="3" t="s">
        <v>2043</v>
      </c>
      <c r="I351" s="3" t="s">
        <v>35</v>
      </c>
      <c r="J351" s="3" t="s">
        <v>46</v>
      </c>
      <c r="K351" s="3">
        <v>34529</v>
      </c>
      <c r="L351" s="3" t="s">
        <v>32</v>
      </c>
      <c r="M351" s="3">
        <v>0.46</v>
      </c>
      <c r="N351" s="3">
        <v>0.64</v>
      </c>
      <c r="O351" s="3">
        <v>892.7</v>
      </c>
      <c r="P351" s="3">
        <v>1919.6</v>
      </c>
      <c r="Q351" s="3">
        <f>Table1[[#This Row],[Total Payments Received]]-Table1[[#This Row],[Loan Amount]]</f>
        <v>-7531.3</v>
      </c>
      <c r="R351" s="4">
        <f>Table1[[#This Row],[Loan Amount]]/Table1[[#This Row],[Annual Income]]</f>
        <v>0.2439688377885256</v>
      </c>
      <c r="S351" s="6">
        <f>Table1[[#This Row],[Loan Amount]]/Table1[[#This Row],[Annual Income]]</f>
        <v>0.2439688377885256</v>
      </c>
      <c r="T351" s="3">
        <f>Table1[[#This Row],[Total Payments Received]]/Table1[[#This Row],[Term (Months)]]</f>
        <v>24.797222222222224</v>
      </c>
      <c r="U351" s="3">
        <f>Table1[[#This Row],[Annual Income]]/12</f>
        <v>2877.4166666666665</v>
      </c>
      <c r="V351" s="6">
        <f>Table1[[#This Row],[EMI PER MONTH]]/Table1[[#This Row],[INCOME PER MONTH]]</f>
        <v>8.6178767605973733E-3</v>
      </c>
      <c r="W351" s="7" t="str">
        <f>TEXT(Table1[[#This Row],[Issue Date]],"YYYY-mm")</f>
        <v>2023-07</v>
      </c>
      <c r="X351" s="33">
        <f ca="1">DATEDIF(Table1[[#This Row],[Issue Date]],TODAY(),"m")</f>
        <v>26</v>
      </c>
      <c r="Y35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7531.3</v>
      </c>
      <c r="Z351" s="22" t="str">
        <f>IF(Table1[[#This Row],[Total Payments Received]]&gt;Table1[[#This Row],[Loan Amount]],"PROFIT","LOSS")</f>
        <v>LOSS</v>
      </c>
    </row>
    <row r="352" spans="1:26" x14ac:dyDescent="0.25">
      <c r="A352" s="21" t="s">
        <v>743</v>
      </c>
      <c r="B352" s="2" t="s">
        <v>2340</v>
      </c>
      <c r="C352" s="3" t="s">
        <v>744</v>
      </c>
      <c r="D352" s="3" t="s">
        <v>71</v>
      </c>
      <c r="E352" s="3">
        <v>13857</v>
      </c>
      <c r="F352" s="3">
        <v>7.6</v>
      </c>
      <c r="G352" s="3">
        <v>60</v>
      </c>
      <c r="H352" s="3" t="s">
        <v>19</v>
      </c>
      <c r="I352" s="3" t="s">
        <v>20</v>
      </c>
      <c r="J352" s="3" t="s">
        <v>27</v>
      </c>
      <c r="K352" s="3">
        <v>113055</v>
      </c>
      <c r="L352" s="3" t="s">
        <v>28</v>
      </c>
      <c r="M352" s="3">
        <v>0.28999999999999998</v>
      </c>
      <c r="N352" s="3">
        <v>0.52</v>
      </c>
      <c r="O352" s="3">
        <v>14910.13</v>
      </c>
      <c r="P352" s="3">
        <v>0</v>
      </c>
      <c r="Q352" s="3">
        <f>Table1[[#This Row],[Total Payments Received]]-Table1[[#This Row],[Loan Amount]]</f>
        <v>1053.1299999999992</v>
      </c>
      <c r="R352" s="4">
        <f>Table1[[#This Row],[Loan Amount]]/Table1[[#This Row],[Annual Income]]</f>
        <v>0.12256866127106275</v>
      </c>
      <c r="S352" s="6">
        <f>Table1[[#This Row],[Loan Amount]]/Table1[[#This Row],[Annual Income]]</f>
        <v>0.12256866127106275</v>
      </c>
      <c r="T352" s="3">
        <f>Table1[[#This Row],[Total Payments Received]]/Table1[[#This Row],[Term (Months)]]</f>
        <v>248.50216666666665</v>
      </c>
      <c r="U352" s="3">
        <f>Table1[[#This Row],[Annual Income]]/12</f>
        <v>9421.25</v>
      </c>
      <c r="V352" s="6">
        <f>Table1[[#This Row],[EMI PER MONTH]]/Table1[[#This Row],[INCOME PER MONTH]]</f>
        <v>2.6376772367431779E-2</v>
      </c>
      <c r="W352" s="7" t="str">
        <f>TEXT(Table1[[#This Row],[Issue Date]],"YYYY-mm")</f>
        <v>2021-08</v>
      </c>
      <c r="X352" s="33">
        <f ca="1">DATEDIF(Table1[[#This Row],[Issue Date]],TODAY(),"m")</f>
        <v>49</v>
      </c>
      <c r="Y35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1053.13</v>
      </c>
      <c r="Z352" s="22" t="str">
        <f>IF(Table1[[#This Row],[Total Payments Received]]&gt;Table1[[#This Row],[Loan Amount]],"PROFIT","LOSS")</f>
        <v>PROFIT</v>
      </c>
    </row>
    <row r="353" spans="1:26" x14ac:dyDescent="0.25">
      <c r="A353" s="21" t="s">
        <v>745</v>
      </c>
      <c r="B353" s="2" t="s">
        <v>2341</v>
      </c>
      <c r="C353" s="3" t="s">
        <v>746</v>
      </c>
      <c r="D353" s="3" t="s">
        <v>25</v>
      </c>
      <c r="E353" s="3">
        <v>20982</v>
      </c>
      <c r="F353" s="3">
        <v>18.7</v>
      </c>
      <c r="G353" s="3">
        <v>36</v>
      </c>
      <c r="H353" s="3" t="s">
        <v>2043</v>
      </c>
      <c r="I353" s="3" t="s">
        <v>20</v>
      </c>
      <c r="J353" s="3" t="s">
        <v>36</v>
      </c>
      <c r="K353" s="3">
        <v>42192</v>
      </c>
      <c r="L353" s="3" t="s">
        <v>28</v>
      </c>
      <c r="M353" s="3">
        <v>0.23</v>
      </c>
      <c r="N353" s="3">
        <v>0.73</v>
      </c>
      <c r="O353" s="3">
        <v>7649.25</v>
      </c>
      <c r="P353" s="3">
        <v>0</v>
      </c>
      <c r="Q353" s="3">
        <f>Table1[[#This Row],[Total Payments Received]]-Table1[[#This Row],[Loan Amount]]</f>
        <v>-13332.75</v>
      </c>
      <c r="R353" s="4">
        <f>Table1[[#This Row],[Loan Amount]]/Table1[[#This Row],[Annual Income]]</f>
        <v>0.49729806598407283</v>
      </c>
      <c r="S353" s="6">
        <f>Table1[[#This Row],[Loan Amount]]/Table1[[#This Row],[Annual Income]]</f>
        <v>0.49729806598407283</v>
      </c>
      <c r="T353" s="3">
        <f>Table1[[#This Row],[Total Payments Received]]/Table1[[#This Row],[Term (Months)]]</f>
        <v>212.47916666666666</v>
      </c>
      <c r="U353" s="3">
        <f>Table1[[#This Row],[Annual Income]]/12</f>
        <v>3516</v>
      </c>
      <c r="V353" s="6">
        <f>Table1[[#This Row],[EMI PER MONTH]]/Table1[[#This Row],[INCOME PER MONTH]]</f>
        <v>6.0432072430792565E-2</v>
      </c>
      <c r="W353" s="7" t="str">
        <f>TEXT(Table1[[#This Row],[Issue Date]],"YYYY-mm")</f>
        <v>2022-04</v>
      </c>
      <c r="X353" s="33">
        <f ca="1">DATEDIF(Table1[[#This Row],[Issue Date]],TODAY(),"m")</f>
        <v>41</v>
      </c>
      <c r="Y35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13332.75</v>
      </c>
      <c r="Z353" s="22" t="str">
        <f>IF(Table1[[#This Row],[Total Payments Received]]&gt;Table1[[#This Row],[Loan Amount]],"PROFIT","LOSS")</f>
        <v>LOSS</v>
      </c>
    </row>
    <row r="354" spans="1:26" ht="45" x14ac:dyDescent="0.25">
      <c r="A354" s="21" t="s">
        <v>747</v>
      </c>
      <c r="B354" s="2" t="s">
        <v>2342</v>
      </c>
      <c r="C354" s="3" t="s">
        <v>748</v>
      </c>
      <c r="D354" s="3" t="s">
        <v>18</v>
      </c>
      <c r="E354" s="3">
        <v>12425</v>
      </c>
      <c r="F354" s="3">
        <v>6.9</v>
      </c>
      <c r="G354" s="3">
        <v>36</v>
      </c>
      <c r="H354" s="3" t="s">
        <v>2043</v>
      </c>
      <c r="I354" s="3" t="s">
        <v>26</v>
      </c>
      <c r="J354" s="3" t="s">
        <v>31</v>
      </c>
      <c r="K354" s="3">
        <v>104102</v>
      </c>
      <c r="L354" s="3" t="s">
        <v>22</v>
      </c>
      <c r="M354" s="3">
        <v>0.28999999999999998</v>
      </c>
      <c r="N354" s="3">
        <v>0.68</v>
      </c>
      <c r="O354" s="3">
        <v>2185.23</v>
      </c>
      <c r="P354" s="3">
        <v>5996.91</v>
      </c>
      <c r="Q354" s="3">
        <f>Table1[[#This Row],[Total Payments Received]]-Table1[[#This Row],[Loan Amount]]</f>
        <v>-10239.77</v>
      </c>
      <c r="R354" s="4">
        <f>Table1[[#This Row],[Loan Amount]]/Table1[[#This Row],[Annual Income]]</f>
        <v>0.11935409502218977</v>
      </c>
      <c r="S354" s="6">
        <f>Table1[[#This Row],[Loan Amount]]/Table1[[#This Row],[Annual Income]]</f>
        <v>0.11935409502218977</v>
      </c>
      <c r="T354" s="3">
        <f>Table1[[#This Row],[Total Payments Received]]/Table1[[#This Row],[Term (Months)]]</f>
        <v>60.700833333333335</v>
      </c>
      <c r="U354" s="3">
        <f>Table1[[#This Row],[Annual Income]]/12</f>
        <v>8675.1666666666661</v>
      </c>
      <c r="V354" s="6">
        <f>Table1[[#This Row],[EMI PER MONTH]]/Table1[[#This Row],[INCOME PER MONTH]]</f>
        <v>6.9970797871318526E-3</v>
      </c>
      <c r="W354" s="7" t="str">
        <f>TEXT(Table1[[#This Row],[Issue Date]],"YYYY-mm")</f>
        <v>2022-03</v>
      </c>
      <c r="X354" s="33">
        <f ca="1">DATEDIF(Table1[[#This Row],[Issue Date]],TODAY(),"m")</f>
        <v>42</v>
      </c>
      <c r="Y35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10239.77</v>
      </c>
      <c r="Z354" s="22" t="str">
        <f>IF(Table1[[#This Row],[Total Payments Received]]&gt;Table1[[#This Row],[Loan Amount]],"PROFIT","LOSS")</f>
        <v>LOSS</v>
      </c>
    </row>
    <row r="355" spans="1:26" ht="30" x14ac:dyDescent="0.25">
      <c r="A355" s="21" t="s">
        <v>749</v>
      </c>
      <c r="B355" s="2" t="s">
        <v>2343</v>
      </c>
      <c r="C355" s="3" t="s">
        <v>750</v>
      </c>
      <c r="D355" s="3" t="s">
        <v>64</v>
      </c>
      <c r="E355" s="3">
        <v>2980</v>
      </c>
      <c r="F355" s="3">
        <v>5.6</v>
      </c>
      <c r="G355" s="3">
        <v>60</v>
      </c>
      <c r="H355" s="3" t="s">
        <v>2043</v>
      </c>
      <c r="I355" s="3" t="s">
        <v>72</v>
      </c>
      <c r="J355" s="3" t="s">
        <v>21</v>
      </c>
      <c r="K355" s="3">
        <v>102762</v>
      </c>
      <c r="L355" s="3" t="s">
        <v>32</v>
      </c>
      <c r="M355" s="3">
        <v>0.23</v>
      </c>
      <c r="N355" s="3">
        <v>0.79</v>
      </c>
      <c r="O355" s="3">
        <v>334.2</v>
      </c>
      <c r="P355" s="3">
        <v>420.5</v>
      </c>
      <c r="Q355" s="3">
        <f>Table1[[#This Row],[Total Payments Received]]-Table1[[#This Row],[Loan Amount]]</f>
        <v>-2645.8</v>
      </c>
      <c r="R355" s="4">
        <f>Table1[[#This Row],[Loan Amount]]/Table1[[#This Row],[Annual Income]]</f>
        <v>2.8999046340086803E-2</v>
      </c>
      <c r="S355" s="6">
        <f>Table1[[#This Row],[Loan Amount]]/Table1[[#This Row],[Annual Income]]</f>
        <v>2.8999046340086803E-2</v>
      </c>
      <c r="T355" s="3">
        <f>Table1[[#This Row],[Total Payments Received]]/Table1[[#This Row],[Term (Months)]]</f>
        <v>5.5699999999999994</v>
      </c>
      <c r="U355" s="3">
        <f>Table1[[#This Row],[Annual Income]]/12</f>
        <v>8563.5</v>
      </c>
      <c r="V355" s="6">
        <f>Table1[[#This Row],[EMI PER MONTH]]/Table1[[#This Row],[INCOME PER MONTH]]</f>
        <v>6.5043498569510125E-4</v>
      </c>
      <c r="W355" s="7" t="str">
        <f>TEXT(Table1[[#This Row],[Issue Date]],"YYYY-mm")</f>
        <v>2021-12</v>
      </c>
      <c r="X355" s="33">
        <f ca="1">DATEDIF(Table1[[#This Row],[Issue Date]],TODAY(),"m")</f>
        <v>45</v>
      </c>
      <c r="Y35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2645.8</v>
      </c>
      <c r="Z355" s="22" t="str">
        <f>IF(Table1[[#This Row],[Total Payments Received]]&gt;Table1[[#This Row],[Loan Amount]],"PROFIT","LOSS")</f>
        <v>LOSS</v>
      </c>
    </row>
    <row r="356" spans="1:26" ht="30" x14ac:dyDescent="0.25">
      <c r="A356" s="21" t="s">
        <v>751</v>
      </c>
      <c r="B356" s="2" t="s">
        <v>2206</v>
      </c>
      <c r="C356" s="3" t="s">
        <v>752</v>
      </c>
      <c r="D356" s="3" t="s">
        <v>18</v>
      </c>
      <c r="E356" s="3">
        <v>27431</v>
      </c>
      <c r="F356" s="3">
        <v>21.5</v>
      </c>
      <c r="G356" s="3">
        <v>36</v>
      </c>
      <c r="H356" s="3" t="s">
        <v>19</v>
      </c>
      <c r="I356" s="3" t="s">
        <v>35</v>
      </c>
      <c r="J356" s="3" t="s">
        <v>21</v>
      </c>
      <c r="K356" s="3">
        <v>133466</v>
      </c>
      <c r="L356" s="3" t="s">
        <v>22</v>
      </c>
      <c r="M356" s="3">
        <v>0.3</v>
      </c>
      <c r="N356" s="3">
        <v>0.78</v>
      </c>
      <c r="O356" s="3">
        <v>33328.660000000003</v>
      </c>
      <c r="P356" s="3">
        <v>0</v>
      </c>
      <c r="Q356" s="3">
        <f>Table1[[#This Row],[Total Payments Received]]-Table1[[#This Row],[Loan Amount]]</f>
        <v>5897.6600000000035</v>
      </c>
      <c r="R356" s="4">
        <f>Table1[[#This Row],[Loan Amount]]/Table1[[#This Row],[Annual Income]]</f>
        <v>0.20552799964035784</v>
      </c>
      <c r="S356" s="6">
        <f>Table1[[#This Row],[Loan Amount]]/Table1[[#This Row],[Annual Income]]</f>
        <v>0.20552799964035784</v>
      </c>
      <c r="T356" s="3">
        <f>Table1[[#This Row],[Total Payments Received]]/Table1[[#This Row],[Term (Months)]]</f>
        <v>925.79611111111126</v>
      </c>
      <c r="U356" s="3">
        <f>Table1[[#This Row],[Annual Income]]/12</f>
        <v>11122.166666666666</v>
      </c>
      <c r="V356" s="6">
        <f>Table1[[#This Row],[EMI PER MONTH]]/Table1[[#This Row],[INCOME PER MONTH]]</f>
        <v>8.3238827366770088E-2</v>
      </c>
      <c r="W356" s="7" t="str">
        <f>TEXT(Table1[[#This Row],[Issue Date]],"YYYY-mm")</f>
        <v>2022-07</v>
      </c>
      <c r="X356" s="33">
        <f ca="1">DATEDIF(Table1[[#This Row],[Issue Date]],TODAY(),"m")</f>
        <v>38</v>
      </c>
      <c r="Y35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5897.66</v>
      </c>
      <c r="Z356" s="22" t="str">
        <f>IF(Table1[[#This Row],[Total Payments Received]]&gt;Table1[[#This Row],[Loan Amount]],"PROFIT","LOSS")</f>
        <v>PROFIT</v>
      </c>
    </row>
    <row r="357" spans="1:26" x14ac:dyDescent="0.25">
      <c r="A357" s="21" t="s">
        <v>753</v>
      </c>
      <c r="B357" s="2" t="s">
        <v>2344</v>
      </c>
      <c r="C357" s="3" t="s">
        <v>754</v>
      </c>
      <c r="D357" s="3" t="s">
        <v>64</v>
      </c>
      <c r="E357" s="3">
        <v>20440</v>
      </c>
      <c r="F357" s="3">
        <v>9.1999999999999993</v>
      </c>
      <c r="G357" s="3">
        <v>36</v>
      </c>
      <c r="H357" s="3" t="s">
        <v>19</v>
      </c>
      <c r="I357" s="3" t="s">
        <v>20</v>
      </c>
      <c r="J357" s="3" t="s">
        <v>27</v>
      </c>
      <c r="K357" s="3">
        <v>144894</v>
      </c>
      <c r="L357" s="3" t="s">
        <v>32</v>
      </c>
      <c r="M357" s="3">
        <v>0.44</v>
      </c>
      <c r="N357" s="3">
        <v>0.55000000000000004</v>
      </c>
      <c r="O357" s="3">
        <v>22320.48</v>
      </c>
      <c r="P357" s="3">
        <v>0</v>
      </c>
      <c r="Q357" s="3">
        <f>Table1[[#This Row],[Total Payments Received]]-Table1[[#This Row],[Loan Amount]]</f>
        <v>1880.4799999999996</v>
      </c>
      <c r="R357" s="4">
        <f>Table1[[#This Row],[Loan Amount]]/Table1[[#This Row],[Annual Income]]</f>
        <v>0.14106864328405594</v>
      </c>
      <c r="S357" s="6">
        <f>Table1[[#This Row],[Loan Amount]]/Table1[[#This Row],[Annual Income]]</f>
        <v>0.14106864328405594</v>
      </c>
      <c r="T357" s="3">
        <f>Table1[[#This Row],[Total Payments Received]]/Table1[[#This Row],[Term (Months)]]</f>
        <v>620.01333333333332</v>
      </c>
      <c r="U357" s="3">
        <f>Table1[[#This Row],[Annual Income]]/12</f>
        <v>12074.5</v>
      </c>
      <c r="V357" s="6">
        <f>Table1[[#This Row],[EMI PER MONTH]]/Table1[[#This Row],[INCOME PER MONTH]]</f>
        <v>5.1348986155396355E-2</v>
      </c>
      <c r="W357" s="7" t="str">
        <f>TEXT(Table1[[#This Row],[Issue Date]],"YYYY-mm")</f>
        <v>2021-12</v>
      </c>
      <c r="X357" s="33">
        <f ca="1">DATEDIF(Table1[[#This Row],[Issue Date]],TODAY(),"m")</f>
        <v>44</v>
      </c>
      <c r="Y35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1880.48</v>
      </c>
      <c r="Z357" s="22" t="str">
        <f>IF(Table1[[#This Row],[Total Payments Received]]&gt;Table1[[#This Row],[Loan Amount]],"PROFIT","LOSS")</f>
        <v>PROFIT</v>
      </c>
    </row>
    <row r="358" spans="1:26" ht="45" x14ac:dyDescent="0.25">
      <c r="A358" s="21" t="s">
        <v>755</v>
      </c>
      <c r="B358" s="2" t="s">
        <v>2345</v>
      </c>
      <c r="C358" s="3" t="s">
        <v>756</v>
      </c>
      <c r="D358" s="3" t="s">
        <v>55</v>
      </c>
      <c r="E358" s="3">
        <v>18175</v>
      </c>
      <c r="F358" s="3">
        <v>12.6</v>
      </c>
      <c r="G358" s="3">
        <v>60</v>
      </c>
      <c r="H358" s="3" t="s">
        <v>19</v>
      </c>
      <c r="I358" s="3" t="s">
        <v>20</v>
      </c>
      <c r="J358" s="3" t="s">
        <v>31</v>
      </c>
      <c r="K358" s="3">
        <v>116795</v>
      </c>
      <c r="L358" s="3" t="s">
        <v>32</v>
      </c>
      <c r="M358" s="3">
        <v>0.34</v>
      </c>
      <c r="N358" s="3">
        <v>0.94</v>
      </c>
      <c r="O358" s="3">
        <v>20465.05</v>
      </c>
      <c r="P358" s="3">
        <v>0</v>
      </c>
      <c r="Q358" s="3">
        <f>Table1[[#This Row],[Total Payments Received]]-Table1[[#This Row],[Loan Amount]]</f>
        <v>2290.0499999999993</v>
      </c>
      <c r="R358" s="4">
        <f>Table1[[#This Row],[Loan Amount]]/Table1[[#This Row],[Annual Income]]</f>
        <v>0.15561453829359134</v>
      </c>
      <c r="S358" s="6">
        <f>Table1[[#This Row],[Loan Amount]]/Table1[[#This Row],[Annual Income]]</f>
        <v>0.15561453829359134</v>
      </c>
      <c r="T358" s="3">
        <f>Table1[[#This Row],[Total Payments Received]]/Table1[[#This Row],[Term (Months)]]</f>
        <v>341.08416666666665</v>
      </c>
      <c r="U358" s="3">
        <f>Table1[[#This Row],[Annual Income]]/12</f>
        <v>9732.9166666666661</v>
      </c>
      <c r="V358" s="6">
        <f>Table1[[#This Row],[EMI PER MONTH]]/Table1[[#This Row],[INCOME PER MONTH]]</f>
        <v>3.5044394023716771E-2</v>
      </c>
      <c r="W358" s="7" t="str">
        <f>TEXT(Table1[[#This Row],[Issue Date]],"YYYY-mm")</f>
        <v>2021-01</v>
      </c>
      <c r="X358" s="33">
        <f ca="1">DATEDIF(Table1[[#This Row],[Issue Date]],TODAY(),"m")</f>
        <v>55</v>
      </c>
      <c r="Y35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2290.05</v>
      </c>
      <c r="Z358" s="22" t="str">
        <f>IF(Table1[[#This Row],[Total Payments Received]]&gt;Table1[[#This Row],[Loan Amount]],"PROFIT","LOSS")</f>
        <v>PROFIT</v>
      </c>
    </row>
    <row r="359" spans="1:26" ht="45" x14ac:dyDescent="0.25">
      <c r="A359" s="21" t="s">
        <v>757</v>
      </c>
      <c r="B359" s="2" t="s">
        <v>2346</v>
      </c>
      <c r="C359" s="3" t="s">
        <v>758</v>
      </c>
      <c r="D359" s="3" t="s">
        <v>25</v>
      </c>
      <c r="E359" s="3">
        <v>27385</v>
      </c>
      <c r="F359" s="3">
        <v>24.5</v>
      </c>
      <c r="G359" s="3">
        <v>36</v>
      </c>
      <c r="H359" s="3" t="s">
        <v>2043</v>
      </c>
      <c r="I359" s="3" t="s">
        <v>56</v>
      </c>
      <c r="J359" s="3" t="s">
        <v>31</v>
      </c>
      <c r="K359" s="3">
        <v>64087</v>
      </c>
      <c r="L359" s="3" t="s">
        <v>22</v>
      </c>
      <c r="M359" s="3">
        <v>0.38</v>
      </c>
      <c r="N359" s="3">
        <v>0.57999999999999996</v>
      </c>
      <c r="O359" s="3">
        <v>6334.16</v>
      </c>
      <c r="P359" s="3">
        <v>0</v>
      </c>
      <c r="Q359" s="3">
        <f>Table1[[#This Row],[Total Payments Received]]-Table1[[#This Row],[Loan Amount]]</f>
        <v>-21050.84</v>
      </c>
      <c r="R359" s="4">
        <f>Table1[[#This Row],[Loan Amount]]/Table1[[#This Row],[Annual Income]]</f>
        <v>0.42730975080749606</v>
      </c>
      <c r="S359" s="6">
        <f>Table1[[#This Row],[Loan Amount]]/Table1[[#This Row],[Annual Income]]</f>
        <v>0.42730975080749606</v>
      </c>
      <c r="T359" s="3">
        <f>Table1[[#This Row],[Total Payments Received]]/Table1[[#This Row],[Term (Months)]]</f>
        <v>175.94888888888889</v>
      </c>
      <c r="U359" s="3">
        <f>Table1[[#This Row],[Annual Income]]/12</f>
        <v>5340.583333333333</v>
      </c>
      <c r="V359" s="6">
        <f>Table1[[#This Row],[EMI PER MONTH]]/Table1[[#This Row],[INCOME PER MONTH]]</f>
        <v>3.2945631199255178E-2</v>
      </c>
      <c r="W359" s="7" t="str">
        <f>TEXT(Table1[[#This Row],[Issue Date]],"YYYY-mm")</f>
        <v>2022-06</v>
      </c>
      <c r="X359" s="33">
        <f ca="1">DATEDIF(Table1[[#This Row],[Issue Date]],TODAY(),"m")</f>
        <v>39</v>
      </c>
      <c r="Y35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21050.84</v>
      </c>
      <c r="Z359" s="22" t="str">
        <f>IF(Table1[[#This Row],[Total Payments Received]]&gt;Table1[[#This Row],[Loan Amount]],"PROFIT","LOSS")</f>
        <v>LOSS</v>
      </c>
    </row>
    <row r="360" spans="1:26" x14ac:dyDescent="0.25">
      <c r="A360" s="21" t="s">
        <v>759</v>
      </c>
      <c r="B360" s="2" t="s">
        <v>2325</v>
      </c>
      <c r="C360" s="3" t="s">
        <v>760</v>
      </c>
      <c r="D360" s="3" t="s">
        <v>75</v>
      </c>
      <c r="E360" s="3">
        <v>39158</v>
      </c>
      <c r="F360" s="3">
        <v>11.7</v>
      </c>
      <c r="G360" s="3">
        <v>36</v>
      </c>
      <c r="H360" s="3" t="s">
        <v>2043</v>
      </c>
      <c r="I360" s="3" t="s">
        <v>20</v>
      </c>
      <c r="J360" s="3" t="s">
        <v>36</v>
      </c>
      <c r="K360" s="3">
        <v>96677</v>
      </c>
      <c r="L360" s="3" t="s">
        <v>28</v>
      </c>
      <c r="M360" s="3">
        <v>0.25</v>
      </c>
      <c r="N360" s="3">
        <v>0.7</v>
      </c>
      <c r="O360" s="3">
        <v>18437.47</v>
      </c>
      <c r="P360" s="3">
        <v>0</v>
      </c>
      <c r="Q360" s="3">
        <f>Table1[[#This Row],[Total Payments Received]]-Table1[[#This Row],[Loan Amount]]</f>
        <v>-20720.53</v>
      </c>
      <c r="R360" s="4">
        <f>Table1[[#This Row],[Loan Amount]]/Table1[[#This Row],[Annual Income]]</f>
        <v>0.40503946129896462</v>
      </c>
      <c r="S360" s="6">
        <f>Table1[[#This Row],[Loan Amount]]/Table1[[#This Row],[Annual Income]]</f>
        <v>0.40503946129896462</v>
      </c>
      <c r="T360" s="3">
        <f>Table1[[#This Row],[Total Payments Received]]/Table1[[#This Row],[Term (Months)]]</f>
        <v>512.15194444444444</v>
      </c>
      <c r="U360" s="3">
        <f>Table1[[#This Row],[Annual Income]]/12</f>
        <v>8056.416666666667</v>
      </c>
      <c r="V360" s="6">
        <f>Table1[[#This Row],[EMI PER MONTH]]/Table1[[#This Row],[INCOME PER MONTH]]</f>
        <v>6.3570687271360643E-2</v>
      </c>
      <c r="W360" s="7" t="str">
        <f>TEXT(Table1[[#This Row],[Issue Date]],"YYYY-mm")</f>
        <v>2023-03</v>
      </c>
      <c r="X360" s="33">
        <f ca="1">DATEDIF(Table1[[#This Row],[Issue Date]],TODAY(),"m")</f>
        <v>30</v>
      </c>
      <c r="Y36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20720.53</v>
      </c>
      <c r="Z360" s="22" t="str">
        <f>IF(Table1[[#This Row],[Total Payments Received]]&gt;Table1[[#This Row],[Loan Amount]],"PROFIT","LOSS")</f>
        <v>LOSS</v>
      </c>
    </row>
    <row r="361" spans="1:26" ht="30" x14ac:dyDescent="0.25">
      <c r="A361" s="21" t="s">
        <v>761</v>
      </c>
      <c r="B361" s="2" t="s">
        <v>2347</v>
      </c>
      <c r="C361" s="3" t="s">
        <v>762</v>
      </c>
      <c r="D361" s="3" t="s">
        <v>45</v>
      </c>
      <c r="E361" s="3">
        <v>24019</v>
      </c>
      <c r="F361" s="3">
        <v>10.9</v>
      </c>
      <c r="G361" s="3">
        <v>36</v>
      </c>
      <c r="H361" s="3" t="s">
        <v>2043</v>
      </c>
      <c r="I361" s="3" t="s">
        <v>20</v>
      </c>
      <c r="J361" s="3" t="s">
        <v>21</v>
      </c>
      <c r="K361" s="3">
        <v>34627</v>
      </c>
      <c r="L361" s="3" t="s">
        <v>22</v>
      </c>
      <c r="M361" s="3">
        <v>0.4</v>
      </c>
      <c r="N361" s="3">
        <v>0.72</v>
      </c>
      <c r="O361" s="3">
        <v>1328.11</v>
      </c>
      <c r="P361" s="3">
        <v>0</v>
      </c>
      <c r="Q361" s="3">
        <f>Table1[[#This Row],[Total Payments Received]]-Table1[[#This Row],[Loan Amount]]</f>
        <v>-22690.89</v>
      </c>
      <c r="R361" s="4">
        <f>Table1[[#This Row],[Loan Amount]]/Table1[[#This Row],[Annual Income]]</f>
        <v>0.69364946429087126</v>
      </c>
      <c r="S361" s="6">
        <f>Table1[[#This Row],[Loan Amount]]/Table1[[#This Row],[Annual Income]]</f>
        <v>0.69364946429087126</v>
      </c>
      <c r="T361" s="3">
        <f>Table1[[#This Row],[Total Payments Received]]/Table1[[#This Row],[Term (Months)]]</f>
        <v>36.891944444444441</v>
      </c>
      <c r="U361" s="3">
        <f>Table1[[#This Row],[Annual Income]]/12</f>
        <v>2885.5833333333335</v>
      </c>
      <c r="V361" s="6">
        <f>Table1[[#This Row],[EMI PER MONTH]]/Table1[[#This Row],[INCOME PER MONTH]]</f>
        <v>1.2784917357360825E-2</v>
      </c>
      <c r="W361" s="7" t="str">
        <f>TEXT(Table1[[#This Row],[Issue Date]],"YYYY-mm")</f>
        <v>2023-02</v>
      </c>
      <c r="X361" s="33">
        <f ca="1">DATEDIF(Table1[[#This Row],[Issue Date]],TODAY(),"m")</f>
        <v>31</v>
      </c>
      <c r="Y36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22690.89</v>
      </c>
      <c r="Z361" s="22" t="str">
        <f>IF(Table1[[#This Row],[Total Payments Received]]&gt;Table1[[#This Row],[Loan Amount]],"PROFIT","LOSS")</f>
        <v>LOSS</v>
      </c>
    </row>
    <row r="362" spans="1:26" ht="30" x14ac:dyDescent="0.25">
      <c r="A362" s="21" t="s">
        <v>763</v>
      </c>
      <c r="B362" s="2" t="s">
        <v>2176</v>
      </c>
      <c r="C362" s="3" t="s">
        <v>764</v>
      </c>
      <c r="D362" s="3" t="s">
        <v>49</v>
      </c>
      <c r="E362" s="3">
        <v>19639</v>
      </c>
      <c r="F362" s="3">
        <v>23.4</v>
      </c>
      <c r="G362" s="3">
        <v>36</v>
      </c>
      <c r="H362" s="3" t="s">
        <v>19</v>
      </c>
      <c r="I362" s="3" t="s">
        <v>35</v>
      </c>
      <c r="J362" s="3" t="s">
        <v>46</v>
      </c>
      <c r="K362" s="3">
        <v>86541</v>
      </c>
      <c r="L362" s="3" t="s">
        <v>32</v>
      </c>
      <c r="M362" s="3">
        <v>0.37</v>
      </c>
      <c r="N362" s="3">
        <v>0.87</v>
      </c>
      <c r="O362" s="3">
        <v>24234.53</v>
      </c>
      <c r="P362" s="3">
        <v>0</v>
      </c>
      <c r="Q362" s="3">
        <f>Table1[[#This Row],[Total Payments Received]]-Table1[[#This Row],[Loan Amount]]</f>
        <v>4595.5299999999988</v>
      </c>
      <c r="R362" s="4">
        <f>Table1[[#This Row],[Loan Amount]]/Table1[[#This Row],[Annual Income]]</f>
        <v>0.22693289885718909</v>
      </c>
      <c r="S362" s="6">
        <f>Table1[[#This Row],[Loan Amount]]/Table1[[#This Row],[Annual Income]]</f>
        <v>0.22693289885718909</v>
      </c>
      <c r="T362" s="3">
        <f>Table1[[#This Row],[Total Payments Received]]/Table1[[#This Row],[Term (Months)]]</f>
        <v>673.18138888888882</v>
      </c>
      <c r="U362" s="3">
        <f>Table1[[#This Row],[Annual Income]]/12</f>
        <v>7211.75</v>
      </c>
      <c r="V362" s="6">
        <f>Table1[[#This Row],[EMI PER MONTH]]/Table1[[#This Row],[INCOME PER MONTH]]</f>
        <v>9.334508113687924E-2</v>
      </c>
      <c r="W362" s="7" t="str">
        <f>TEXT(Table1[[#This Row],[Issue Date]],"YYYY-mm")</f>
        <v>2022-03</v>
      </c>
      <c r="X362" s="33">
        <f ca="1">DATEDIF(Table1[[#This Row],[Issue Date]],TODAY(),"m")</f>
        <v>42</v>
      </c>
      <c r="Y36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4595.53</v>
      </c>
      <c r="Z362" s="22" t="str">
        <f>IF(Table1[[#This Row],[Total Payments Received]]&gt;Table1[[#This Row],[Loan Amount]],"PROFIT","LOSS")</f>
        <v>PROFIT</v>
      </c>
    </row>
    <row r="363" spans="1:26" x14ac:dyDescent="0.25">
      <c r="A363" s="21" t="s">
        <v>765</v>
      </c>
      <c r="B363" s="2" t="s">
        <v>2348</v>
      </c>
      <c r="C363" s="3" t="s">
        <v>766</v>
      </c>
      <c r="D363" s="3" t="s">
        <v>45</v>
      </c>
      <c r="E363" s="3">
        <v>20994</v>
      </c>
      <c r="F363" s="3">
        <v>7.2</v>
      </c>
      <c r="G363" s="3">
        <v>36</v>
      </c>
      <c r="H363" s="3" t="s">
        <v>19</v>
      </c>
      <c r="I363" s="3" t="s">
        <v>56</v>
      </c>
      <c r="J363" s="3" t="s">
        <v>27</v>
      </c>
      <c r="K363" s="3">
        <v>142805</v>
      </c>
      <c r="L363" s="3" t="s">
        <v>22</v>
      </c>
      <c r="M363" s="3">
        <v>0.15</v>
      </c>
      <c r="N363" s="3">
        <v>0.54</v>
      </c>
      <c r="O363" s="3">
        <v>22505.57</v>
      </c>
      <c r="P363" s="3">
        <v>0</v>
      </c>
      <c r="Q363" s="3">
        <f>Table1[[#This Row],[Total Payments Received]]-Table1[[#This Row],[Loan Amount]]</f>
        <v>1511.5699999999997</v>
      </c>
      <c r="R363" s="4">
        <f>Table1[[#This Row],[Loan Amount]]/Table1[[#This Row],[Annual Income]]</f>
        <v>0.14701165925562831</v>
      </c>
      <c r="S363" s="6">
        <f>Table1[[#This Row],[Loan Amount]]/Table1[[#This Row],[Annual Income]]</f>
        <v>0.14701165925562831</v>
      </c>
      <c r="T363" s="3">
        <f>Table1[[#This Row],[Total Payments Received]]/Table1[[#This Row],[Term (Months)]]</f>
        <v>625.15472222222218</v>
      </c>
      <c r="U363" s="3">
        <f>Table1[[#This Row],[Annual Income]]/12</f>
        <v>11900.416666666666</v>
      </c>
      <c r="V363" s="6">
        <f>Table1[[#This Row],[EMI PER MONTH]]/Table1[[#This Row],[INCOME PER MONTH]]</f>
        <v>5.2532170909048471E-2</v>
      </c>
      <c r="W363" s="7" t="str">
        <f>TEXT(Table1[[#This Row],[Issue Date]],"YYYY-mm")</f>
        <v>2023-02</v>
      </c>
      <c r="X363" s="33">
        <f ca="1">DATEDIF(Table1[[#This Row],[Issue Date]],TODAY(),"m")</f>
        <v>31</v>
      </c>
      <c r="Y36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1511.57</v>
      </c>
      <c r="Z363" s="22" t="str">
        <f>IF(Table1[[#This Row],[Total Payments Received]]&gt;Table1[[#This Row],[Loan Amount]],"PROFIT","LOSS")</f>
        <v>PROFIT</v>
      </c>
    </row>
    <row r="364" spans="1:26" x14ac:dyDescent="0.25">
      <c r="A364" s="21" t="s">
        <v>767</v>
      </c>
      <c r="B364" s="2" t="s">
        <v>2349</v>
      </c>
      <c r="C364" s="3" t="s">
        <v>768</v>
      </c>
      <c r="D364" s="3" t="s">
        <v>25</v>
      </c>
      <c r="E364" s="3">
        <v>35375</v>
      </c>
      <c r="F364" s="3">
        <v>20.2</v>
      </c>
      <c r="G364" s="3">
        <v>60</v>
      </c>
      <c r="H364" s="3" t="s">
        <v>19</v>
      </c>
      <c r="I364" s="3" t="s">
        <v>56</v>
      </c>
      <c r="J364" s="3" t="s">
        <v>27</v>
      </c>
      <c r="K364" s="3">
        <v>98226</v>
      </c>
      <c r="L364" s="3" t="s">
        <v>28</v>
      </c>
      <c r="M364" s="3">
        <v>0.33</v>
      </c>
      <c r="N364" s="3">
        <v>0.69</v>
      </c>
      <c r="O364" s="3">
        <v>42520.75</v>
      </c>
      <c r="P364" s="3">
        <v>0</v>
      </c>
      <c r="Q364" s="3">
        <f>Table1[[#This Row],[Total Payments Received]]-Table1[[#This Row],[Loan Amount]]</f>
        <v>7145.75</v>
      </c>
      <c r="R364" s="4">
        <f>Table1[[#This Row],[Loan Amount]]/Table1[[#This Row],[Annual Income]]</f>
        <v>0.36013886343737911</v>
      </c>
      <c r="S364" s="6">
        <f>Table1[[#This Row],[Loan Amount]]/Table1[[#This Row],[Annual Income]]</f>
        <v>0.36013886343737911</v>
      </c>
      <c r="T364" s="3">
        <f>Table1[[#This Row],[Total Payments Received]]/Table1[[#This Row],[Term (Months)]]</f>
        <v>708.67916666666667</v>
      </c>
      <c r="U364" s="3">
        <f>Table1[[#This Row],[Annual Income]]/12</f>
        <v>8185.5</v>
      </c>
      <c r="V364" s="6">
        <f>Table1[[#This Row],[EMI PER MONTH]]/Table1[[#This Row],[INCOME PER MONTH]]</f>
        <v>8.6577382770345934E-2</v>
      </c>
      <c r="W364" s="7" t="str">
        <f>TEXT(Table1[[#This Row],[Issue Date]],"YYYY-mm")</f>
        <v>2023-10</v>
      </c>
      <c r="X364" s="33">
        <f ca="1">DATEDIF(Table1[[#This Row],[Issue Date]],TODAY(),"m")</f>
        <v>23</v>
      </c>
      <c r="Y36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7145.75</v>
      </c>
      <c r="Z364" s="22" t="str">
        <f>IF(Table1[[#This Row],[Total Payments Received]]&gt;Table1[[#This Row],[Loan Amount]],"PROFIT","LOSS")</f>
        <v>PROFIT</v>
      </c>
    </row>
    <row r="365" spans="1:26" x14ac:dyDescent="0.25">
      <c r="A365" s="21" t="s">
        <v>769</v>
      </c>
      <c r="B365" s="2" t="s">
        <v>2350</v>
      </c>
      <c r="C365" s="3" t="s">
        <v>770</v>
      </c>
      <c r="D365" s="3" t="s">
        <v>18</v>
      </c>
      <c r="E365" s="3">
        <v>22563</v>
      </c>
      <c r="F365" s="3">
        <v>24.8</v>
      </c>
      <c r="G365" s="3">
        <v>60</v>
      </c>
      <c r="H365" s="3" t="s">
        <v>19</v>
      </c>
      <c r="I365" s="3" t="s">
        <v>20</v>
      </c>
      <c r="J365" s="3" t="s">
        <v>27</v>
      </c>
      <c r="K365" s="3">
        <v>135627</v>
      </c>
      <c r="L365" s="3" t="s">
        <v>28</v>
      </c>
      <c r="M365" s="3">
        <v>0.2</v>
      </c>
      <c r="N365" s="3">
        <v>0.78</v>
      </c>
      <c r="O365" s="3">
        <v>28158.62</v>
      </c>
      <c r="P365" s="3">
        <v>0</v>
      </c>
      <c r="Q365" s="3">
        <f>Table1[[#This Row],[Total Payments Received]]-Table1[[#This Row],[Loan Amount]]</f>
        <v>5595.619999999999</v>
      </c>
      <c r="R365" s="4">
        <f>Table1[[#This Row],[Loan Amount]]/Table1[[#This Row],[Annual Income]]</f>
        <v>0.16636068039549648</v>
      </c>
      <c r="S365" s="6">
        <f>Table1[[#This Row],[Loan Amount]]/Table1[[#This Row],[Annual Income]]</f>
        <v>0.16636068039549648</v>
      </c>
      <c r="T365" s="3">
        <f>Table1[[#This Row],[Total Payments Received]]/Table1[[#This Row],[Term (Months)]]</f>
        <v>469.31033333333329</v>
      </c>
      <c r="U365" s="3">
        <f>Table1[[#This Row],[Annual Income]]/12</f>
        <v>11302.25</v>
      </c>
      <c r="V365" s="6">
        <f>Table1[[#This Row],[EMI PER MONTH]]/Table1[[#This Row],[INCOME PER MONTH]]</f>
        <v>4.1523619928185387E-2</v>
      </c>
      <c r="W365" s="7" t="str">
        <f>TEXT(Table1[[#This Row],[Issue Date]],"YYYY-mm")</f>
        <v>2022-05</v>
      </c>
      <c r="X365" s="33">
        <f ca="1">DATEDIF(Table1[[#This Row],[Issue Date]],TODAY(),"m")</f>
        <v>39</v>
      </c>
      <c r="Y36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5595.62</v>
      </c>
      <c r="Z365" s="22" t="str">
        <f>IF(Table1[[#This Row],[Total Payments Received]]&gt;Table1[[#This Row],[Loan Amount]],"PROFIT","LOSS")</f>
        <v>PROFIT</v>
      </c>
    </row>
    <row r="366" spans="1:26" x14ac:dyDescent="0.25">
      <c r="A366" s="21" t="s">
        <v>771</v>
      </c>
      <c r="B366" s="2" t="s">
        <v>2351</v>
      </c>
      <c r="C366" s="3" t="s">
        <v>772</v>
      </c>
      <c r="D366" s="3" t="s">
        <v>45</v>
      </c>
      <c r="E366" s="3">
        <v>6776</v>
      </c>
      <c r="F366" s="3">
        <v>23</v>
      </c>
      <c r="G366" s="3">
        <v>60</v>
      </c>
      <c r="H366" s="3" t="s">
        <v>19</v>
      </c>
      <c r="I366" s="3" t="s">
        <v>56</v>
      </c>
      <c r="J366" s="3" t="s">
        <v>27</v>
      </c>
      <c r="K366" s="3">
        <v>33255</v>
      </c>
      <c r="L366" s="3" t="s">
        <v>32</v>
      </c>
      <c r="M366" s="3">
        <v>0.42</v>
      </c>
      <c r="N366" s="3">
        <v>0.6</v>
      </c>
      <c r="O366" s="3">
        <v>8334.48</v>
      </c>
      <c r="P366" s="3">
        <v>0</v>
      </c>
      <c r="Q366" s="3">
        <f>Table1[[#This Row],[Total Payments Received]]-Table1[[#This Row],[Loan Amount]]</f>
        <v>1558.4799999999996</v>
      </c>
      <c r="R366" s="4">
        <f>Table1[[#This Row],[Loan Amount]]/Table1[[#This Row],[Annual Income]]</f>
        <v>0.20375883325815666</v>
      </c>
      <c r="S366" s="6">
        <f>Table1[[#This Row],[Loan Amount]]/Table1[[#This Row],[Annual Income]]</f>
        <v>0.20375883325815666</v>
      </c>
      <c r="T366" s="3">
        <f>Table1[[#This Row],[Total Payments Received]]/Table1[[#This Row],[Term (Months)]]</f>
        <v>138.90799999999999</v>
      </c>
      <c r="U366" s="3">
        <f>Table1[[#This Row],[Annual Income]]/12</f>
        <v>2771.25</v>
      </c>
      <c r="V366" s="6">
        <f>Table1[[#This Row],[EMI PER MONTH]]/Table1[[#This Row],[INCOME PER MONTH]]</f>
        <v>5.0124672981506538E-2</v>
      </c>
      <c r="W366" s="7" t="str">
        <f>TEXT(Table1[[#This Row],[Issue Date]],"YYYY-mm")</f>
        <v>2023-11</v>
      </c>
      <c r="X366" s="33">
        <f ca="1">DATEDIF(Table1[[#This Row],[Issue Date]],TODAY(),"m")</f>
        <v>22</v>
      </c>
      <c r="Y36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1558.48</v>
      </c>
      <c r="Z366" s="22" t="str">
        <f>IF(Table1[[#This Row],[Total Payments Received]]&gt;Table1[[#This Row],[Loan Amount]],"PROFIT","LOSS")</f>
        <v>PROFIT</v>
      </c>
    </row>
    <row r="367" spans="1:26" ht="30" x14ac:dyDescent="0.25">
      <c r="A367" s="21" t="s">
        <v>773</v>
      </c>
      <c r="B367" s="2" t="s">
        <v>2108</v>
      </c>
      <c r="C367" s="3" t="s">
        <v>774</v>
      </c>
      <c r="D367" s="3" t="s">
        <v>52</v>
      </c>
      <c r="E367" s="3">
        <v>37444</v>
      </c>
      <c r="F367" s="3">
        <v>18</v>
      </c>
      <c r="G367" s="3">
        <v>60</v>
      </c>
      <c r="H367" s="3" t="s">
        <v>2043</v>
      </c>
      <c r="I367" s="3" t="s">
        <v>82</v>
      </c>
      <c r="J367" s="3" t="s">
        <v>46</v>
      </c>
      <c r="K367" s="3">
        <v>87433</v>
      </c>
      <c r="L367" s="3" t="s">
        <v>22</v>
      </c>
      <c r="M367" s="3">
        <v>0.27</v>
      </c>
      <c r="N367" s="3">
        <v>0.78</v>
      </c>
      <c r="O367" s="3">
        <v>11777.96</v>
      </c>
      <c r="P367" s="3">
        <v>0</v>
      </c>
      <c r="Q367" s="3">
        <f>Table1[[#This Row],[Total Payments Received]]-Table1[[#This Row],[Loan Amount]]</f>
        <v>-25666.04</v>
      </c>
      <c r="R367" s="4">
        <f>Table1[[#This Row],[Loan Amount]]/Table1[[#This Row],[Annual Income]]</f>
        <v>0.42825935287591643</v>
      </c>
      <c r="S367" s="6">
        <f>Table1[[#This Row],[Loan Amount]]/Table1[[#This Row],[Annual Income]]</f>
        <v>0.42825935287591643</v>
      </c>
      <c r="T367" s="3">
        <f>Table1[[#This Row],[Total Payments Received]]/Table1[[#This Row],[Term (Months)]]</f>
        <v>196.29933333333332</v>
      </c>
      <c r="U367" s="3">
        <f>Table1[[#This Row],[Annual Income]]/12</f>
        <v>7286.083333333333</v>
      </c>
      <c r="V367" s="6">
        <f>Table1[[#This Row],[EMI PER MONTH]]/Table1[[#This Row],[INCOME PER MONTH]]</f>
        <v>2.6941681058639186E-2</v>
      </c>
      <c r="W367" s="7" t="str">
        <f>TEXT(Table1[[#This Row],[Issue Date]],"YYYY-mm")</f>
        <v>2023-03</v>
      </c>
      <c r="X367" s="33">
        <f ca="1">DATEDIF(Table1[[#This Row],[Issue Date]],TODAY(),"m")</f>
        <v>30</v>
      </c>
      <c r="Y36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25666.04</v>
      </c>
      <c r="Z367" s="22" t="str">
        <f>IF(Table1[[#This Row],[Total Payments Received]]&gt;Table1[[#This Row],[Loan Amount]],"PROFIT","LOSS")</f>
        <v>LOSS</v>
      </c>
    </row>
    <row r="368" spans="1:26" ht="30" x14ac:dyDescent="0.25">
      <c r="A368" s="21" t="s">
        <v>775</v>
      </c>
      <c r="B368" s="2" t="s">
        <v>2352</v>
      </c>
      <c r="C368" s="3" t="s">
        <v>776</v>
      </c>
      <c r="D368" s="3" t="s">
        <v>45</v>
      </c>
      <c r="E368" s="3">
        <v>4380</v>
      </c>
      <c r="F368" s="3">
        <v>11.3</v>
      </c>
      <c r="G368" s="3">
        <v>36</v>
      </c>
      <c r="H368" s="3" t="s">
        <v>19</v>
      </c>
      <c r="I368" s="3" t="s">
        <v>72</v>
      </c>
      <c r="J368" s="3" t="s">
        <v>46</v>
      </c>
      <c r="K368" s="3">
        <v>35213</v>
      </c>
      <c r="L368" s="3" t="s">
        <v>28</v>
      </c>
      <c r="M368" s="3">
        <v>0.5</v>
      </c>
      <c r="N368" s="3">
        <v>0.92</v>
      </c>
      <c r="O368" s="3">
        <v>4874.9399999999996</v>
      </c>
      <c r="P368" s="3">
        <v>0</v>
      </c>
      <c r="Q368" s="3">
        <f>Table1[[#This Row],[Total Payments Received]]-Table1[[#This Row],[Loan Amount]]</f>
        <v>494.9399999999996</v>
      </c>
      <c r="R368" s="4">
        <f>Table1[[#This Row],[Loan Amount]]/Table1[[#This Row],[Annual Income]]</f>
        <v>0.12438588021469343</v>
      </c>
      <c r="S368" s="6">
        <f>Table1[[#This Row],[Loan Amount]]/Table1[[#This Row],[Annual Income]]</f>
        <v>0.12438588021469343</v>
      </c>
      <c r="T368" s="3">
        <f>Table1[[#This Row],[Total Payments Received]]/Table1[[#This Row],[Term (Months)]]</f>
        <v>135.41499999999999</v>
      </c>
      <c r="U368" s="3">
        <f>Table1[[#This Row],[Annual Income]]/12</f>
        <v>2934.4166666666665</v>
      </c>
      <c r="V368" s="6">
        <f>Table1[[#This Row],[EMI PER MONTH]]/Table1[[#This Row],[INCOME PER MONTH]]</f>
        <v>4.6147161559651262E-2</v>
      </c>
      <c r="W368" s="7" t="str">
        <f>TEXT(Table1[[#This Row],[Issue Date]],"YYYY-mm")</f>
        <v>2021-12</v>
      </c>
      <c r="X368" s="33">
        <f ca="1">DATEDIF(Table1[[#This Row],[Issue Date]],TODAY(),"m")</f>
        <v>45</v>
      </c>
      <c r="Y36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494.94</v>
      </c>
      <c r="Z368" s="22" t="str">
        <f>IF(Table1[[#This Row],[Total Payments Received]]&gt;Table1[[#This Row],[Loan Amount]],"PROFIT","LOSS")</f>
        <v>PROFIT</v>
      </c>
    </row>
    <row r="369" spans="1:26" x14ac:dyDescent="0.25">
      <c r="A369" s="21" t="s">
        <v>777</v>
      </c>
      <c r="B369" s="2" t="s">
        <v>2353</v>
      </c>
      <c r="C369" s="3" t="s">
        <v>778</v>
      </c>
      <c r="D369" s="3" t="s">
        <v>64</v>
      </c>
      <c r="E369" s="3">
        <v>9711</v>
      </c>
      <c r="F369" s="3">
        <v>10.1</v>
      </c>
      <c r="G369" s="3">
        <v>36</v>
      </c>
      <c r="H369" s="3" t="s">
        <v>2043</v>
      </c>
      <c r="I369" s="3" t="s">
        <v>26</v>
      </c>
      <c r="J369" s="3" t="s">
        <v>36</v>
      </c>
      <c r="K369" s="3">
        <v>132412</v>
      </c>
      <c r="L369" s="3" t="s">
        <v>22</v>
      </c>
      <c r="M369" s="3">
        <v>0.14000000000000001</v>
      </c>
      <c r="N369" s="3">
        <v>0.95</v>
      </c>
      <c r="O369" s="3">
        <v>2676.63</v>
      </c>
      <c r="P369" s="3">
        <v>0</v>
      </c>
      <c r="Q369" s="3">
        <f>Table1[[#This Row],[Total Payments Received]]-Table1[[#This Row],[Loan Amount]]</f>
        <v>-7034.37</v>
      </c>
      <c r="R369" s="4">
        <f>Table1[[#This Row],[Loan Amount]]/Table1[[#This Row],[Annual Income]]</f>
        <v>7.3339274386007305E-2</v>
      </c>
      <c r="S369" s="6">
        <f>Table1[[#This Row],[Loan Amount]]/Table1[[#This Row],[Annual Income]]</f>
        <v>7.3339274386007305E-2</v>
      </c>
      <c r="T369" s="3">
        <f>Table1[[#This Row],[Total Payments Received]]/Table1[[#This Row],[Term (Months)]]</f>
        <v>74.350833333333341</v>
      </c>
      <c r="U369" s="3">
        <f>Table1[[#This Row],[Annual Income]]/12</f>
        <v>11034.333333333334</v>
      </c>
      <c r="V369" s="6">
        <f>Table1[[#This Row],[EMI PER MONTH]]/Table1[[#This Row],[INCOME PER MONTH]]</f>
        <v>6.7381355164184515E-3</v>
      </c>
      <c r="W369" s="7" t="str">
        <f>TEXT(Table1[[#This Row],[Issue Date]],"YYYY-mm")</f>
        <v>2021-09</v>
      </c>
      <c r="X369" s="33">
        <f ca="1">DATEDIF(Table1[[#This Row],[Issue Date]],TODAY(),"m")</f>
        <v>48</v>
      </c>
      <c r="Y36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7034.37</v>
      </c>
      <c r="Z369" s="22" t="str">
        <f>IF(Table1[[#This Row],[Total Payments Received]]&gt;Table1[[#This Row],[Loan Amount]],"PROFIT","LOSS")</f>
        <v>LOSS</v>
      </c>
    </row>
    <row r="370" spans="1:26" ht="30" x14ac:dyDescent="0.25">
      <c r="A370" s="21" t="s">
        <v>779</v>
      </c>
      <c r="B370" s="2" t="s">
        <v>2256</v>
      </c>
      <c r="C370" s="3" t="s">
        <v>780</v>
      </c>
      <c r="D370" s="3" t="s">
        <v>52</v>
      </c>
      <c r="E370" s="3">
        <v>9782</v>
      </c>
      <c r="F370" s="3">
        <v>21.4</v>
      </c>
      <c r="G370" s="3">
        <v>36</v>
      </c>
      <c r="H370" s="3" t="s">
        <v>19</v>
      </c>
      <c r="I370" s="3" t="s">
        <v>56</v>
      </c>
      <c r="J370" s="3" t="s">
        <v>21</v>
      </c>
      <c r="K370" s="3">
        <v>49404</v>
      </c>
      <c r="L370" s="3" t="s">
        <v>28</v>
      </c>
      <c r="M370" s="3">
        <v>0.41</v>
      </c>
      <c r="N370" s="3">
        <v>0.51</v>
      </c>
      <c r="O370" s="3">
        <v>11875.35</v>
      </c>
      <c r="P370" s="3">
        <v>0</v>
      </c>
      <c r="Q370" s="3">
        <f>Table1[[#This Row],[Total Payments Received]]-Table1[[#This Row],[Loan Amount]]</f>
        <v>2093.3500000000004</v>
      </c>
      <c r="R370" s="4">
        <f>Table1[[#This Row],[Loan Amount]]/Table1[[#This Row],[Annual Income]]</f>
        <v>0.19800016193020809</v>
      </c>
      <c r="S370" s="6">
        <f>Table1[[#This Row],[Loan Amount]]/Table1[[#This Row],[Annual Income]]</f>
        <v>0.19800016193020809</v>
      </c>
      <c r="T370" s="3">
        <f>Table1[[#This Row],[Total Payments Received]]/Table1[[#This Row],[Term (Months)]]</f>
        <v>329.87083333333334</v>
      </c>
      <c r="U370" s="3">
        <f>Table1[[#This Row],[Annual Income]]/12</f>
        <v>4117</v>
      </c>
      <c r="V370" s="6">
        <f>Table1[[#This Row],[EMI PER MONTH]]/Table1[[#This Row],[INCOME PER MONTH]]</f>
        <v>8.0124079021941547E-2</v>
      </c>
      <c r="W370" s="7" t="str">
        <f>TEXT(Table1[[#This Row],[Issue Date]],"YYYY-mm")</f>
        <v>2022-05</v>
      </c>
      <c r="X370" s="33">
        <f ca="1">DATEDIF(Table1[[#This Row],[Issue Date]],TODAY(),"m")</f>
        <v>40</v>
      </c>
      <c r="Y37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2093.35</v>
      </c>
      <c r="Z370" s="22" t="str">
        <f>IF(Table1[[#This Row],[Total Payments Received]]&gt;Table1[[#This Row],[Loan Amount]],"PROFIT","LOSS")</f>
        <v>PROFIT</v>
      </c>
    </row>
    <row r="371" spans="1:26" ht="30" x14ac:dyDescent="0.25">
      <c r="A371" s="21" t="s">
        <v>781</v>
      </c>
      <c r="B371" s="2" t="s">
        <v>2354</v>
      </c>
      <c r="C371" s="3" t="s">
        <v>782</v>
      </c>
      <c r="D371" s="3" t="s">
        <v>71</v>
      </c>
      <c r="E371" s="3">
        <v>18434</v>
      </c>
      <c r="F371" s="3">
        <v>22.6</v>
      </c>
      <c r="G371" s="3">
        <v>36</v>
      </c>
      <c r="H371" s="3" t="s">
        <v>19</v>
      </c>
      <c r="I371" s="3" t="s">
        <v>56</v>
      </c>
      <c r="J371" s="3" t="s">
        <v>46</v>
      </c>
      <c r="K371" s="3">
        <v>146545</v>
      </c>
      <c r="L371" s="3" t="s">
        <v>32</v>
      </c>
      <c r="M371" s="3">
        <v>0.37</v>
      </c>
      <c r="N371" s="3">
        <v>0.61</v>
      </c>
      <c r="O371" s="3">
        <v>22600.080000000002</v>
      </c>
      <c r="P371" s="3">
        <v>0</v>
      </c>
      <c r="Q371" s="3">
        <f>Table1[[#This Row],[Total Payments Received]]-Table1[[#This Row],[Loan Amount]]</f>
        <v>4166.0800000000017</v>
      </c>
      <c r="R371" s="4">
        <f>Table1[[#This Row],[Loan Amount]]/Table1[[#This Row],[Annual Income]]</f>
        <v>0.12579071275034973</v>
      </c>
      <c r="S371" s="6">
        <f>Table1[[#This Row],[Loan Amount]]/Table1[[#This Row],[Annual Income]]</f>
        <v>0.12579071275034973</v>
      </c>
      <c r="T371" s="3">
        <f>Table1[[#This Row],[Total Payments Received]]/Table1[[#This Row],[Term (Months)]]</f>
        <v>627.78000000000009</v>
      </c>
      <c r="U371" s="3">
        <f>Table1[[#This Row],[Annual Income]]/12</f>
        <v>12212.083333333334</v>
      </c>
      <c r="V371" s="6">
        <f>Table1[[#This Row],[EMI PER MONTH]]/Table1[[#This Row],[INCOME PER MONTH]]</f>
        <v>5.1406462178852919E-2</v>
      </c>
      <c r="W371" s="7" t="str">
        <f>TEXT(Table1[[#This Row],[Issue Date]],"YYYY-mm")</f>
        <v>2023-06</v>
      </c>
      <c r="X371" s="33">
        <f ca="1">DATEDIF(Table1[[#This Row],[Issue Date]],TODAY(),"m")</f>
        <v>27</v>
      </c>
      <c r="Y37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4166.08</v>
      </c>
      <c r="Z371" s="22" t="str">
        <f>IF(Table1[[#This Row],[Total Payments Received]]&gt;Table1[[#This Row],[Loan Amount]],"PROFIT","LOSS")</f>
        <v>PROFIT</v>
      </c>
    </row>
    <row r="372" spans="1:26" x14ac:dyDescent="0.25">
      <c r="A372" s="21" t="s">
        <v>783</v>
      </c>
      <c r="B372" s="2" t="s">
        <v>2355</v>
      </c>
      <c r="C372" s="3" t="s">
        <v>784</v>
      </c>
      <c r="D372" s="3" t="s">
        <v>45</v>
      </c>
      <c r="E372" s="3">
        <v>21017</v>
      </c>
      <c r="F372" s="3">
        <v>15.5</v>
      </c>
      <c r="G372" s="3">
        <v>36</v>
      </c>
      <c r="H372" s="3" t="s">
        <v>19</v>
      </c>
      <c r="I372" s="3" t="s">
        <v>72</v>
      </c>
      <c r="J372" s="3" t="s">
        <v>36</v>
      </c>
      <c r="K372" s="3">
        <v>55380</v>
      </c>
      <c r="L372" s="3" t="s">
        <v>32</v>
      </c>
      <c r="M372" s="3">
        <v>0.41</v>
      </c>
      <c r="N372" s="3">
        <v>0.64</v>
      </c>
      <c r="O372" s="3">
        <v>24274.639999999999</v>
      </c>
      <c r="P372" s="3">
        <v>0</v>
      </c>
      <c r="Q372" s="3">
        <f>Table1[[#This Row],[Total Payments Received]]-Table1[[#This Row],[Loan Amount]]</f>
        <v>3257.6399999999994</v>
      </c>
      <c r="R372" s="4">
        <f>Table1[[#This Row],[Loan Amount]]/Table1[[#This Row],[Annual Income]]</f>
        <v>0.37950523654749008</v>
      </c>
      <c r="S372" s="6">
        <f>Table1[[#This Row],[Loan Amount]]/Table1[[#This Row],[Annual Income]]</f>
        <v>0.37950523654749008</v>
      </c>
      <c r="T372" s="3">
        <f>Table1[[#This Row],[Total Payments Received]]/Table1[[#This Row],[Term (Months)]]</f>
        <v>674.29555555555555</v>
      </c>
      <c r="U372" s="3">
        <f>Table1[[#This Row],[Annual Income]]/12</f>
        <v>4615</v>
      </c>
      <c r="V372" s="6">
        <f>Table1[[#This Row],[EMI PER MONTH]]/Table1[[#This Row],[INCOME PER MONTH]]</f>
        <v>0.1461095461658842</v>
      </c>
      <c r="W372" s="7" t="str">
        <f>TEXT(Table1[[#This Row],[Issue Date]],"YYYY-mm")</f>
        <v>2021-06</v>
      </c>
      <c r="X372" s="33">
        <f ca="1">DATEDIF(Table1[[#This Row],[Issue Date]],TODAY(),"m")</f>
        <v>51</v>
      </c>
      <c r="Y37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3257.64</v>
      </c>
      <c r="Z372" s="22" t="str">
        <f>IF(Table1[[#This Row],[Total Payments Received]]&gt;Table1[[#This Row],[Loan Amount]],"PROFIT","LOSS")</f>
        <v>PROFIT</v>
      </c>
    </row>
    <row r="373" spans="1:26" ht="45" x14ac:dyDescent="0.25">
      <c r="A373" s="21" t="s">
        <v>785</v>
      </c>
      <c r="B373" s="2" t="s">
        <v>2356</v>
      </c>
      <c r="C373" s="3" t="s">
        <v>786</v>
      </c>
      <c r="D373" s="3" t="s">
        <v>52</v>
      </c>
      <c r="E373" s="3">
        <v>31707</v>
      </c>
      <c r="F373" s="3">
        <v>9.9</v>
      </c>
      <c r="G373" s="3">
        <v>60</v>
      </c>
      <c r="H373" s="3" t="s">
        <v>2043</v>
      </c>
      <c r="I373" s="3" t="s">
        <v>56</v>
      </c>
      <c r="J373" s="3" t="s">
        <v>31</v>
      </c>
      <c r="K373" s="3">
        <v>121056</v>
      </c>
      <c r="L373" s="3" t="s">
        <v>22</v>
      </c>
      <c r="M373" s="3">
        <v>0.22</v>
      </c>
      <c r="N373" s="3">
        <v>0.68</v>
      </c>
      <c r="O373" s="3">
        <v>11478.42</v>
      </c>
      <c r="P373" s="3">
        <v>11714.89</v>
      </c>
      <c r="Q373" s="3">
        <f>Table1[[#This Row],[Total Payments Received]]-Table1[[#This Row],[Loan Amount]]</f>
        <v>-20228.580000000002</v>
      </c>
      <c r="R373" s="4">
        <f>Table1[[#This Row],[Loan Amount]]/Table1[[#This Row],[Annual Income]]</f>
        <v>0.26192010309278352</v>
      </c>
      <c r="S373" s="6">
        <f>Table1[[#This Row],[Loan Amount]]/Table1[[#This Row],[Annual Income]]</f>
        <v>0.26192010309278352</v>
      </c>
      <c r="T373" s="3">
        <f>Table1[[#This Row],[Total Payments Received]]/Table1[[#This Row],[Term (Months)]]</f>
        <v>191.30699999999999</v>
      </c>
      <c r="U373" s="3">
        <f>Table1[[#This Row],[Annual Income]]/12</f>
        <v>10088</v>
      </c>
      <c r="V373" s="6">
        <f>Table1[[#This Row],[EMI PER MONTH]]/Table1[[#This Row],[INCOME PER MONTH]]</f>
        <v>1.8963818398096747E-2</v>
      </c>
      <c r="W373" s="7" t="str">
        <f>TEXT(Table1[[#This Row],[Issue Date]],"YYYY-mm")</f>
        <v>2023-05</v>
      </c>
      <c r="X373" s="33">
        <f ca="1">DATEDIF(Table1[[#This Row],[Issue Date]],TODAY(),"m")</f>
        <v>28</v>
      </c>
      <c r="Y37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20228.58</v>
      </c>
      <c r="Z373" s="22" t="str">
        <f>IF(Table1[[#This Row],[Total Payments Received]]&gt;Table1[[#This Row],[Loan Amount]],"PROFIT","LOSS")</f>
        <v>LOSS</v>
      </c>
    </row>
    <row r="374" spans="1:26" ht="30" x14ac:dyDescent="0.25">
      <c r="A374" s="21" t="s">
        <v>787</v>
      </c>
      <c r="B374" s="2" t="s">
        <v>2357</v>
      </c>
      <c r="C374" s="3" t="s">
        <v>788</v>
      </c>
      <c r="D374" s="3" t="s">
        <v>25</v>
      </c>
      <c r="E374" s="3">
        <v>18343</v>
      </c>
      <c r="F374" s="3">
        <v>7.3</v>
      </c>
      <c r="G374" s="3">
        <v>60</v>
      </c>
      <c r="H374" s="3" t="s">
        <v>19</v>
      </c>
      <c r="I374" s="3" t="s">
        <v>82</v>
      </c>
      <c r="J374" s="3" t="s">
        <v>21</v>
      </c>
      <c r="K374" s="3">
        <v>49173</v>
      </c>
      <c r="L374" s="3" t="s">
        <v>32</v>
      </c>
      <c r="M374" s="3">
        <v>0.3</v>
      </c>
      <c r="N374" s="3">
        <v>0.61</v>
      </c>
      <c r="O374" s="3">
        <v>19682.04</v>
      </c>
      <c r="P374" s="3">
        <v>0</v>
      </c>
      <c r="Q374" s="3">
        <f>Table1[[#This Row],[Total Payments Received]]-Table1[[#This Row],[Loan Amount]]</f>
        <v>1339.0400000000009</v>
      </c>
      <c r="R374" s="4">
        <f>Table1[[#This Row],[Loan Amount]]/Table1[[#This Row],[Annual Income]]</f>
        <v>0.37302991479063713</v>
      </c>
      <c r="S374" s="6">
        <f>Table1[[#This Row],[Loan Amount]]/Table1[[#This Row],[Annual Income]]</f>
        <v>0.37302991479063713</v>
      </c>
      <c r="T374" s="3">
        <f>Table1[[#This Row],[Total Payments Received]]/Table1[[#This Row],[Term (Months)]]</f>
        <v>328.03399999999999</v>
      </c>
      <c r="U374" s="3">
        <f>Table1[[#This Row],[Annual Income]]/12</f>
        <v>4097.75</v>
      </c>
      <c r="V374" s="6">
        <f>Table1[[#This Row],[EMI PER MONTH]]/Table1[[#This Row],[INCOME PER MONTH]]</f>
        <v>8.0052223781343412E-2</v>
      </c>
      <c r="W374" s="7" t="str">
        <f>TEXT(Table1[[#This Row],[Issue Date]],"YYYY-mm")</f>
        <v>2022-11</v>
      </c>
      <c r="X374" s="33">
        <f ca="1">DATEDIF(Table1[[#This Row],[Issue Date]],TODAY(),"m")</f>
        <v>33</v>
      </c>
      <c r="Y37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1339.04</v>
      </c>
      <c r="Z374" s="22" t="str">
        <f>IF(Table1[[#This Row],[Total Payments Received]]&gt;Table1[[#This Row],[Loan Amount]],"PROFIT","LOSS")</f>
        <v>PROFIT</v>
      </c>
    </row>
    <row r="375" spans="1:26" ht="30" x14ac:dyDescent="0.25">
      <c r="A375" s="21" t="s">
        <v>789</v>
      </c>
      <c r="B375" s="2" t="s">
        <v>2112</v>
      </c>
      <c r="C375" s="3" t="s">
        <v>790</v>
      </c>
      <c r="D375" s="3" t="s">
        <v>49</v>
      </c>
      <c r="E375" s="3">
        <v>39827</v>
      </c>
      <c r="F375" s="3">
        <v>6.7</v>
      </c>
      <c r="G375" s="3">
        <v>36</v>
      </c>
      <c r="H375" s="3" t="s">
        <v>2043</v>
      </c>
      <c r="I375" s="3" t="s">
        <v>56</v>
      </c>
      <c r="J375" s="3" t="s">
        <v>46</v>
      </c>
      <c r="K375" s="3">
        <v>83027</v>
      </c>
      <c r="L375" s="3" t="s">
        <v>28</v>
      </c>
      <c r="M375" s="3">
        <v>0.42</v>
      </c>
      <c r="N375" s="3">
        <v>0.59</v>
      </c>
      <c r="O375" s="3">
        <v>3496.84</v>
      </c>
      <c r="P375" s="3">
        <v>0</v>
      </c>
      <c r="Q375" s="3">
        <f>Table1[[#This Row],[Total Payments Received]]-Table1[[#This Row],[Loan Amount]]</f>
        <v>-36330.160000000003</v>
      </c>
      <c r="R375" s="4">
        <f>Table1[[#This Row],[Loan Amount]]/Table1[[#This Row],[Annual Income]]</f>
        <v>0.47968733062738628</v>
      </c>
      <c r="S375" s="6">
        <f>Table1[[#This Row],[Loan Amount]]/Table1[[#This Row],[Annual Income]]</f>
        <v>0.47968733062738628</v>
      </c>
      <c r="T375" s="3">
        <f>Table1[[#This Row],[Total Payments Received]]/Table1[[#This Row],[Term (Months)]]</f>
        <v>97.134444444444455</v>
      </c>
      <c r="U375" s="3">
        <f>Table1[[#This Row],[Annual Income]]/12</f>
        <v>6918.916666666667</v>
      </c>
      <c r="V375" s="6">
        <f>Table1[[#This Row],[EMI PER MONTH]]/Table1[[#This Row],[INCOME PER MONTH]]</f>
        <v>1.4038967243587427E-2</v>
      </c>
      <c r="W375" s="7" t="str">
        <f>TEXT(Table1[[#This Row],[Issue Date]],"YYYY-mm")</f>
        <v>2022-01</v>
      </c>
      <c r="X375" s="33">
        <f ca="1">DATEDIF(Table1[[#This Row],[Issue Date]],TODAY(),"m")</f>
        <v>44</v>
      </c>
      <c r="Y37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36330.16</v>
      </c>
      <c r="Z375" s="22" t="str">
        <f>IF(Table1[[#This Row],[Total Payments Received]]&gt;Table1[[#This Row],[Loan Amount]],"PROFIT","LOSS")</f>
        <v>LOSS</v>
      </c>
    </row>
    <row r="376" spans="1:26" ht="45" x14ac:dyDescent="0.25">
      <c r="A376" s="21" t="s">
        <v>791</v>
      </c>
      <c r="B376" s="2" t="s">
        <v>2231</v>
      </c>
      <c r="C376" s="3" t="s">
        <v>792</v>
      </c>
      <c r="D376" s="3" t="s">
        <v>71</v>
      </c>
      <c r="E376" s="3">
        <v>6655</v>
      </c>
      <c r="F376" s="3">
        <v>19.399999999999999</v>
      </c>
      <c r="G376" s="3">
        <v>36</v>
      </c>
      <c r="H376" s="3" t="s">
        <v>19</v>
      </c>
      <c r="I376" s="3" t="s">
        <v>26</v>
      </c>
      <c r="J376" s="3" t="s">
        <v>31</v>
      </c>
      <c r="K376" s="3">
        <v>53989</v>
      </c>
      <c r="L376" s="3" t="s">
        <v>32</v>
      </c>
      <c r="M376" s="3">
        <v>0.19</v>
      </c>
      <c r="N376" s="3">
        <v>0.93</v>
      </c>
      <c r="O376" s="3">
        <v>7946.07</v>
      </c>
      <c r="P376" s="3">
        <v>0</v>
      </c>
      <c r="Q376" s="3">
        <f>Table1[[#This Row],[Total Payments Received]]-Table1[[#This Row],[Loan Amount]]</f>
        <v>1291.0699999999997</v>
      </c>
      <c r="R376" s="4">
        <f>Table1[[#This Row],[Loan Amount]]/Table1[[#This Row],[Annual Income]]</f>
        <v>0.1232658504510178</v>
      </c>
      <c r="S376" s="6">
        <f>Table1[[#This Row],[Loan Amount]]/Table1[[#This Row],[Annual Income]]</f>
        <v>0.1232658504510178</v>
      </c>
      <c r="T376" s="3">
        <f>Table1[[#This Row],[Total Payments Received]]/Table1[[#This Row],[Term (Months)]]</f>
        <v>220.72416666666666</v>
      </c>
      <c r="U376" s="3">
        <f>Table1[[#This Row],[Annual Income]]/12</f>
        <v>4499.083333333333</v>
      </c>
      <c r="V376" s="6">
        <f>Table1[[#This Row],[EMI PER MONTH]]/Table1[[#This Row],[INCOME PER MONTH]]</f>
        <v>4.9059808479505085E-2</v>
      </c>
      <c r="W376" s="7" t="str">
        <f>TEXT(Table1[[#This Row],[Issue Date]],"YYYY-mm")</f>
        <v>2023-08</v>
      </c>
      <c r="X376" s="33">
        <f ca="1">DATEDIF(Table1[[#This Row],[Issue Date]],TODAY(),"m")</f>
        <v>25</v>
      </c>
      <c r="Y37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1291.07</v>
      </c>
      <c r="Z376" s="22" t="str">
        <f>IF(Table1[[#This Row],[Total Payments Received]]&gt;Table1[[#This Row],[Loan Amount]],"PROFIT","LOSS")</f>
        <v>PROFIT</v>
      </c>
    </row>
    <row r="377" spans="1:26" x14ac:dyDescent="0.25">
      <c r="A377" s="21" t="s">
        <v>793</v>
      </c>
      <c r="B377" s="2" t="s">
        <v>2358</v>
      </c>
      <c r="C377" s="3" t="s">
        <v>794</v>
      </c>
      <c r="D377" s="3" t="s">
        <v>75</v>
      </c>
      <c r="E377" s="3">
        <v>16251</v>
      </c>
      <c r="F377" s="3">
        <v>13.4</v>
      </c>
      <c r="G377" s="3">
        <v>36</v>
      </c>
      <c r="H377" s="3" t="s">
        <v>2043</v>
      </c>
      <c r="I377" s="3" t="s">
        <v>20</v>
      </c>
      <c r="J377" s="3" t="s">
        <v>36</v>
      </c>
      <c r="K377" s="3">
        <v>138106</v>
      </c>
      <c r="L377" s="3" t="s">
        <v>28</v>
      </c>
      <c r="M377" s="3">
        <v>0.19</v>
      </c>
      <c r="N377" s="3">
        <v>0.91</v>
      </c>
      <c r="O377" s="3">
        <v>4947.74</v>
      </c>
      <c r="P377" s="3">
        <v>1644.69</v>
      </c>
      <c r="Q377" s="3">
        <f>Table1[[#This Row],[Total Payments Received]]-Table1[[#This Row],[Loan Amount]]</f>
        <v>-11303.26</v>
      </c>
      <c r="R377" s="4">
        <f>Table1[[#This Row],[Loan Amount]]/Table1[[#This Row],[Annual Income]]</f>
        <v>0.11767048498979045</v>
      </c>
      <c r="S377" s="6">
        <f>Table1[[#This Row],[Loan Amount]]/Table1[[#This Row],[Annual Income]]</f>
        <v>0.11767048498979045</v>
      </c>
      <c r="T377" s="3">
        <f>Table1[[#This Row],[Total Payments Received]]/Table1[[#This Row],[Term (Months)]]</f>
        <v>137.4372222222222</v>
      </c>
      <c r="U377" s="3">
        <f>Table1[[#This Row],[Annual Income]]/12</f>
        <v>11508.833333333334</v>
      </c>
      <c r="V377" s="6">
        <f>Table1[[#This Row],[EMI PER MONTH]]/Table1[[#This Row],[INCOME PER MONTH]]</f>
        <v>1.194189004581022E-2</v>
      </c>
      <c r="W377" s="7" t="str">
        <f>TEXT(Table1[[#This Row],[Issue Date]],"YYYY-mm")</f>
        <v>2022-11</v>
      </c>
      <c r="X377" s="33">
        <f ca="1">DATEDIF(Table1[[#This Row],[Issue Date]],TODAY(),"m")</f>
        <v>33</v>
      </c>
      <c r="Y37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11303.26</v>
      </c>
      <c r="Z377" s="22" t="str">
        <f>IF(Table1[[#This Row],[Total Payments Received]]&gt;Table1[[#This Row],[Loan Amount]],"PROFIT","LOSS")</f>
        <v>LOSS</v>
      </c>
    </row>
    <row r="378" spans="1:26" ht="30" x14ac:dyDescent="0.25">
      <c r="A378" s="21" t="s">
        <v>795</v>
      </c>
      <c r="B378" s="2" t="s">
        <v>2359</v>
      </c>
      <c r="C378" s="3" t="s">
        <v>796</v>
      </c>
      <c r="D378" s="3" t="s">
        <v>75</v>
      </c>
      <c r="E378" s="3">
        <v>1526</v>
      </c>
      <c r="F378" s="3">
        <v>23.1</v>
      </c>
      <c r="G378" s="3">
        <v>60</v>
      </c>
      <c r="H378" s="3" t="s">
        <v>2043</v>
      </c>
      <c r="I378" s="3" t="s">
        <v>26</v>
      </c>
      <c r="J378" s="3" t="s">
        <v>46</v>
      </c>
      <c r="K378" s="3">
        <v>54519</v>
      </c>
      <c r="L378" s="3" t="s">
        <v>28</v>
      </c>
      <c r="M378" s="3">
        <v>0.32</v>
      </c>
      <c r="N378" s="3">
        <v>0.52</v>
      </c>
      <c r="O378" s="3">
        <v>543.33000000000004</v>
      </c>
      <c r="P378" s="3">
        <v>0</v>
      </c>
      <c r="Q378" s="3">
        <f>Table1[[#This Row],[Total Payments Received]]-Table1[[#This Row],[Loan Amount]]</f>
        <v>-982.67</v>
      </c>
      <c r="R378" s="4">
        <f>Table1[[#This Row],[Loan Amount]]/Table1[[#This Row],[Annual Income]]</f>
        <v>2.7990241934004657E-2</v>
      </c>
      <c r="S378" s="6">
        <f>Table1[[#This Row],[Loan Amount]]/Table1[[#This Row],[Annual Income]]</f>
        <v>2.7990241934004657E-2</v>
      </c>
      <c r="T378" s="3">
        <f>Table1[[#This Row],[Total Payments Received]]/Table1[[#This Row],[Term (Months)]]</f>
        <v>9.0555000000000003</v>
      </c>
      <c r="U378" s="3">
        <f>Table1[[#This Row],[Annual Income]]/12</f>
        <v>4543.25</v>
      </c>
      <c r="V378" s="6">
        <f>Table1[[#This Row],[EMI PER MONTH]]/Table1[[#This Row],[INCOME PER MONTH]]</f>
        <v>1.993176690694987E-3</v>
      </c>
      <c r="W378" s="7" t="str">
        <f>TEXT(Table1[[#This Row],[Issue Date]],"YYYY-mm")</f>
        <v>2023-12</v>
      </c>
      <c r="X378" s="33">
        <f ca="1">DATEDIF(Table1[[#This Row],[Issue Date]],TODAY(),"m")</f>
        <v>21</v>
      </c>
      <c r="Y37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982.67</v>
      </c>
      <c r="Z378" s="22" t="str">
        <f>IF(Table1[[#This Row],[Total Payments Received]]&gt;Table1[[#This Row],[Loan Amount]],"PROFIT","LOSS")</f>
        <v>LOSS</v>
      </c>
    </row>
    <row r="379" spans="1:26" ht="30" x14ac:dyDescent="0.25">
      <c r="A379" s="21" t="s">
        <v>797</v>
      </c>
      <c r="B379" s="2" t="s">
        <v>2360</v>
      </c>
      <c r="C379" s="3" t="s">
        <v>798</v>
      </c>
      <c r="D379" s="3" t="s">
        <v>55</v>
      </c>
      <c r="E379" s="3">
        <v>4224</v>
      </c>
      <c r="F379" s="3">
        <v>19.8</v>
      </c>
      <c r="G379" s="3">
        <v>36</v>
      </c>
      <c r="H379" s="3" t="s">
        <v>19</v>
      </c>
      <c r="I379" s="3" t="s">
        <v>35</v>
      </c>
      <c r="J379" s="3" t="s">
        <v>46</v>
      </c>
      <c r="K379" s="3">
        <v>52439</v>
      </c>
      <c r="L379" s="3" t="s">
        <v>32</v>
      </c>
      <c r="M379" s="3">
        <v>0.31</v>
      </c>
      <c r="N379" s="3">
        <v>0.65</v>
      </c>
      <c r="O379" s="3">
        <v>5060.3500000000004</v>
      </c>
      <c r="P379" s="3">
        <v>0</v>
      </c>
      <c r="Q379" s="3">
        <f>Table1[[#This Row],[Total Payments Received]]-Table1[[#This Row],[Loan Amount]]</f>
        <v>836.35000000000036</v>
      </c>
      <c r="R379" s="4">
        <f>Table1[[#This Row],[Loan Amount]]/Table1[[#This Row],[Annual Income]]</f>
        <v>8.0550735139876803E-2</v>
      </c>
      <c r="S379" s="6">
        <f>Table1[[#This Row],[Loan Amount]]/Table1[[#This Row],[Annual Income]]</f>
        <v>8.0550735139876803E-2</v>
      </c>
      <c r="T379" s="3">
        <f>Table1[[#This Row],[Total Payments Received]]/Table1[[#This Row],[Term (Months)]]</f>
        <v>140.56527777777779</v>
      </c>
      <c r="U379" s="3">
        <f>Table1[[#This Row],[Annual Income]]/12</f>
        <v>4369.916666666667</v>
      </c>
      <c r="V379" s="6">
        <f>Table1[[#This Row],[EMI PER MONTH]]/Table1[[#This Row],[INCOME PER MONTH]]</f>
        <v>3.2166580852673266E-2</v>
      </c>
      <c r="W379" s="7" t="str">
        <f>TEXT(Table1[[#This Row],[Issue Date]],"YYYY-mm")</f>
        <v>2021-10</v>
      </c>
      <c r="X379" s="33">
        <f ca="1">DATEDIF(Table1[[#This Row],[Issue Date]],TODAY(),"m")</f>
        <v>47</v>
      </c>
      <c r="Y37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836.35</v>
      </c>
      <c r="Z379" s="22" t="str">
        <f>IF(Table1[[#This Row],[Total Payments Received]]&gt;Table1[[#This Row],[Loan Amount]],"PROFIT","LOSS")</f>
        <v>PROFIT</v>
      </c>
    </row>
    <row r="380" spans="1:26" ht="45" x14ac:dyDescent="0.25">
      <c r="A380" s="21" t="s">
        <v>799</v>
      </c>
      <c r="B380" s="2" t="s">
        <v>2361</v>
      </c>
      <c r="C380" s="3" t="s">
        <v>800</v>
      </c>
      <c r="D380" s="3" t="s">
        <v>45</v>
      </c>
      <c r="E380" s="3">
        <v>12536</v>
      </c>
      <c r="F380" s="3">
        <v>8.8000000000000007</v>
      </c>
      <c r="G380" s="3">
        <v>36</v>
      </c>
      <c r="H380" s="3" t="s">
        <v>2043</v>
      </c>
      <c r="I380" s="3" t="s">
        <v>72</v>
      </c>
      <c r="J380" s="3" t="s">
        <v>31</v>
      </c>
      <c r="K380" s="3">
        <v>148570</v>
      </c>
      <c r="L380" s="3" t="s">
        <v>28</v>
      </c>
      <c r="M380" s="3">
        <v>0.21</v>
      </c>
      <c r="N380" s="3">
        <v>0.68</v>
      </c>
      <c r="O380" s="3">
        <v>4401.21</v>
      </c>
      <c r="P380" s="3">
        <v>0</v>
      </c>
      <c r="Q380" s="3">
        <f>Table1[[#This Row],[Total Payments Received]]-Table1[[#This Row],[Loan Amount]]</f>
        <v>-8134.79</v>
      </c>
      <c r="R380" s="4">
        <f>Table1[[#This Row],[Loan Amount]]/Table1[[#This Row],[Annual Income]]</f>
        <v>8.4377734401292315E-2</v>
      </c>
      <c r="S380" s="6">
        <f>Table1[[#This Row],[Loan Amount]]/Table1[[#This Row],[Annual Income]]</f>
        <v>8.4377734401292315E-2</v>
      </c>
      <c r="T380" s="3">
        <f>Table1[[#This Row],[Total Payments Received]]/Table1[[#This Row],[Term (Months)]]</f>
        <v>122.25583333333333</v>
      </c>
      <c r="U380" s="3">
        <f>Table1[[#This Row],[Annual Income]]/12</f>
        <v>12380.833333333334</v>
      </c>
      <c r="V380" s="6">
        <f>Table1[[#This Row],[EMI PER MONTH]]/Table1[[#This Row],[INCOME PER MONTH]]</f>
        <v>9.874604563505418E-3</v>
      </c>
      <c r="W380" s="7" t="str">
        <f>TEXT(Table1[[#This Row],[Issue Date]],"YYYY-mm")</f>
        <v>2022-02</v>
      </c>
      <c r="X380" s="33">
        <f ca="1">DATEDIF(Table1[[#This Row],[Issue Date]],TODAY(),"m")</f>
        <v>43</v>
      </c>
      <c r="Y38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8134.79</v>
      </c>
      <c r="Z380" s="22" t="str">
        <f>IF(Table1[[#This Row],[Total Payments Received]]&gt;Table1[[#This Row],[Loan Amount]],"PROFIT","LOSS")</f>
        <v>LOSS</v>
      </c>
    </row>
    <row r="381" spans="1:26" ht="30" x14ac:dyDescent="0.25">
      <c r="A381" s="21" t="s">
        <v>801</v>
      </c>
      <c r="B381" s="2" t="s">
        <v>2362</v>
      </c>
      <c r="C381" s="3" t="s">
        <v>802</v>
      </c>
      <c r="D381" s="3" t="s">
        <v>49</v>
      </c>
      <c r="E381" s="3">
        <v>29541</v>
      </c>
      <c r="F381" s="3">
        <v>17.3</v>
      </c>
      <c r="G381" s="3">
        <v>36</v>
      </c>
      <c r="H381" s="3" t="s">
        <v>19</v>
      </c>
      <c r="I381" s="3" t="s">
        <v>72</v>
      </c>
      <c r="J381" s="3" t="s">
        <v>46</v>
      </c>
      <c r="K381" s="3">
        <v>106949</v>
      </c>
      <c r="L381" s="3" t="s">
        <v>28</v>
      </c>
      <c r="M381" s="3">
        <v>0.22</v>
      </c>
      <c r="N381" s="3">
        <v>0.61</v>
      </c>
      <c r="O381" s="3">
        <v>34651.589999999997</v>
      </c>
      <c r="P381" s="3">
        <v>0</v>
      </c>
      <c r="Q381" s="3">
        <f>Table1[[#This Row],[Total Payments Received]]-Table1[[#This Row],[Loan Amount]]</f>
        <v>5110.5899999999965</v>
      </c>
      <c r="R381" s="4">
        <f>Table1[[#This Row],[Loan Amount]]/Table1[[#This Row],[Annual Income]]</f>
        <v>0.27621576639332768</v>
      </c>
      <c r="S381" s="6">
        <f>Table1[[#This Row],[Loan Amount]]/Table1[[#This Row],[Annual Income]]</f>
        <v>0.27621576639332768</v>
      </c>
      <c r="T381" s="3">
        <f>Table1[[#This Row],[Total Payments Received]]/Table1[[#This Row],[Term (Months)]]</f>
        <v>962.54416666666657</v>
      </c>
      <c r="U381" s="3">
        <f>Table1[[#This Row],[Annual Income]]/12</f>
        <v>8912.4166666666661</v>
      </c>
      <c r="V381" s="6">
        <f>Table1[[#This Row],[EMI PER MONTH]]/Table1[[#This Row],[INCOME PER MONTH]]</f>
        <v>0.10800035530954005</v>
      </c>
      <c r="W381" s="7" t="str">
        <f>TEXT(Table1[[#This Row],[Issue Date]],"YYYY-mm")</f>
        <v>2021-01</v>
      </c>
      <c r="X381" s="33">
        <f ca="1">DATEDIF(Table1[[#This Row],[Issue Date]],TODAY(),"m")</f>
        <v>56</v>
      </c>
      <c r="Y38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5110.59</v>
      </c>
      <c r="Z381" s="22" t="str">
        <f>IF(Table1[[#This Row],[Total Payments Received]]&gt;Table1[[#This Row],[Loan Amount]],"PROFIT","LOSS")</f>
        <v>PROFIT</v>
      </c>
    </row>
    <row r="382" spans="1:26" x14ac:dyDescent="0.25">
      <c r="A382" s="21" t="s">
        <v>803</v>
      </c>
      <c r="B382" s="2" t="s">
        <v>2363</v>
      </c>
      <c r="C382" s="3" t="s">
        <v>804</v>
      </c>
      <c r="D382" s="3" t="s">
        <v>39</v>
      </c>
      <c r="E382" s="3">
        <v>14547</v>
      </c>
      <c r="F382" s="3">
        <v>13.7</v>
      </c>
      <c r="G382" s="3">
        <v>60</v>
      </c>
      <c r="H382" s="3" t="s">
        <v>2043</v>
      </c>
      <c r="I382" s="3" t="s">
        <v>40</v>
      </c>
      <c r="J382" s="3" t="s">
        <v>27</v>
      </c>
      <c r="K382" s="3">
        <v>44995</v>
      </c>
      <c r="L382" s="3" t="s">
        <v>22</v>
      </c>
      <c r="M382" s="3">
        <v>0.21</v>
      </c>
      <c r="N382" s="3">
        <v>0.78</v>
      </c>
      <c r="O382" s="3">
        <v>5567.14</v>
      </c>
      <c r="P382" s="3">
        <v>1935.32</v>
      </c>
      <c r="Q382" s="3">
        <f>Table1[[#This Row],[Total Payments Received]]-Table1[[#This Row],[Loan Amount]]</f>
        <v>-8979.86</v>
      </c>
      <c r="R382" s="4">
        <f>Table1[[#This Row],[Loan Amount]]/Table1[[#This Row],[Annual Income]]</f>
        <v>0.32330258917657517</v>
      </c>
      <c r="S382" s="6">
        <f>Table1[[#This Row],[Loan Amount]]/Table1[[#This Row],[Annual Income]]</f>
        <v>0.32330258917657517</v>
      </c>
      <c r="T382" s="3">
        <f>Table1[[#This Row],[Total Payments Received]]/Table1[[#This Row],[Term (Months)]]</f>
        <v>92.785666666666671</v>
      </c>
      <c r="U382" s="3">
        <f>Table1[[#This Row],[Annual Income]]/12</f>
        <v>3749.5833333333335</v>
      </c>
      <c r="V382" s="6">
        <f>Table1[[#This Row],[EMI PER MONTH]]/Table1[[#This Row],[INCOME PER MONTH]]</f>
        <v>2.4745593954883877E-2</v>
      </c>
      <c r="W382" s="7" t="str">
        <f>TEXT(Table1[[#This Row],[Issue Date]],"YYYY-mm")</f>
        <v>2022-05</v>
      </c>
      <c r="X382" s="33">
        <f ca="1">DATEDIF(Table1[[#This Row],[Issue Date]],TODAY(),"m")</f>
        <v>40</v>
      </c>
      <c r="Y38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8979.86</v>
      </c>
      <c r="Z382" s="22" t="str">
        <f>IF(Table1[[#This Row],[Total Payments Received]]&gt;Table1[[#This Row],[Loan Amount]],"PROFIT","LOSS")</f>
        <v>LOSS</v>
      </c>
    </row>
    <row r="383" spans="1:26" ht="30" x14ac:dyDescent="0.25">
      <c r="A383" s="21" t="s">
        <v>805</v>
      </c>
      <c r="B383" s="2" t="s">
        <v>2364</v>
      </c>
      <c r="C383" s="3" t="s">
        <v>806</v>
      </c>
      <c r="D383" s="3" t="s">
        <v>52</v>
      </c>
      <c r="E383" s="3">
        <v>35531</v>
      </c>
      <c r="F383" s="3">
        <v>16.5</v>
      </c>
      <c r="G383" s="3">
        <v>36</v>
      </c>
      <c r="H383" s="3" t="s">
        <v>19</v>
      </c>
      <c r="I383" s="3" t="s">
        <v>72</v>
      </c>
      <c r="J383" s="3" t="s">
        <v>46</v>
      </c>
      <c r="K383" s="3">
        <v>53559</v>
      </c>
      <c r="L383" s="3" t="s">
        <v>22</v>
      </c>
      <c r="M383" s="3">
        <v>0.41</v>
      </c>
      <c r="N383" s="3">
        <v>0.79</v>
      </c>
      <c r="O383" s="3">
        <v>41393.620000000003</v>
      </c>
      <c r="P383" s="3">
        <v>0</v>
      </c>
      <c r="Q383" s="3">
        <f>Table1[[#This Row],[Total Payments Received]]-Table1[[#This Row],[Loan Amount]]</f>
        <v>5862.6200000000026</v>
      </c>
      <c r="R383" s="4">
        <f>Table1[[#This Row],[Loan Amount]]/Table1[[#This Row],[Annual Income]]</f>
        <v>0.66339924195746747</v>
      </c>
      <c r="S383" s="6">
        <f>Table1[[#This Row],[Loan Amount]]/Table1[[#This Row],[Annual Income]]</f>
        <v>0.66339924195746747</v>
      </c>
      <c r="T383" s="3">
        <f>Table1[[#This Row],[Total Payments Received]]/Table1[[#This Row],[Term (Months)]]</f>
        <v>1149.8227777777779</v>
      </c>
      <c r="U383" s="3">
        <f>Table1[[#This Row],[Annual Income]]/12</f>
        <v>4463.25</v>
      </c>
      <c r="V383" s="6">
        <f>Table1[[#This Row],[EMI PER MONTH]]/Table1[[#This Row],[INCOME PER MONTH]]</f>
        <v>0.25762007007848048</v>
      </c>
      <c r="W383" s="7" t="str">
        <f>TEXT(Table1[[#This Row],[Issue Date]],"YYYY-mm")</f>
        <v>2023-01</v>
      </c>
      <c r="X383" s="33">
        <f ca="1">DATEDIF(Table1[[#This Row],[Issue Date]],TODAY(),"m")</f>
        <v>31</v>
      </c>
      <c r="Y38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5862.62</v>
      </c>
      <c r="Z383" s="22" t="str">
        <f>IF(Table1[[#This Row],[Total Payments Received]]&gt;Table1[[#This Row],[Loan Amount]],"PROFIT","LOSS")</f>
        <v>PROFIT</v>
      </c>
    </row>
    <row r="384" spans="1:26" ht="30" x14ac:dyDescent="0.25">
      <c r="A384" s="21" t="s">
        <v>807</v>
      </c>
      <c r="B384" s="2" t="s">
        <v>2088</v>
      </c>
      <c r="C384" s="3" t="s">
        <v>808</v>
      </c>
      <c r="D384" s="3" t="s">
        <v>71</v>
      </c>
      <c r="E384" s="3">
        <v>9712</v>
      </c>
      <c r="F384" s="3">
        <v>19.8</v>
      </c>
      <c r="G384" s="3">
        <v>60</v>
      </c>
      <c r="H384" s="3" t="s">
        <v>19</v>
      </c>
      <c r="I384" s="3" t="s">
        <v>56</v>
      </c>
      <c r="J384" s="3" t="s">
        <v>21</v>
      </c>
      <c r="K384" s="3">
        <v>140887</v>
      </c>
      <c r="L384" s="3" t="s">
        <v>22</v>
      </c>
      <c r="M384" s="3">
        <v>0.36</v>
      </c>
      <c r="N384" s="3">
        <v>0.88</v>
      </c>
      <c r="O384" s="3">
        <v>11634.98</v>
      </c>
      <c r="P384" s="3">
        <v>0</v>
      </c>
      <c r="Q384" s="3">
        <f>Table1[[#This Row],[Total Payments Received]]-Table1[[#This Row],[Loan Amount]]</f>
        <v>1922.9799999999996</v>
      </c>
      <c r="R384" s="4">
        <f>Table1[[#This Row],[Loan Amount]]/Table1[[#This Row],[Annual Income]]</f>
        <v>6.8934678146315848E-2</v>
      </c>
      <c r="S384" s="6">
        <f>Table1[[#This Row],[Loan Amount]]/Table1[[#This Row],[Annual Income]]</f>
        <v>6.8934678146315848E-2</v>
      </c>
      <c r="T384" s="3">
        <f>Table1[[#This Row],[Total Payments Received]]/Table1[[#This Row],[Term (Months)]]</f>
        <v>193.91633333333331</v>
      </c>
      <c r="U384" s="3">
        <f>Table1[[#This Row],[Annual Income]]/12</f>
        <v>11740.583333333334</v>
      </c>
      <c r="V384" s="6">
        <f>Table1[[#This Row],[EMI PER MONTH]]/Table1[[#This Row],[INCOME PER MONTH]]</f>
        <v>1.6516754562166839E-2</v>
      </c>
      <c r="W384" s="7" t="str">
        <f>TEXT(Table1[[#This Row],[Issue Date]],"YYYY-mm")</f>
        <v>2021-02</v>
      </c>
      <c r="X384" s="33">
        <f ca="1">DATEDIF(Table1[[#This Row],[Issue Date]],TODAY(),"m")</f>
        <v>55</v>
      </c>
      <c r="Y38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1922.98</v>
      </c>
      <c r="Z384" s="22" t="str">
        <f>IF(Table1[[#This Row],[Total Payments Received]]&gt;Table1[[#This Row],[Loan Amount]],"PROFIT","LOSS")</f>
        <v>PROFIT</v>
      </c>
    </row>
    <row r="385" spans="1:26" ht="45" x14ac:dyDescent="0.25">
      <c r="A385" s="21" t="s">
        <v>809</v>
      </c>
      <c r="B385" s="2" t="s">
        <v>2292</v>
      </c>
      <c r="C385" s="3" t="s">
        <v>810</v>
      </c>
      <c r="D385" s="3" t="s">
        <v>25</v>
      </c>
      <c r="E385" s="3">
        <v>39565</v>
      </c>
      <c r="F385" s="3">
        <v>21.1</v>
      </c>
      <c r="G385" s="3">
        <v>60</v>
      </c>
      <c r="H385" s="3" t="s">
        <v>2043</v>
      </c>
      <c r="I385" s="3" t="s">
        <v>56</v>
      </c>
      <c r="J385" s="3" t="s">
        <v>31</v>
      </c>
      <c r="K385" s="3">
        <v>119049</v>
      </c>
      <c r="L385" s="3" t="s">
        <v>32</v>
      </c>
      <c r="M385" s="3">
        <v>0.43</v>
      </c>
      <c r="N385" s="3">
        <v>0.83</v>
      </c>
      <c r="O385" s="3">
        <v>16632.71</v>
      </c>
      <c r="P385" s="3">
        <v>0</v>
      </c>
      <c r="Q385" s="3">
        <f>Table1[[#This Row],[Total Payments Received]]-Table1[[#This Row],[Loan Amount]]</f>
        <v>-22932.29</v>
      </c>
      <c r="R385" s="4">
        <f>Table1[[#This Row],[Loan Amount]]/Table1[[#This Row],[Annual Income]]</f>
        <v>0.33234214483111996</v>
      </c>
      <c r="S385" s="6">
        <f>Table1[[#This Row],[Loan Amount]]/Table1[[#This Row],[Annual Income]]</f>
        <v>0.33234214483111996</v>
      </c>
      <c r="T385" s="3">
        <f>Table1[[#This Row],[Total Payments Received]]/Table1[[#This Row],[Term (Months)]]</f>
        <v>277.21183333333335</v>
      </c>
      <c r="U385" s="3">
        <f>Table1[[#This Row],[Annual Income]]/12</f>
        <v>9920.75</v>
      </c>
      <c r="V385" s="6">
        <f>Table1[[#This Row],[EMI PER MONTH]]/Table1[[#This Row],[INCOME PER MONTH]]</f>
        <v>2.794262866550748E-2</v>
      </c>
      <c r="W385" s="7" t="str">
        <f>TEXT(Table1[[#This Row],[Issue Date]],"YYYY-mm")</f>
        <v>2022-12</v>
      </c>
      <c r="X385" s="33">
        <f ca="1">DATEDIF(Table1[[#This Row],[Issue Date]],TODAY(),"m")</f>
        <v>32</v>
      </c>
      <c r="Y38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22932.29</v>
      </c>
      <c r="Z385" s="22" t="str">
        <f>IF(Table1[[#This Row],[Total Payments Received]]&gt;Table1[[#This Row],[Loan Amount]],"PROFIT","LOSS")</f>
        <v>LOSS</v>
      </c>
    </row>
    <row r="386" spans="1:26" ht="30" x14ac:dyDescent="0.25">
      <c r="A386" s="21" t="s">
        <v>811</v>
      </c>
      <c r="B386" s="2" t="s">
        <v>2365</v>
      </c>
      <c r="C386" s="3" t="s">
        <v>812</v>
      </c>
      <c r="D386" s="3" t="s">
        <v>45</v>
      </c>
      <c r="E386" s="3">
        <v>10208</v>
      </c>
      <c r="F386" s="3">
        <v>21.9</v>
      </c>
      <c r="G386" s="3">
        <v>60</v>
      </c>
      <c r="H386" s="3" t="s">
        <v>2043</v>
      </c>
      <c r="I386" s="3" t="s">
        <v>26</v>
      </c>
      <c r="J386" s="3" t="s">
        <v>21</v>
      </c>
      <c r="K386" s="3">
        <v>35021</v>
      </c>
      <c r="L386" s="3" t="s">
        <v>22</v>
      </c>
      <c r="M386" s="3">
        <v>0.49</v>
      </c>
      <c r="N386" s="3">
        <v>0.74</v>
      </c>
      <c r="O386" s="3">
        <v>703.21</v>
      </c>
      <c r="P386" s="3">
        <v>0</v>
      </c>
      <c r="Q386" s="3">
        <f>Table1[[#This Row],[Total Payments Received]]-Table1[[#This Row],[Loan Amount]]</f>
        <v>-9504.7900000000009</v>
      </c>
      <c r="R386" s="4">
        <f>Table1[[#This Row],[Loan Amount]]/Table1[[#This Row],[Annual Income]]</f>
        <v>0.29148225350503981</v>
      </c>
      <c r="S386" s="6">
        <f>Table1[[#This Row],[Loan Amount]]/Table1[[#This Row],[Annual Income]]</f>
        <v>0.29148225350503981</v>
      </c>
      <c r="T386" s="3">
        <f>Table1[[#This Row],[Total Payments Received]]/Table1[[#This Row],[Term (Months)]]</f>
        <v>11.720166666666668</v>
      </c>
      <c r="U386" s="3">
        <f>Table1[[#This Row],[Annual Income]]/12</f>
        <v>2918.4166666666665</v>
      </c>
      <c r="V386" s="6">
        <f>Table1[[#This Row],[EMI PER MONTH]]/Table1[[#This Row],[INCOME PER MONTH]]</f>
        <v>4.0159332971645588E-3</v>
      </c>
      <c r="W386" s="7" t="str">
        <f>TEXT(Table1[[#This Row],[Issue Date]],"YYYY-mm")</f>
        <v>2023-04</v>
      </c>
      <c r="X386" s="33">
        <f ca="1">DATEDIF(Table1[[#This Row],[Issue Date]],TODAY(),"m")</f>
        <v>28</v>
      </c>
      <c r="Y38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9504.79</v>
      </c>
      <c r="Z386" s="22" t="str">
        <f>IF(Table1[[#This Row],[Total Payments Received]]&gt;Table1[[#This Row],[Loan Amount]],"PROFIT","LOSS")</f>
        <v>LOSS</v>
      </c>
    </row>
    <row r="387" spans="1:26" x14ac:dyDescent="0.25">
      <c r="A387" s="21" t="s">
        <v>813</v>
      </c>
      <c r="B387" s="2" t="s">
        <v>2366</v>
      </c>
      <c r="C387" s="3" t="s">
        <v>814</v>
      </c>
      <c r="D387" s="3" t="s">
        <v>25</v>
      </c>
      <c r="E387" s="3">
        <v>6109</v>
      </c>
      <c r="F387" s="3">
        <v>10.1</v>
      </c>
      <c r="G387" s="3">
        <v>60</v>
      </c>
      <c r="H387" s="3" t="s">
        <v>19</v>
      </c>
      <c r="I387" s="3" t="s">
        <v>26</v>
      </c>
      <c r="J387" s="3" t="s">
        <v>36</v>
      </c>
      <c r="K387" s="3">
        <v>128000</v>
      </c>
      <c r="L387" s="3" t="s">
        <v>28</v>
      </c>
      <c r="M387" s="3">
        <v>0.28999999999999998</v>
      </c>
      <c r="N387" s="3">
        <v>0.79</v>
      </c>
      <c r="O387" s="3">
        <v>6726.01</v>
      </c>
      <c r="P387" s="3">
        <v>0</v>
      </c>
      <c r="Q387" s="3">
        <f>Table1[[#This Row],[Total Payments Received]]-Table1[[#This Row],[Loan Amount]]</f>
        <v>617.01000000000022</v>
      </c>
      <c r="R387" s="4">
        <f>Table1[[#This Row],[Loan Amount]]/Table1[[#This Row],[Annual Income]]</f>
        <v>4.77265625E-2</v>
      </c>
      <c r="S387" s="6">
        <f>Table1[[#This Row],[Loan Amount]]/Table1[[#This Row],[Annual Income]]</f>
        <v>4.77265625E-2</v>
      </c>
      <c r="T387" s="3">
        <f>Table1[[#This Row],[Total Payments Received]]/Table1[[#This Row],[Term (Months)]]</f>
        <v>112.10016666666667</v>
      </c>
      <c r="U387" s="3">
        <f>Table1[[#This Row],[Annual Income]]/12</f>
        <v>10666.666666666666</v>
      </c>
      <c r="V387" s="6">
        <f>Table1[[#This Row],[EMI PER MONTH]]/Table1[[#This Row],[INCOME PER MONTH]]</f>
        <v>1.0509390625E-2</v>
      </c>
      <c r="W387" s="7" t="str">
        <f>TEXT(Table1[[#This Row],[Issue Date]],"YYYY-mm")</f>
        <v>2021-03</v>
      </c>
      <c r="X387" s="33">
        <f ca="1">DATEDIF(Table1[[#This Row],[Issue Date]],TODAY(),"m")</f>
        <v>53</v>
      </c>
      <c r="Y38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617.01</v>
      </c>
      <c r="Z387" s="22" t="str">
        <f>IF(Table1[[#This Row],[Total Payments Received]]&gt;Table1[[#This Row],[Loan Amount]],"PROFIT","LOSS")</f>
        <v>PROFIT</v>
      </c>
    </row>
    <row r="388" spans="1:26" ht="30" x14ac:dyDescent="0.25">
      <c r="A388" s="21" t="s">
        <v>815</v>
      </c>
      <c r="B388" s="2" t="s">
        <v>2087</v>
      </c>
      <c r="C388" s="3" t="s">
        <v>816</v>
      </c>
      <c r="D388" s="3" t="s">
        <v>39</v>
      </c>
      <c r="E388" s="3">
        <v>36201</v>
      </c>
      <c r="F388" s="3">
        <v>5.6</v>
      </c>
      <c r="G388" s="3">
        <v>60</v>
      </c>
      <c r="H388" s="3" t="s">
        <v>2043</v>
      </c>
      <c r="I388" s="3" t="s">
        <v>56</v>
      </c>
      <c r="J388" s="3" t="s">
        <v>21</v>
      </c>
      <c r="K388" s="3">
        <v>51119</v>
      </c>
      <c r="L388" s="3" t="s">
        <v>32</v>
      </c>
      <c r="M388" s="3">
        <v>0.13</v>
      </c>
      <c r="N388" s="3">
        <v>0.62</v>
      </c>
      <c r="O388" s="3">
        <v>9484.2000000000007</v>
      </c>
      <c r="P388" s="3">
        <v>0</v>
      </c>
      <c r="Q388" s="3">
        <f>Table1[[#This Row],[Total Payments Received]]-Table1[[#This Row],[Loan Amount]]</f>
        <v>-26716.799999999999</v>
      </c>
      <c r="R388" s="4">
        <f>Table1[[#This Row],[Loan Amount]]/Table1[[#This Row],[Annual Income]]</f>
        <v>0.708171130108179</v>
      </c>
      <c r="S388" s="6">
        <f>Table1[[#This Row],[Loan Amount]]/Table1[[#This Row],[Annual Income]]</f>
        <v>0.708171130108179</v>
      </c>
      <c r="T388" s="3">
        <f>Table1[[#This Row],[Total Payments Received]]/Table1[[#This Row],[Term (Months)]]</f>
        <v>158.07000000000002</v>
      </c>
      <c r="U388" s="3">
        <f>Table1[[#This Row],[Annual Income]]/12</f>
        <v>4259.916666666667</v>
      </c>
      <c r="V388" s="6">
        <f>Table1[[#This Row],[EMI PER MONTH]]/Table1[[#This Row],[INCOME PER MONTH]]</f>
        <v>3.7106359670572589E-2</v>
      </c>
      <c r="W388" s="7" t="str">
        <f>TEXT(Table1[[#This Row],[Issue Date]],"YYYY-mm")</f>
        <v>2023-02</v>
      </c>
      <c r="X388" s="33">
        <f ca="1">DATEDIF(Table1[[#This Row],[Issue Date]],TODAY(),"m")</f>
        <v>31</v>
      </c>
      <c r="Y38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26716.8</v>
      </c>
      <c r="Z388" s="22" t="str">
        <f>IF(Table1[[#This Row],[Total Payments Received]]&gt;Table1[[#This Row],[Loan Amount]],"PROFIT","LOSS")</f>
        <v>LOSS</v>
      </c>
    </row>
    <row r="389" spans="1:26" x14ac:dyDescent="0.25">
      <c r="A389" s="21" t="s">
        <v>817</v>
      </c>
      <c r="B389" s="2" t="s">
        <v>2367</v>
      </c>
      <c r="C389" s="3" t="s">
        <v>818</v>
      </c>
      <c r="D389" s="3" t="s">
        <v>55</v>
      </c>
      <c r="E389" s="3">
        <v>17967</v>
      </c>
      <c r="F389" s="3">
        <v>19.8</v>
      </c>
      <c r="G389" s="3">
        <v>60</v>
      </c>
      <c r="H389" s="3" t="s">
        <v>19</v>
      </c>
      <c r="I389" s="3" t="s">
        <v>56</v>
      </c>
      <c r="J389" s="3" t="s">
        <v>27</v>
      </c>
      <c r="K389" s="3">
        <v>81539</v>
      </c>
      <c r="L389" s="3" t="s">
        <v>32</v>
      </c>
      <c r="M389" s="3">
        <v>0.12</v>
      </c>
      <c r="N389" s="3">
        <v>0.77</v>
      </c>
      <c r="O389" s="3">
        <v>21524.47</v>
      </c>
      <c r="P389" s="3">
        <v>0</v>
      </c>
      <c r="Q389" s="3">
        <f>Table1[[#This Row],[Total Payments Received]]-Table1[[#This Row],[Loan Amount]]</f>
        <v>3557.4700000000012</v>
      </c>
      <c r="R389" s="4">
        <f>Table1[[#This Row],[Loan Amount]]/Table1[[#This Row],[Annual Income]]</f>
        <v>0.22034854486809993</v>
      </c>
      <c r="S389" s="6">
        <f>Table1[[#This Row],[Loan Amount]]/Table1[[#This Row],[Annual Income]]</f>
        <v>0.22034854486809993</v>
      </c>
      <c r="T389" s="3">
        <f>Table1[[#This Row],[Total Payments Received]]/Table1[[#This Row],[Term (Months)]]</f>
        <v>358.74116666666669</v>
      </c>
      <c r="U389" s="3">
        <f>Table1[[#This Row],[Annual Income]]/12</f>
        <v>6794.916666666667</v>
      </c>
      <c r="V389" s="6">
        <f>Table1[[#This Row],[EMI PER MONTH]]/Table1[[#This Row],[INCOME PER MONTH]]</f>
        <v>5.2795521161652703E-2</v>
      </c>
      <c r="W389" s="7" t="str">
        <f>TEXT(Table1[[#This Row],[Issue Date]],"YYYY-mm")</f>
        <v>2022-08</v>
      </c>
      <c r="X389" s="33">
        <f ca="1">DATEDIF(Table1[[#This Row],[Issue Date]],TODAY(),"m")</f>
        <v>36</v>
      </c>
      <c r="Y38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3557.47</v>
      </c>
      <c r="Z389" s="22" t="str">
        <f>IF(Table1[[#This Row],[Total Payments Received]]&gt;Table1[[#This Row],[Loan Amount]],"PROFIT","LOSS")</f>
        <v>PROFIT</v>
      </c>
    </row>
    <row r="390" spans="1:26" x14ac:dyDescent="0.25">
      <c r="A390" s="21" t="s">
        <v>819</v>
      </c>
      <c r="B390" s="2" t="s">
        <v>2368</v>
      </c>
      <c r="C390" s="3" t="s">
        <v>820</v>
      </c>
      <c r="D390" s="3" t="s">
        <v>39</v>
      </c>
      <c r="E390" s="3">
        <v>30759</v>
      </c>
      <c r="F390" s="3">
        <v>7.1</v>
      </c>
      <c r="G390" s="3">
        <v>36</v>
      </c>
      <c r="H390" s="3" t="s">
        <v>19</v>
      </c>
      <c r="I390" s="3" t="s">
        <v>40</v>
      </c>
      <c r="J390" s="3" t="s">
        <v>27</v>
      </c>
      <c r="K390" s="3">
        <v>124835</v>
      </c>
      <c r="L390" s="3" t="s">
        <v>32</v>
      </c>
      <c r="M390" s="3">
        <v>0.22</v>
      </c>
      <c r="N390" s="3">
        <v>0.72</v>
      </c>
      <c r="O390" s="3">
        <v>32942.89</v>
      </c>
      <c r="P390" s="3">
        <v>0</v>
      </c>
      <c r="Q390" s="3">
        <f>Table1[[#This Row],[Total Payments Received]]-Table1[[#This Row],[Loan Amount]]</f>
        <v>2183.8899999999994</v>
      </c>
      <c r="R390" s="4">
        <f>Table1[[#This Row],[Loan Amount]]/Table1[[#This Row],[Annual Income]]</f>
        <v>0.24639724436255858</v>
      </c>
      <c r="S390" s="6">
        <f>Table1[[#This Row],[Loan Amount]]/Table1[[#This Row],[Annual Income]]</f>
        <v>0.24639724436255858</v>
      </c>
      <c r="T390" s="3">
        <f>Table1[[#This Row],[Total Payments Received]]/Table1[[#This Row],[Term (Months)]]</f>
        <v>915.08027777777772</v>
      </c>
      <c r="U390" s="3">
        <f>Table1[[#This Row],[Annual Income]]/12</f>
        <v>10402.916666666666</v>
      </c>
      <c r="V390" s="6">
        <f>Table1[[#This Row],[EMI PER MONTH]]/Table1[[#This Row],[INCOME PER MONTH]]</f>
        <v>8.7963818907624725E-2</v>
      </c>
      <c r="W390" s="7" t="str">
        <f>TEXT(Table1[[#This Row],[Issue Date]],"YYYY-mm")</f>
        <v>2023-08</v>
      </c>
      <c r="X390" s="33">
        <f ca="1">DATEDIF(Table1[[#This Row],[Issue Date]],TODAY(),"m")</f>
        <v>24</v>
      </c>
      <c r="Y39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2183.89</v>
      </c>
      <c r="Z390" s="22" t="str">
        <f>IF(Table1[[#This Row],[Total Payments Received]]&gt;Table1[[#This Row],[Loan Amount]],"PROFIT","LOSS")</f>
        <v>PROFIT</v>
      </c>
    </row>
    <row r="391" spans="1:26" ht="30" x14ac:dyDescent="0.25">
      <c r="A391" s="21" t="s">
        <v>821</v>
      </c>
      <c r="B391" s="2" t="s">
        <v>2091</v>
      </c>
      <c r="C391" s="3" t="s">
        <v>822</v>
      </c>
      <c r="D391" s="3" t="s">
        <v>64</v>
      </c>
      <c r="E391" s="3">
        <v>21172</v>
      </c>
      <c r="F391" s="3">
        <v>11.3</v>
      </c>
      <c r="G391" s="3">
        <v>36</v>
      </c>
      <c r="H391" s="3" t="s">
        <v>2043</v>
      </c>
      <c r="I391" s="3" t="s">
        <v>20</v>
      </c>
      <c r="J391" s="3" t="s">
        <v>21</v>
      </c>
      <c r="K391" s="3">
        <v>69350</v>
      </c>
      <c r="L391" s="3" t="s">
        <v>32</v>
      </c>
      <c r="M391" s="3">
        <v>0.47</v>
      </c>
      <c r="N391" s="3">
        <v>0.56000000000000005</v>
      </c>
      <c r="O391" s="3">
        <v>4850.0600000000004</v>
      </c>
      <c r="P391" s="3">
        <v>0</v>
      </c>
      <c r="Q391" s="3">
        <f>Table1[[#This Row],[Total Payments Received]]-Table1[[#This Row],[Loan Amount]]</f>
        <v>-16321.939999999999</v>
      </c>
      <c r="R391" s="4">
        <f>Table1[[#This Row],[Loan Amount]]/Table1[[#This Row],[Annual Income]]</f>
        <v>0.30529199711607785</v>
      </c>
      <c r="S391" s="6">
        <f>Table1[[#This Row],[Loan Amount]]/Table1[[#This Row],[Annual Income]]</f>
        <v>0.30529199711607785</v>
      </c>
      <c r="T391" s="3">
        <f>Table1[[#This Row],[Total Payments Received]]/Table1[[#This Row],[Term (Months)]]</f>
        <v>134.72388888888889</v>
      </c>
      <c r="U391" s="3">
        <f>Table1[[#This Row],[Annual Income]]/12</f>
        <v>5779.166666666667</v>
      </c>
      <c r="V391" s="6">
        <f>Table1[[#This Row],[EMI PER MONTH]]/Table1[[#This Row],[INCOME PER MONTH]]</f>
        <v>2.3311992309540976E-2</v>
      </c>
      <c r="W391" s="7" t="str">
        <f>TEXT(Table1[[#This Row],[Issue Date]],"YYYY-mm")</f>
        <v>2023-10</v>
      </c>
      <c r="X391" s="33">
        <f ca="1">DATEDIF(Table1[[#This Row],[Issue Date]],TODAY(),"m")</f>
        <v>23</v>
      </c>
      <c r="Y39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16321.94</v>
      </c>
      <c r="Z391" s="22" t="str">
        <f>IF(Table1[[#This Row],[Total Payments Received]]&gt;Table1[[#This Row],[Loan Amount]],"PROFIT","LOSS")</f>
        <v>LOSS</v>
      </c>
    </row>
    <row r="392" spans="1:26" x14ac:dyDescent="0.25">
      <c r="A392" s="21" t="s">
        <v>823</v>
      </c>
      <c r="B392" s="2" t="s">
        <v>2369</v>
      </c>
      <c r="C392" s="3" t="s">
        <v>824</v>
      </c>
      <c r="D392" s="3" t="s">
        <v>18</v>
      </c>
      <c r="E392" s="3">
        <v>37935</v>
      </c>
      <c r="F392" s="3">
        <v>5.0999999999999996</v>
      </c>
      <c r="G392" s="3">
        <v>36</v>
      </c>
      <c r="H392" s="3" t="s">
        <v>19</v>
      </c>
      <c r="I392" s="3" t="s">
        <v>56</v>
      </c>
      <c r="J392" s="3" t="s">
        <v>36</v>
      </c>
      <c r="K392" s="3">
        <v>76223</v>
      </c>
      <c r="L392" s="3" t="s">
        <v>28</v>
      </c>
      <c r="M392" s="3">
        <v>0.31</v>
      </c>
      <c r="N392" s="3">
        <v>0.61</v>
      </c>
      <c r="O392" s="3">
        <v>39869.68</v>
      </c>
      <c r="P392" s="3">
        <v>0</v>
      </c>
      <c r="Q392" s="3">
        <f>Table1[[#This Row],[Total Payments Received]]-Table1[[#This Row],[Loan Amount]]</f>
        <v>1934.6800000000003</v>
      </c>
      <c r="R392" s="4">
        <f>Table1[[#This Row],[Loan Amount]]/Table1[[#This Row],[Annual Income]]</f>
        <v>0.49768442596066803</v>
      </c>
      <c r="S392" s="6">
        <f>Table1[[#This Row],[Loan Amount]]/Table1[[#This Row],[Annual Income]]</f>
        <v>0.49768442596066803</v>
      </c>
      <c r="T392" s="3">
        <f>Table1[[#This Row],[Total Payments Received]]/Table1[[#This Row],[Term (Months)]]</f>
        <v>1107.4911111111112</v>
      </c>
      <c r="U392" s="3">
        <f>Table1[[#This Row],[Annual Income]]/12</f>
        <v>6351.916666666667</v>
      </c>
      <c r="V392" s="6">
        <f>Table1[[#This Row],[EMI PER MONTH]]/Table1[[#This Row],[INCOME PER MONTH]]</f>
        <v>0.17435542202922127</v>
      </c>
      <c r="W392" s="7" t="str">
        <f>TEXT(Table1[[#This Row],[Issue Date]],"YYYY-mm")</f>
        <v>2022-02</v>
      </c>
      <c r="X392" s="33">
        <f ca="1">DATEDIF(Table1[[#This Row],[Issue Date]],TODAY(),"m")</f>
        <v>42</v>
      </c>
      <c r="Y39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1934.68</v>
      </c>
      <c r="Z392" s="22" t="str">
        <f>IF(Table1[[#This Row],[Total Payments Received]]&gt;Table1[[#This Row],[Loan Amount]],"PROFIT","LOSS")</f>
        <v>PROFIT</v>
      </c>
    </row>
    <row r="393" spans="1:26" ht="30" x14ac:dyDescent="0.25">
      <c r="A393" s="21" t="s">
        <v>825</v>
      </c>
      <c r="B393" s="2" t="s">
        <v>2370</v>
      </c>
      <c r="C393" s="3" t="s">
        <v>826</v>
      </c>
      <c r="D393" s="3" t="s">
        <v>71</v>
      </c>
      <c r="E393" s="3">
        <v>27589</v>
      </c>
      <c r="F393" s="3">
        <v>18.600000000000001</v>
      </c>
      <c r="G393" s="3">
        <v>60</v>
      </c>
      <c r="H393" s="3" t="s">
        <v>19</v>
      </c>
      <c r="I393" s="3" t="s">
        <v>20</v>
      </c>
      <c r="J393" s="3" t="s">
        <v>46</v>
      </c>
      <c r="K393" s="3">
        <v>55517</v>
      </c>
      <c r="L393" s="3" t="s">
        <v>28</v>
      </c>
      <c r="M393" s="3">
        <v>0.21</v>
      </c>
      <c r="N393" s="3">
        <v>0.63</v>
      </c>
      <c r="O393" s="3">
        <v>32720.55</v>
      </c>
      <c r="P393" s="3">
        <v>0</v>
      </c>
      <c r="Q393" s="3">
        <f>Table1[[#This Row],[Total Payments Received]]-Table1[[#This Row],[Loan Amount]]</f>
        <v>5131.5499999999993</v>
      </c>
      <c r="R393" s="4">
        <f>Table1[[#This Row],[Loan Amount]]/Table1[[#This Row],[Annual Income]]</f>
        <v>0.49694688113550806</v>
      </c>
      <c r="S393" s="6">
        <f>Table1[[#This Row],[Loan Amount]]/Table1[[#This Row],[Annual Income]]</f>
        <v>0.49694688113550806</v>
      </c>
      <c r="T393" s="3">
        <f>Table1[[#This Row],[Total Payments Received]]/Table1[[#This Row],[Term (Months)]]</f>
        <v>545.34249999999997</v>
      </c>
      <c r="U393" s="3">
        <f>Table1[[#This Row],[Annual Income]]/12</f>
        <v>4626.416666666667</v>
      </c>
      <c r="V393" s="6">
        <f>Table1[[#This Row],[EMI PER MONTH]]/Table1[[#This Row],[INCOME PER MONTH]]</f>
        <v>0.11787578579534196</v>
      </c>
      <c r="W393" s="7" t="str">
        <f>TEXT(Table1[[#This Row],[Issue Date]],"YYYY-mm")</f>
        <v>2021-04</v>
      </c>
      <c r="X393" s="33">
        <f ca="1">DATEDIF(Table1[[#This Row],[Issue Date]],TODAY(),"m")</f>
        <v>52</v>
      </c>
      <c r="Y39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5131.55</v>
      </c>
      <c r="Z393" s="22" t="str">
        <f>IF(Table1[[#This Row],[Total Payments Received]]&gt;Table1[[#This Row],[Loan Amount]],"PROFIT","LOSS")</f>
        <v>PROFIT</v>
      </c>
    </row>
    <row r="394" spans="1:26" x14ac:dyDescent="0.25">
      <c r="A394" s="21" t="s">
        <v>827</v>
      </c>
      <c r="B394" s="2" t="s">
        <v>2371</v>
      </c>
      <c r="C394" s="3" t="s">
        <v>828</v>
      </c>
      <c r="D394" s="3" t="s">
        <v>18</v>
      </c>
      <c r="E394" s="3">
        <v>31015</v>
      </c>
      <c r="F394" s="3">
        <v>8.3000000000000007</v>
      </c>
      <c r="G394" s="3">
        <v>36</v>
      </c>
      <c r="H394" s="3" t="s">
        <v>2043</v>
      </c>
      <c r="I394" s="3" t="s">
        <v>82</v>
      </c>
      <c r="J394" s="3" t="s">
        <v>27</v>
      </c>
      <c r="K394" s="3">
        <v>108653</v>
      </c>
      <c r="L394" s="3" t="s">
        <v>22</v>
      </c>
      <c r="M394" s="3">
        <v>0.26</v>
      </c>
      <c r="N394" s="3">
        <v>0.92</v>
      </c>
      <c r="O394" s="3">
        <v>5879.4</v>
      </c>
      <c r="P394" s="3">
        <v>0</v>
      </c>
      <c r="Q394" s="3">
        <f>Table1[[#This Row],[Total Payments Received]]-Table1[[#This Row],[Loan Amount]]</f>
        <v>-25135.599999999999</v>
      </c>
      <c r="R394" s="4">
        <f>Table1[[#This Row],[Loan Amount]]/Table1[[#This Row],[Annual Income]]</f>
        <v>0.2854500105841532</v>
      </c>
      <c r="S394" s="6">
        <f>Table1[[#This Row],[Loan Amount]]/Table1[[#This Row],[Annual Income]]</f>
        <v>0.2854500105841532</v>
      </c>
      <c r="T394" s="3">
        <f>Table1[[#This Row],[Total Payments Received]]/Table1[[#This Row],[Term (Months)]]</f>
        <v>163.31666666666666</v>
      </c>
      <c r="U394" s="3">
        <f>Table1[[#This Row],[Annual Income]]/12</f>
        <v>9054.4166666666661</v>
      </c>
      <c r="V394" s="6">
        <f>Table1[[#This Row],[EMI PER MONTH]]/Table1[[#This Row],[INCOME PER MONTH]]</f>
        <v>1.8037237812117475E-2</v>
      </c>
      <c r="W394" s="7" t="str">
        <f>TEXT(Table1[[#This Row],[Issue Date]],"YYYY-mm")</f>
        <v>2022-09</v>
      </c>
      <c r="X394" s="33">
        <f ca="1">DATEDIF(Table1[[#This Row],[Issue Date]],TODAY(),"m")</f>
        <v>36</v>
      </c>
      <c r="Y39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25135.6</v>
      </c>
      <c r="Z394" s="22" t="str">
        <f>IF(Table1[[#This Row],[Total Payments Received]]&gt;Table1[[#This Row],[Loan Amount]],"PROFIT","LOSS")</f>
        <v>LOSS</v>
      </c>
    </row>
    <row r="395" spans="1:26" ht="30" x14ac:dyDescent="0.25">
      <c r="A395" s="21" t="s">
        <v>829</v>
      </c>
      <c r="B395" s="2" t="s">
        <v>2372</v>
      </c>
      <c r="C395" s="3" t="s">
        <v>830</v>
      </c>
      <c r="D395" s="3" t="s">
        <v>39</v>
      </c>
      <c r="E395" s="3">
        <v>30009</v>
      </c>
      <c r="F395" s="3">
        <v>18.100000000000001</v>
      </c>
      <c r="G395" s="3">
        <v>60</v>
      </c>
      <c r="H395" s="3" t="s">
        <v>19</v>
      </c>
      <c r="I395" s="3" t="s">
        <v>20</v>
      </c>
      <c r="J395" s="3" t="s">
        <v>21</v>
      </c>
      <c r="K395" s="3">
        <v>52250</v>
      </c>
      <c r="L395" s="3" t="s">
        <v>32</v>
      </c>
      <c r="M395" s="3">
        <v>0.34</v>
      </c>
      <c r="N395" s="3">
        <v>0.6</v>
      </c>
      <c r="O395" s="3">
        <v>35440.629999999997</v>
      </c>
      <c r="P395" s="3">
        <v>0</v>
      </c>
      <c r="Q395" s="3">
        <f>Table1[[#This Row],[Total Payments Received]]-Table1[[#This Row],[Loan Amount]]</f>
        <v>5431.6299999999974</v>
      </c>
      <c r="R395" s="4">
        <f>Table1[[#This Row],[Loan Amount]]/Table1[[#This Row],[Annual Income]]</f>
        <v>0.57433492822966503</v>
      </c>
      <c r="S395" s="6">
        <f>Table1[[#This Row],[Loan Amount]]/Table1[[#This Row],[Annual Income]]</f>
        <v>0.57433492822966503</v>
      </c>
      <c r="T395" s="3">
        <f>Table1[[#This Row],[Total Payments Received]]/Table1[[#This Row],[Term (Months)]]</f>
        <v>590.67716666666661</v>
      </c>
      <c r="U395" s="3">
        <f>Table1[[#This Row],[Annual Income]]/12</f>
        <v>4354.166666666667</v>
      </c>
      <c r="V395" s="6">
        <f>Table1[[#This Row],[EMI PER MONTH]]/Table1[[#This Row],[INCOME PER MONTH]]</f>
        <v>0.13565791387559806</v>
      </c>
      <c r="W395" s="7" t="str">
        <f>TEXT(Table1[[#This Row],[Issue Date]],"YYYY-mm")</f>
        <v>2023-04</v>
      </c>
      <c r="X395" s="33">
        <f ca="1">DATEDIF(Table1[[#This Row],[Issue Date]],TODAY(),"m")</f>
        <v>29</v>
      </c>
      <c r="Y39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5431.63</v>
      </c>
      <c r="Z395" s="22" t="str">
        <f>IF(Table1[[#This Row],[Total Payments Received]]&gt;Table1[[#This Row],[Loan Amount]],"PROFIT","LOSS")</f>
        <v>PROFIT</v>
      </c>
    </row>
    <row r="396" spans="1:26" ht="30" x14ac:dyDescent="0.25">
      <c r="A396" s="21" t="s">
        <v>831</v>
      </c>
      <c r="B396" s="2" t="s">
        <v>2373</v>
      </c>
      <c r="C396" s="3" t="s">
        <v>832</v>
      </c>
      <c r="D396" s="3" t="s">
        <v>55</v>
      </c>
      <c r="E396" s="3">
        <v>18773</v>
      </c>
      <c r="F396" s="3">
        <v>24.8</v>
      </c>
      <c r="G396" s="3">
        <v>60</v>
      </c>
      <c r="H396" s="3" t="s">
        <v>2043</v>
      </c>
      <c r="I396" s="3" t="s">
        <v>26</v>
      </c>
      <c r="J396" s="3" t="s">
        <v>21</v>
      </c>
      <c r="K396" s="3">
        <v>114486</v>
      </c>
      <c r="L396" s="3" t="s">
        <v>22</v>
      </c>
      <c r="M396" s="3">
        <v>0.36</v>
      </c>
      <c r="N396" s="3">
        <v>0.63</v>
      </c>
      <c r="O396" s="3">
        <v>4751.47</v>
      </c>
      <c r="P396" s="3">
        <v>0</v>
      </c>
      <c r="Q396" s="3">
        <f>Table1[[#This Row],[Total Payments Received]]-Table1[[#This Row],[Loan Amount]]</f>
        <v>-14021.529999999999</v>
      </c>
      <c r="R396" s="4">
        <f>Table1[[#This Row],[Loan Amount]]/Table1[[#This Row],[Annual Income]]</f>
        <v>0.16397638139161119</v>
      </c>
      <c r="S396" s="6">
        <f>Table1[[#This Row],[Loan Amount]]/Table1[[#This Row],[Annual Income]]</f>
        <v>0.16397638139161119</v>
      </c>
      <c r="T396" s="3">
        <f>Table1[[#This Row],[Total Payments Received]]/Table1[[#This Row],[Term (Months)]]</f>
        <v>79.191166666666675</v>
      </c>
      <c r="U396" s="3">
        <f>Table1[[#This Row],[Annual Income]]/12</f>
        <v>9540.5</v>
      </c>
      <c r="V396" s="6">
        <f>Table1[[#This Row],[EMI PER MONTH]]/Table1[[#This Row],[INCOME PER MONTH]]</f>
        <v>8.3005258284855801E-3</v>
      </c>
      <c r="W396" s="7" t="str">
        <f>TEXT(Table1[[#This Row],[Issue Date]],"YYYY-mm")</f>
        <v>2022-02</v>
      </c>
      <c r="X396" s="33">
        <f ca="1">DATEDIF(Table1[[#This Row],[Issue Date]],TODAY(),"m")</f>
        <v>43</v>
      </c>
      <c r="Y39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14021.53</v>
      </c>
      <c r="Z396" s="22" t="str">
        <f>IF(Table1[[#This Row],[Total Payments Received]]&gt;Table1[[#This Row],[Loan Amount]],"PROFIT","LOSS")</f>
        <v>LOSS</v>
      </c>
    </row>
    <row r="397" spans="1:26" ht="30" x14ac:dyDescent="0.25">
      <c r="A397" s="21" t="s">
        <v>833</v>
      </c>
      <c r="B397" s="2" t="s">
        <v>2374</v>
      </c>
      <c r="C397" s="3" t="s">
        <v>834</v>
      </c>
      <c r="D397" s="3" t="s">
        <v>55</v>
      </c>
      <c r="E397" s="3">
        <v>27143</v>
      </c>
      <c r="F397" s="3">
        <v>6.5</v>
      </c>
      <c r="G397" s="3">
        <v>60</v>
      </c>
      <c r="H397" s="3" t="s">
        <v>19</v>
      </c>
      <c r="I397" s="3" t="s">
        <v>20</v>
      </c>
      <c r="J397" s="3" t="s">
        <v>21</v>
      </c>
      <c r="K397" s="3">
        <v>112895</v>
      </c>
      <c r="L397" s="3" t="s">
        <v>28</v>
      </c>
      <c r="M397" s="3">
        <v>0.16</v>
      </c>
      <c r="N397" s="3">
        <v>0.67</v>
      </c>
      <c r="O397" s="3">
        <v>28907.3</v>
      </c>
      <c r="P397" s="3">
        <v>0</v>
      </c>
      <c r="Q397" s="3">
        <f>Table1[[#This Row],[Total Payments Received]]-Table1[[#This Row],[Loan Amount]]</f>
        <v>1764.2999999999993</v>
      </c>
      <c r="R397" s="4">
        <f>Table1[[#This Row],[Loan Amount]]/Table1[[#This Row],[Annual Income]]</f>
        <v>0.24042694539173567</v>
      </c>
      <c r="S397" s="6">
        <f>Table1[[#This Row],[Loan Amount]]/Table1[[#This Row],[Annual Income]]</f>
        <v>0.24042694539173567</v>
      </c>
      <c r="T397" s="3">
        <f>Table1[[#This Row],[Total Payments Received]]/Table1[[#This Row],[Term (Months)]]</f>
        <v>481.7883333333333</v>
      </c>
      <c r="U397" s="3">
        <f>Table1[[#This Row],[Annual Income]]/12</f>
        <v>9407.9166666666661</v>
      </c>
      <c r="V397" s="6">
        <f>Table1[[#This Row],[EMI PER MONTH]]/Table1[[#This Row],[INCOME PER MONTH]]</f>
        <v>5.1210948226227911E-2</v>
      </c>
      <c r="W397" s="7" t="str">
        <f>TEXT(Table1[[#This Row],[Issue Date]],"YYYY-mm")</f>
        <v>2022-12</v>
      </c>
      <c r="X397" s="33">
        <f ca="1">DATEDIF(Table1[[#This Row],[Issue Date]],TODAY(),"m")</f>
        <v>32</v>
      </c>
      <c r="Y39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1764.3</v>
      </c>
      <c r="Z397" s="22" t="str">
        <f>IF(Table1[[#This Row],[Total Payments Received]]&gt;Table1[[#This Row],[Loan Amount]],"PROFIT","LOSS")</f>
        <v>PROFIT</v>
      </c>
    </row>
    <row r="398" spans="1:26" ht="30" x14ac:dyDescent="0.25">
      <c r="A398" s="21" t="s">
        <v>835</v>
      </c>
      <c r="B398" s="2" t="s">
        <v>2156</v>
      </c>
      <c r="C398" s="3" t="s">
        <v>836</v>
      </c>
      <c r="D398" s="3" t="s">
        <v>75</v>
      </c>
      <c r="E398" s="3">
        <v>7154</v>
      </c>
      <c r="F398" s="3">
        <v>6.5</v>
      </c>
      <c r="G398" s="3">
        <v>36</v>
      </c>
      <c r="H398" s="3" t="s">
        <v>19</v>
      </c>
      <c r="I398" s="3" t="s">
        <v>26</v>
      </c>
      <c r="J398" s="3" t="s">
        <v>46</v>
      </c>
      <c r="K398" s="3">
        <v>119132</v>
      </c>
      <c r="L398" s="3" t="s">
        <v>32</v>
      </c>
      <c r="M398" s="3">
        <v>0.49</v>
      </c>
      <c r="N398" s="3">
        <v>0.8</v>
      </c>
      <c r="O398" s="3">
        <v>7619.01</v>
      </c>
      <c r="P398" s="3">
        <v>0</v>
      </c>
      <c r="Q398" s="3">
        <f>Table1[[#This Row],[Total Payments Received]]-Table1[[#This Row],[Loan Amount]]</f>
        <v>465.01000000000022</v>
      </c>
      <c r="R398" s="4">
        <f>Table1[[#This Row],[Loan Amount]]/Table1[[#This Row],[Annual Income]]</f>
        <v>6.0051035825806669E-2</v>
      </c>
      <c r="S398" s="6">
        <f>Table1[[#This Row],[Loan Amount]]/Table1[[#This Row],[Annual Income]]</f>
        <v>6.0051035825806669E-2</v>
      </c>
      <c r="T398" s="3">
        <f>Table1[[#This Row],[Total Payments Received]]/Table1[[#This Row],[Term (Months)]]</f>
        <v>211.63916666666668</v>
      </c>
      <c r="U398" s="3">
        <f>Table1[[#This Row],[Annual Income]]/12</f>
        <v>9927.6666666666661</v>
      </c>
      <c r="V398" s="6">
        <f>Table1[[#This Row],[EMI PER MONTH]]/Table1[[#This Row],[INCOME PER MONTH]]</f>
        <v>2.1318117718161372E-2</v>
      </c>
      <c r="W398" s="7" t="str">
        <f>TEXT(Table1[[#This Row],[Issue Date]],"YYYY-mm")</f>
        <v>2023-10</v>
      </c>
      <c r="X398" s="33">
        <f ca="1">DATEDIF(Table1[[#This Row],[Issue Date]],TODAY(),"m")</f>
        <v>23</v>
      </c>
      <c r="Y39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465.01</v>
      </c>
      <c r="Z398" s="22" t="str">
        <f>IF(Table1[[#This Row],[Total Payments Received]]&gt;Table1[[#This Row],[Loan Amount]],"PROFIT","LOSS")</f>
        <v>PROFIT</v>
      </c>
    </row>
    <row r="399" spans="1:26" ht="45" x14ac:dyDescent="0.25">
      <c r="A399" s="21" t="s">
        <v>837</v>
      </c>
      <c r="B399" s="2" t="s">
        <v>2375</v>
      </c>
      <c r="C399" s="3" t="s">
        <v>838</v>
      </c>
      <c r="D399" s="3" t="s">
        <v>45</v>
      </c>
      <c r="E399" s="3">
        <v>22804</v>
      </c>
      <c r="F399" s="3">
        <v>11.8</v>
      </c>
      <c r="G399" s="3">
        <v>60</v>
      </c>
      <c r="H399" s="3" t="s">
        <v>19</v>
      </c>
      <c r="I399" s="3" t="s">
        <v>82</v>
      </c>
      <c r="J399" s="3" t="s">
        <v>31</v>
      </c>
      <c r="K399" s="3">
        <v>121066</v>
      </c>
      <c r="L399" s="3" t="s">
        <v>28</v>
      </c>
      <c r="M399" s="3">
        <v>0.32</v>
      </c>
      <c r="N399" s="3">
        <v>0.55000000000000004</v>
      </c>
      <c r="O399" s="3">
        <v>25494.87</v>
      </c>
      <c r="P399" s="3">
        <v>0</v>
      </c>
      <c r="Q399" s="3">
        <f>Table1[[#This Row],[Total Payments Received]]-Table1[[#This Row],[Loan Amount]]</f>
        <v>2690.869999999999</v>
      </c>
      <c r="R399" s="4">
        <f>Table1[[#This Row],[Loan Amount]]/Table1[[#This Row],[Annual Income]]</f>
        <v>0.1883600680620488</v>
      </c>
      <c r="S399" s="6">
        <f>Table1[[#This Row],[Loan Amount]]/Table1[[#This Row],[Annual Income]]</f>
        <v>0.1883600680620488</v>
      </c>
      <c r="T399" s="3">
        <f>Table1[[#This Row],[Total Payments Received]]/Table1[[#This Row],[Term (Months)]]</f>
        <v>424.91449999999998</v>
      </c>
      <c r="U399" s="3">
        <f>Table1[[#This Row],[Annual Income]]/12</f>
        <v>10088.833333333334</v>
      </c>
      <c r="V399" s="6">
        <f>Table1[[#This Row],[EMI PER MONTH]]/Table1[[#This Row],[INCOME PER MONTH]]</f>
        <v>4.2117307914691156E-2</v>
      </c>
      <c r="W399" s="7" t="str">
        <f>TEXT(Table1[[#This Row],[Issue Date]],"YYYY-mm")</f>
        <v>2023-01</v>
      </c>
      <c r="X399" s="33">
        <f ca="1">DATEDIF(Table1[[#This Row],[Issue Date]],TODAY(),"m")</f>
        <v>31</v>
      </c>
      <c r="Y39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2690.87</v>
      </c>
      <c r="Z399" s="22" t="str">
        <f>IF(Table1[[#This Row],[Total Payments Received]]&gt;Table1[[#This Row],[Loan Amount]],"PROFIT","LOSS")</f>
        <v>PROFIT</v>
      </c>
    </row>
    <row r="400" spans="1:26" x14ac:dyDescent="0.25">
      <c r="A400" s="21" t="s">
        <v>839</v>
      </c>
      <c r="B400" s="2" t="s">
        <v>2376</v>
      </c>
      <c r="C400" s="3" t="s">
        <v>840</v>
      </c>
      <c r="D400" s="3" t="s">
        <v>75</v>
      </c>
      <c r="E400" s="3">
        <v>21581</v>
      </c>
      <c r="F400" s="3">
        <v>22.3</v>
      </c>
      <c r="G400" s="3">
        <v>60</v>
      </c>
      <c r="H400" s="3" t="s">
        <v>2043</v>
      </c>
      <c r="I400" s="3" t="s">
        <v>56</v>
      </c>
      <c r="J400" s="3" t="s">
        <v>36</v>
      </c>
      <c r="K400" s="3">
        <v>96798</v>
      </c>
      <c r="L400" s="3" t="s">
        <v>22</v>
      </c>
      <c r="M400" s="3">
        <v>0.15</v>
      </c>
      <c r="N400" s="3">
        <v>0.93</v>
      </c>
      <c r="O400" s="3">
        <v>4810.13</v>
      </c>
      <c r="P400" s="3">
        <v>0</v>
      </c>
      <c r="Q400" s="3">
        <f>Table1[[#This Row],[Total Payments Received]]-Table1[[#This Row],[Loan Amount]]</f>
        <v>-16770.87</v>
      </c>
      <c r="R400" s="4">
        <f>Table1[[#This Row],[Loan Amount]]/Table1[[#This Row],[Annual Income]]</f>
        <v>0.22294882125663754</v>
      </c>
      <c r="S400" s="6">
        <f>Table1[[#This Row],[Loan Amount]]/Table1[[#This Row],[Annual Income]]</f>
        <v>0.22294882125663754</v>
      </c>
      <c r="T400" s="3">
        <f>Table1[[#This Row],[Total Payments Received]]/Table1[[#This Row],[Term (Months)]]</f>
        <v>80.168833333333339</v>
      </c>
      <c r="U400" s="3">
        <f>Table1[[#This Row],[Annual Income]]/12</f>
        <v>8066.5</v>
      </c>
      <c r="V400" s="6">
        <f>Table1[[#This Row],[EMI PER MONTH]]/Table1[[#This Row],[INCOME PER MONTH]]</f>
        <v>9.9384904646790222E-3</v>
      </c>
      <c r="W400" s="7" t="str">
        <f>TEXT(Table1[[#This Row],[Issue Date]],"YYYY-mm")</f>
        <v>2022-11</v>
      </c>
      <c r="X400" s="33">
        <f ca="1">DATEDIF(Table1[[#This Row],[Issue Date]],TODAY(),"m")</f>
        <v>34</v>
      </c>
      <c r="Y40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16770.87</v>
      </c>
      <c r="Z400" s="22" t="str">
        <f>IF(Table1[[#This Row],[Total Payments Received]]&gt;Table1[[#This Row],[Loan Amount]],"PROFIT","LOSS")</f>
        <v>LOSS</v>
      </c>
    </row>
    <row r="401" spans="1:26" ht="45" x14ac:dyDescent="0.25">
      <c r="A401" s="21" t="s">
        <v>841</v>
      </c>
      <c r="B401" s="2" t="s">
        <v>2377</v>
      </c>
      <c r="C401" s="3" t="s">
        <v>842</v>
      </c>
      <c r="D401" s="3" t="s">
        <v>71</v>
      </c>
      <c r="E401" s="3">
        <v>31087</v>
      </c>
      <c r="F401" s="3">
        <v>9.3000000000000007</v>
      </c>
      <c r="G401" s="3">
        <v>36</v>
      </c>
      <c r="H401" s="3" t="s">
        <v>2043</v>
      </c>
      <c r="I401" s="3" t="s">
        <v>72</v>
      </c>
      <c r="J401" s="3" t="s">
        <v>31</v>
      </c>
      <c r="K401" s="3">
        <v>84199</v>
      </c>
      <c r="L401" s="3" t="s">
        <v>28</v>
      </c>
      <c r="M401" s="3">
        <v>0.46</v>
      </c>
      <c r="N401" s="3">
        <v>0.89</v>
      </c>
      <c r="O401" s="3">
        <v>7602.33</v>
      </c>
      <c r="P401" s="3">
        <v>0</v>
      </c>
      <c r="Q401" s="3">
        <f>Table1[[#This Row],[Total Payments Received]]-Table1[[#This Row],[Loan Amount]]</f>
        <v>-23484.67</v>
      </c>
      <c r="R401" s="4">
        <f>Table1[[#This Row],[Loan Amount]]/Table1[[#This Row],[Annual Income]]</f>
        <v>0.36920866043539707</v>
      </c>
      <c r="S401" s="6">
        <f>Table1[[#This Row],[Loan Amount]]/Table1[[#This Row],[Annual Income]]</f>
        <v>0.36920866043539707</v>
      </c>
      <c r="T401" s="3">
        <f>Table1[[#This Row],[Total Payments Received]]/Table1[[#This Row],[Term (Months)]]</f>
        <v>211.17583333333334</v>
      </c>
      <c r="U401" s="3">
        <f>Table1[[#This Row],[Annual Income]]/12</f>
        <v>7016.583333333333</v>
      </c>
      <c r="V401" s="6">
        <f>Table1[[#This Row],[EMI PER MONTH]]/Table1[[#This Row],[INCOME PER MONTH]]</f>
        <v>3.0096675732490887E-2</v>
      </c>
      <c r="W401" s="7" t="str">
        <f>TEXT(Table1[[#This Row],[Issue Date]],"YYYY-mm")</f>
        <v>2022-04</v>
      </c>
      <c r="X401" s="33">
        <f ca="1">DATEDIF(Table1[[#This Row],[Issue Date]],TODAY(),"m")</f>
        <v>41</v>
      </c>
      <c r="Y40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23484.67</v>
      </c>
      <c r="Z401" s="22" t="str">
        <f>IF(Table1[[#This Row],[Total Payments Received]]&gt;Table1[[#This Row],[Loan Amount]],"PROFIT","LOSS")</f>
        <v>LOSS</v>
      </c>
    </row>
    <row r="402" spans="1:26" x14ac:dyDescent="0.25">
      <c r="A402" s="21" t="s">
        <v>843</v>
      </c>
      <c r="B402" s="2" t="s">
        <v>2378</v>
      </c>
      <c r="C402" s="3" t="s">
        <v>844</v>
      </c>
      <c r="D402" s="3" t="s">
        <v>71</v>
      </c>
      <c r="E402" s="3">
        <v>33981</v>
      </c>
      <c r="F402" s="3">
        <v>12.2</v>
      </c>
      <c r="G402" s="3">
        <v>36</v>
      </c>
      <c r="H402" s="3" t="s">
        <v>19</v>
      </c>
      <c r="I402" s="3" t="s">
        <v>56</v>
      </c>
      <c r="J402" s="3" t="s">
        <v>36</v>
      </c>
      <c r="K402" s="3">
        <v>89546</v>
      </c>
      <c r="L402" s="3" t="s">
        <v>32</v>
      </c>
      <c r="M402" s="3">
        <v>0.13</v>
      </c>
      <c r="N402" s="3">
        <v>0.76</v>
      </c>
      <c r="O402" s="3">
        <v>38126.68</v>
      </c>
      <c r="P402" s="3">
        <v>0</v>
      </c>
      <c r="Q402" s="3">
        <f>Table1[[#This Row],[Total Payments Received]]-Table1[[#This Row],[Loan Amount]]</f>
        <v>4145.68</v>
      </c>
      <c r="R402" s="4">
        <f>Table1[[#This Row],[Loan Amount]]/Table1[[#This Row],[Annual Income]]</f>
        <v>0.3794809371719563</v>
      </c>
      <c r="S402" s="6">
        <f>Table1[[#This Row],[Loan Amount]]/Table1[[#This Row],[Annual Income]]</f>
        <v>0.3794809371719563</v>
      </c>
      <c r="T402" s="3">
        <f>Table1[[#This Row],[Total Payments Received]]/Table1[[#This Row],[Term (Months)]]</f>
        <v>1059.0744444444445</v>
      </c>
      <c r="U402" s="3">
        <f>Table1[[#This Row],[Annual Income]]/12</f>
        <v>7462.166666666667</v>
      </c>
      <c r="V402" s="6">
        <f>Table1[[#This Row],[EMI PER MONTH]]/Table1[[#This Row],[INCOME PER MONTH]]</f>
        <v>0.14192586305734856</v>
      </c>
      <c r="W402" s="7" t="str">
        <f>TEXT(Table1[[#This Row],[Issue Date]],"YYYY-mm")</f>
        <v>2023-07</v>
      </c>
      <c r="X402" s="33">
        <f ca="1">DATEDIF(Table1[[#This Row],[Issue Date]],TODAY(),"m")</f>
        <v>26</v>
      </c>
      <c r="Y40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4145.68</v>
      </c>
      <c r="Z402" s="22" t="str">
        <f>IF(Table1[[#This Row],[Total Payments Received]]&gt;Table1[[#This Row],[Loan Amount]],"PROFIT","LOSS")</f>
        <v>PROFIT</v>
      </c>
    </row>
    <row r="403" spans="1:26" x14ac:dyDescent="0.25">
      <c r="A403" s="21" t="s">
        <v>845</v>
      </c>
      <c r="B403" s="2" t="s">
        <v>2379</v>
      </c>
      <c r="C403" s="3" t="s">
        <v>846</v>
      </c>
      <c r="D403" s="3" t="s">
        <v>71</v>
      </c>
      <c r="E403" s="3">
        <v>4762</v>
      </c>
      <c r="F403" s="3">
        <v>6.4</v>
      </c>
      <c r="G403" s="3">
        <v>60</v>
      </c>
      <c r="H403" s="3" t="s">
        <v>19</v>
      </c>
      <c r="I403" s="3" t="s">
        <v>56</v>
      </c>
      <c r="J403" s="3" t="s">
        <v>36</v>
      </c>
      <c r="K403" s="3">
        <v>135686</v>
      </c>
      <c r="L403" s="3" t="s">
        <v>32</v>
      </c>
      <c r="M403" s="3">
        <v>0.46</v>
      </c>
      <c r="N403" s="3">
        <v>0.8</v>
      </c>
      <c r="O403" s="3">
        <v>5066.7700000000004</v>
      </c>
      <c r="P403" s="3">
        <v>0</v>
      </c>
      <c r="Q403" s="3">
        <f>Table1[[#This Row],[Total Payments Received]]-Table1[[#This Row],[Loan Amount]]</f>
        <v>304.77000000000044</v>
      </c>
      <c r="R403" s="4">
        <f>Table1[[#This Row],[Loan Amount]]/Table1[[#This Row],[Annual Income]]</f>
        <v>3.5095735742817977E-2</v>
      </c>
      <c r="S403" s="6">
        <f>Table1[[#This Row],[Loan Amount]]/Table1[[#This Row],[Annual Income]]</f>
        <v>3.5095735742817977E-2</v>
      </c>
      <c r="T403" s="3">
        <f>Table1[[#This Row],[Total Payments Received]]/Table1[[#This Row],[Term (Months)]]</f>
        <v>84.44616666666667</v>
      </c>
      <c r="U403" s="3">
        <f>Table1[[#This Row],[Annual Income]]/12</f>
        <v>11307.166666666666</v>
      </c>
      <c r="V403" s="6">
        <f>Table1[[#This Row],[EMI PER MONTH]]/Table1[[#This Row],[INCOME PER MONTH]]</f>
        <v>7.4683755140545092E-3</v>
      </c>
      <c r="W403" s="7" t="str">
        <f>TEXT(Table1[[#This Row],[Issue Date]],"YYYY-mm")</f>
        <v>2021-07</v>
      </c>
      <c r="X403" s="33">
        <f ca="1">DATEDIF(Table1[[#This Row],[Issue Date]],TODAY(),"m")</f>
        <v>50</v>
      </c>
      <c r="Y40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304.77</v>
      </c>
      <c r="Z403" s="22" t="str">
        <f>IF(Table1[[#This Row],[Total Payments Received]]&gt;Table1[[#This Row],[Loan Amount]],"PROFIT","LOSS")</f>
        <v>PROFIT</v>
      </c>
    </row>
    <row r="404" spans="1:26" ht="30" x14ac:dyDescent="0.25">
      <c r="A404" s="21" t="s">
        <v>847</v>
      </c>
      <c r="B404" s="2" t="s">
        <v>2380</v>
      </c>
      <c r="C404" s="3" t="s">
        <v>848</v>
      </c>
      <c r="D404" s="3" t="s">
        <v>25</v>
      </c>
      <c r="E404" s="3">
        <v>10768</v>
      </c>
      <c r="F404" s="3">
        <v>20.3</v>
      </c>
      <c r="G404" s="3">
        <v>60</v>
      </c>
      <c r="H404" s="3" t="s">
        <v>2043</v>
      </c>
      <c r="I404" s="3" t="s">
        <v>82</v>
      </c>
      <c r="J404" s="3" t="s">
        <v>21</v>
      </c>
      <c r="K404" s="3">
        <v>118151</v>
      </c>
      <c r="L404" s="3" t="s">
        <v>22</v>
      </c>
      <c r="M404" s="3">
        <v>0.5</v>
      </c>
      <c r="N404" s="3">
        <v>0.51</v>
      </c>
      <c r="O404" s="3">
        <v>4240.21</v>
      </c>
      <c r="P404" s="3">
        <v>804.81</v>
      </c>
      <c r="Q404" s="3">
        <f>Table1[[#This Row],[Total Payments Received]]-Table1[[#This Row],[Loan Amount]]</f>
        <v>-6527.79</v>
      </c>
      <c r="R404" s="4">
        <f>Table1[[#This Row],[Loan Amount]]/Table1[[#This Row],[Annual Income]]</f>
        <v>9.1137612038831667E-2</v>
      </c>
      <c r="S404" s="6">
        <f>Table1[[#This Row],[Loan Amount]]/Table1[[#This Row],[Annual Income]]</f>
        <v>9.1137612038831667E-2</v>
      </c>
      <c r="T404" s="3">
        <f>Table1[[#This Row],[Total Payments Received]]/Table1[[#This Row],[Term (Months)]]</f>
        <v>70.670166666666674</v>
      </c>
      <c r="U404" s="3">
        <f>Table1[[#This Row],[Annual Income]]/12</f>
        <v>9845.9166666666661</v>
      </c>
      <c r="V404" s="6">
        <f>Table1[[#This Row],[EMI PER MONTH]]/Table1[[#This Row],[INCOME PER MONTH]]</f>
        <v>7.1776117002818442E-3</v>
      </c>
      <c r="W404" s="7" t="str">
        <f>TEXT(Table1[[#This Row],[Issue Date]],"YYYY-mm")</f>
        <v>2023-01</v>
      </c>
      <c r="X404" s="33">
        <f ca="1">DATEDIF(Table1[[#This Row],[Issue Date]],TODAY(),"m")</f>
        <v>32</v>
      </c>
      <c r="Y40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6527.79</v>
      </c>
      <c r="Z404" s="22" t="str">
        <f>IF(Table1[[#This Row],[Total Payments Received]]&gt;Table1[[#This Row],[Loan Amount]],"PROFIT","LOSS")</f>
        <v>LOSS</v>
      </c>
    </row>
    <row r="405" spans="1:26" x14ac:dyDescent="0.25">
      <c r="A405" s="21" t="s">
        <v>849</v>
      </c>
      <c r="B405" s="2" t="s">
        <v>2381</v>
      </c>
      <c r="C405" s="3" t="s">
        <v>850</v>
      </c>
      <c r="D405" s="3" t="s">
        <v>75</v>
      </c>
      <c r="E405" s="3">
        <v>39559</v>
      </c>
      <c r="F405" s="3">
        <v>13.2</v>
      </c>
      <c r="G405" s="3">
        <v>36</v>
      </c>
      <c r="H405" s="3" t="s">
        <v>19</v>
      </c>
      <c r="I405" s="3" t="s">
        <v>56</v>
      </c>
      <c r="J405" s="3" t="s">
        <v>27</v>
      </c>
      <c r="K405" s="3">
        <v>33327</v>
      </c>
      <c r="L405" s="3" t="s">
        <v>32</v>
      </c>
      <c r="M405" s="3">
        <v>0.38</v>
      </c>
      <c r="N405" s="3">
        <v>0.65</v>
      </c>
      <c r="O405" s="3">
        <v>44780.79</v>
      </c>
      <c r="P405" s="3">
        <v>0</v>
      </c>
      <c r="Q405" s="3">
        <f>Table1[[#This Row],[Total Payments Received]]-Table1[[#This Row],[Loan Amount]]</f>
        <v>5221.7900000000009</v>
      </c>
      <c r="R405" s="4">
        <f>Table1[[#This Row],[Loan Amount]]/Table1[[#This Row],[Annual Income]]</f>
        <v>1.1869955291505385</v>
      </c>
      <c r="S405" s="6">
        <f>Table1[[#This Row],[Loan Amount]]/Table1[[#This Row],[Annual Income]]</f>
        <v>1.1869955291505385</v>
      </c>
      <c r="T405" s="3">
        <f>Table1[[#This Row],[Total Payments Received]]/Table1[[#This Row],[Term (Months)]]</f>
        <v>1243.9108333333334</v>
      </c>
      <c r="U405" s="3">
        <f>Table1[[#This Row],[Annual Income]]/12</f>
        <v>2777.25</v>
      </c>
      <c r="V405" s="6">
        <f>Table1[[#This Row],[EMI PER MONTH]]/Table1[[#This Row],[INCOME PER MONTH]]</f>
        <v>0.44789299966993729</v>
      </c>
      <c r="W405" s="7" t="str">
        <f>TEXT(Table1[[#This Row],[Issue Date]],"YYYY-mm")</f>
        <v>2023-09</v>
      </c>
      <c r="X405" s="33">
        <f ca="1">DATEDIF(Table1[[#This Row],[Issue Date]],TODAY(),"m")</f>
        <v>24</v>
      </c>
      <c r="Y40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5221.79</v>
      </c>
      <c r="Z405" s="22" t="str">
        <f>IF(Table1[[#This Row],[Total Payments Received]]&gt;Table1[[#This Row],[Loan Amount]],"PROFIT","LOSS")</f>
        <v>PROFIT</v>
      </c>
    </row>
    <row r="406" spans="1:26" ht="30" x14ac:dyDescent="0.25">
      <c r="A406" s="21" t="s">
        <v>851</v>
      </c>
      <c r="B406" s="2" t="s">
        <v>2336</v>
      </c>
      <c r="C406" s="3" t="s">
        <v>852</v>
      </c>
      <c r="D406" s="3" t="s">
        <v>25</v>
      </c>
      <c r="E406" s="3">
        <v>9783</v>
      </c>
      <c r="F406" s="3">
        <v>20.2</v>
      </c>
      <c r="G406" s="3">
        <v>36</v>
      </c>
      <c r="H406" s="3" t="s">
        <v>2043</v>
      </c>
      <c r="I406" s="3" t="s">
        <v>26</v>
      </c>
      <c r="J406" s="3" t="s">
        <v>21</v>
      </c>
      <c r="K406" s="3">
        <v>59768</v>
      </c>
      <c r="L406" s="3" t="s">
        <v>28</v>
      </c>
      <c r="M406" s="3">
        <v>0.41</v>
      </c>
      <c r="N406" s="3">
        <v>0.86</v>
      </c>
      <c r="O406" s="3">
        <v>1238.43</v>
      </c>
      <c r="P406" s="3">
        <v>3866.9</v>
      </c>
      <c r="Q406" s="3">
        <f>Table1[[#This Row],[Total Payments Received]]-Table1[[#This Row],[Loan Amount]]</f>
        <v>-8544.57</v>
      </c>
      <c r="R406" s="4">
        <f>Table1[[#This Row],[Loan Amount]]/Table1[[#This Row],[Annual Income]]</f>
        <v>0.16368290724133316</v>
      </c>
      <c r="S406" s="6">
        <f>Table1[[#This Row],[Loan Amount]]/Table1[[#This Row],[Annual Income]]</f>
        <v>0.16368290724133316</v>
      </c>
      <c r="T406" s="3">
        <f>Table1[[#This Row],[Total Payments Received]]/Table1[[#This Row],[Term (Months)]]</f>
        <v>34.400833333333338</v>
      </c>
      <c r="U406" s="3">
        <f>Table1[[#This Row],[Annual Income]]/12</f>
        <v>4980.666666666667</v>
      </c>
      <c r="V406" s="6">
        <f>Table1[[#This Row],[EMI PER MONTH]]/Table1[[#This Row],[INCOME PER MONTH]]</f>
        <v>6.9068732432070682E-3</v>
      </c>
      <c r="W406" s="7" t="str">
        <f>TEXT(Table1[[#This Row],[Issue Date]],"YYYY-mm")</f>
        <v>2023-10</v>
      </c>
      <c r="X406" s="33">
        <f ca="1">DATEDIF(Table1[[#This Row],[Issue Date]],TODAY(),"m")</f>
        <v>23</v>
      </c>
      <c r="Y40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8544.57</v>
      </c>
      <c r="Z406" s="22" t="str">
        <f>IF(Table1[[#This Row],[Total Payments Received]]&gt;Table1[[#This Row],[Loan Amount]],"PROFIT","LOSS")</f>
        <v>LOSS</v>
      </c>
    </row>
    <row r="407" spans="1:26" ht="30" x14ac:dyDescent="0.25">
      <c r="A407" s="21" t="s">
        <v>853</v>
      </c>
      <c r="B407" s="2" t="s">
        <v>2157</v>
      </c>
      <c r="C407" s="3" t="s">
        <v>854</v>
      </c>
      <c r="D407" s="3" t="s">
        <v>18</v>
      </c>
      <c r="E407" s="3">
        <v>30781</v>
      </c>
      <c r="F407" s="3">
        <v>23.1</v>
      </c>
      <c r="G407" s="3">
        <v>36</v>
      </c>
      <c r="H407" s="3" t="s">
        <v>19</v>
      </c>
      <c r="I407" s="3" t="s">
        <v>20</v>
      </c>
      <c r="J407" s="3" t="s">
        <v>46</v>
      </c>
      <c r="K407" s="3">
        <v>94418</v>
      </c>
      <c r="L407" s="3" t="s">
        <v>28</v>
      </c>
      <c r="M407" s="3">
        <v>0.23</v>
      </c>
      <c r="N407" s="3">
        <v>0.53</v>
      </c>
      <c r="O407" s="3">
        <v>37891.410000000003</v>
      </c>
      <c r="P407" s="3">
        <v>0</v>
      </c>
      <c r="Q407" s="3">
        <f>Table1[[#This Row],[Total Payments Received]]-Table1[[#This Row],[Loan Amount]]</f>
        <v>7110.4100000000035</v>
      </c>
      <c r="R407" s="4">
        <f>Table1[[#This Row],[Loan Amount]]/Table1[[#This Row],[Annual Income]]</f>
        <v>0.32600775275900784</v>
      </c>
      <c r="S407" s="6">
        <f>Table1[[#This Row],[Loan Amount]]/Table1[[#This Row],[Annual Income]]</f>
        <v>0.32600775275900784</v>
      </c>
      <c r="T407" s="3">
        <f>Table1[[#This Row],[Total Payments Received]]/Table1[[#This Row],[Term (Months)]]</f>
        <v>1052.5391666666667</v>
      </c>
      <c r="U407" s="3">
        <f>Table1[[#This Row],[Annual Income]]/12</f>
        <v>7868.166666666667</v>
      </c>
      <c r="V407" s="6">
        <f>Table1[[#This Row],[EMI PER MONTH]]/Table1[[#This Row],[INCOME PER MONTH]]</f>
        <v>0.1337718443517126</v>
      </c>
      <c r="W407" s="7" t="str">
        <f>TEXT(Table1[[#This Row],[Issue Date]],"YYYY-mm")</f>
        <v>2021-04</v>
      </c>
      <c r="X407" s="33">
        <f ca="1">DATEDIF(Table1[[#This Row],[Issue Date]],TODAY(),"m")</f>
        <v>53</v>
      </c>
      <c r="Y40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7110.41</v>
      </c>
      <c r="Z407" s="22" t="str">
        <f>IF(Table1[[#This Row],[Total Payments Received]]&gt;Table1[[#This Row],[Loan Amount]],"PROFIT","LOSS")</f>
        <v>PROFIT</v>
      </c>
    </row>
    <row r="408" spans="1:26" x14ac:dyDescent="0.25">
      <c r="A408" s="21" t="s">
        <v>855</v>
      </c>
      <c r="B408" s="2" t="s">
        <v>2382</v>
      </c>
      <c r="C408" s="3" t="s">
        <v>856</v>
      </c>
      <c r="D408" s="3" t="s">
        <v>45</v>
      </c>
      <c r="E408" s="3">
        <v>31811</v>
      </c>
      <c r="F408" s="3">
        <v>9.6999999999999993</v>
      </c>
      <c r="G408" s="3">
        <v>60</v>
      </c>
      <c r="H408" s="3" t="s">
        <v>2043</v>
      </c>
      <c r="I408" s="3" t="s">
        <v>20</v>
      </c>
      <c r="J408" s="3" t="s">
        <v>36</v>
      </c>
      <c r="K408" s="3">
        <v>124386</v>
      </c>
      <c r="L408" s="3" t="s">
        <v>28</v>
      </c>
      <c r="M408" s="3">
        <v>0.48</v>
      </c>
      <c r="N408" s="3">
        <v>0.63</v>
      </c>
      <c r="O408" s="3">
        <v>14792.24</v>
      </c>
      <c r="P408" s="3">
        <v>0</v>
      </c>
      <c r="Q408" s="3">
        <f>Table1[[#This Row],[Total Payments Received]]-Table1[[#This Row],[Loan Amount]]</f>
        <v>-17018.760000000002</v>
      </c>
      <c r="R408" s="4">
        <f>Table1[[#This Row],[Loan Amount]]/Table1[[#This Row],[Annual Income]]</f>
        <v>0.25574421558696314</v>
      </c>
      <c r="S408" s="6">
        <f>Table1[[#This Row],[Loan Amount]]/Table1[[#This Row],[Annual Income]]</f>
        <v>0.25574421558696314</v>
      </c>
      <c r="T408" s="3">
        <f>Table1[[#This Row],[Total Payments Received]]/Table1[[#This Row],[Term (Months)]]</f>
        <v>246.53733333333332</v>
      </c>
      <c r="U408" s="3">
        <f>Table1[[#This Row],[Annual Income]]/12</f>
        <v>10365.5</v>
      </c>
      <c r="V408" s="6">
        <f>Table1[[#This Row],[EMI PER MONTH]]/Table1[[#This Row],[INCOME PER MONTH]]</f>
        <v>2.3784413036836941E-2</v>
      </c>
      <c r="W408" s="7" t="str">
        <f>TEXT(Table1[[#This Row],[Issue Date]],"YYYY-mm")</f>
        <v>2022-10</v>
      </c>
      <c r="X408" s="33">
        <f ca="1">DATEDIF(Table1[[#This Row],[Issue Date]],TODAY(),"m")</f>
        <v>34</v>
      </c>
      <c r="Y40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17018.76</v>
      </c>
      <c r="Z408" s="22" t="str">
        <f>IF(Table1[[#This Row],[Total Payments Received]]&gt;Table1[[#This Row],[Loan Amount]],"PROFIT","LOSS")</f>
        <v>LOSS</v>
      </c>
    </row>
    <row r="409" spans="1:26" x14ac:dyDescent="0.25">
      <c r="A409" s="21" t="s">
        <v>857</v>
      </c>
      <c r="B409" s="2" t="s">
        <v>2383</v>
      </c>
      <c r="C409" s="3" t="s">
        <v>858</v>
      </c>
      <c r="D409" s="3" t="s">
        <v>39</v>
      </c>
      <c r="E409" s="3">
        <v>36488</v>
      </c>
      <c r="F409" s="3">
        <v>21.1</v>
      </c>
      <c r="G409" s="3">
        <v>36</v>
      </c>
      <c r="H409" s="3" t="s">
        <v>19</v>
      </c>
      <c r="I409" s="3" t="s">
        <v>56</v>
      </c>
      <c r="J409" s="3" t="s">
        <v>27</v>
      </c>
      <c r="K409" s="3">
        <v>146947</v>
      </c>
      <c r="L409" s="3" t="s">
        <v>28</v>
      </c>
      <c r="M409" s="3">
        <v>0.31</v>
      </c>
      <c r="N409" s="3">
        <v>0.76</v>
      </c>
      <c r="O409" s="3">
        <v>44186.97</v>
      </c>
      <c r="P409" s="3">
        <v>0</v>
      </c>
      <c r="Q409" s="3">
        <f>Table1[[#This Row],[Total Payments Received]]-Table1[[#This Row],[Loan Amount]]</f>
        <v>7698.9700000000012</v>
      </c>
      <c r="R409" s="4">
        <f>Table1[[#This Row],[Loan Amount]]/Table1[[#This Row],[Annual Income]]</f>
        <v>0.24830721280461662</v>
      </c>
      <c r="S409" s="6">
        <f>Table1[[#This Row],[Loan Amount]]/Table1[[#This Row],[Annual Income]]</f>
        <v>0.24830721280461662</v>
      </c>
      <c r="T409" s="3">
        <f>Table1[[#This Row],[Total Payments Received]]/Table1[[#This Row],[Term (Months)]]</f>
        <v>1227.4158333333335</v>
      </c>
      <c r="U409" s="3">
        <f>Table1[[#This Row],[Annual Income]]/12</f>
        <v>12245.583333333334</v>
      </c>
      <c r="V409" s="6">
        <f>Table1[[#This Row],[EMI PER MONTH]]/Table1[[#This Row],[INCOME PER MONTH]]</f>
        <v>0.10023334943891335</v>
      </c>
      <c r="W409" s="7" t="str">
        <f>TEXT(Table1[[#This Row],[Issue Date]],"YYYY-mm")</f>
        <v>2021-02</v>
      </c>
      <c r="X409" s="33">
        <f ca="1">DATEDIF(Table1[[#This Row],[Issue Date]],TODAY(),"m")</f>
        <v>55</v>
      </c>
      <c r="Y40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7698.97</v>
      </c>
      <c r="Z409" s="22" t="str">
        <f>IF(Table1[[#This Row],[Total Payments Received]]&gt;Table1[[#This Row],[Loan Amount]],"PROFIT","LOSS")</f>
        <v>PROFIT</v>
      </c>
    </row>
    <row r="410" spans="1:26" x14ac:dyDescent="0.25">
      <c r="A410" s="21" t="s">
        <v>859</v>
      </c>
      <c r="B410" s="2" t="s">
        <v>2384</v>
      </c>
      <c r="C410" s="3" t="s">
        <v>860</v>
      </c>
      <c r="D410" s="3" t="s">
        <v>52</v>
      </c>
      <c r="E410" s="3">
        <v>9905</v>
      </c>
      <c r="F410" s="3">
        <v>6.2</v>
      </c>
      <c r="G410" s="3">
        <v>36</v>
      </c>
      <c r="H410" s="3" t="s">
        <v>2043</v>
      </c>
      <c r="I410" s="3" t="s">
        <v>72</v>
      </c>
      <c r="J410" s="3" t="s">
        <v>36</v>
      </c>
      <c r="K410" s="3">
        <v>72788</v>
      </c>
      <c r="L410" s="3" t="s">
        <v>22</v>
      </c>
      <c r="M410" s="3">
        <v>0.39</v>
      </c>
      <c r="N410" s="3">
        <v>0.62</v>
      </c>
      <c r="O410" s="3">
        <v>2417.52</v>
      </c>
      <c r="P410" s="3">
        <v>3932.05</v>
      </c>
      <c r="Q410" s="3">
        <f>Table1[[#This Row],[Total Payments Received]]-Table1[[#This Row],[Loan Amount]]</f>
        <v>-7487.48</v>
      </c>
      <c r="R410" s="4">
        <f>Table1[[#This Row],[Loan Amount]]/Table1[[#This Row],[Annual Income]]</f>
        <v>0.13608012309721382</v>
      </c>
      <c r="S410" s="6">
        <f>Table1[[#This Row],[Loan Amount]]/Table1[[#This Row],[Annual Income]]</f>
        <v>0.13608012309721382</v>
      </c>
      <c r="T410" s="3">
        <f>Table1[[#This Row],[Total Payments Received]]/Table1[[#This Row],[Term (Months)]]</f>
        <v>67.153333333333336</v>
      </c>
      <c r="U410" s="3">
        <f>Table1[[#This Row],[Annual Income]]/12</f>
        <v>6065.666666666667</v>
      </c>
      <c r="V410" s="6">
        <f>Table1[[#This Row],[EMI PER MONTH]]/Table1[[#This Row],[INCOME PER MONTH]]</f>
        <v>1.1071055668516789E-2</v>
      </c>
      <c r="W410" s="7" t="str">
        <f>TEXT(Table1[[#This Row],[Issue Date]],"YYYY-mm")</f>
        <v>2021-10</v>
      </c>
      <c r="X410" s="33">
        <f ca="1">DATEDIF(Table1[[#This Row],[Issue Date]],TODAY(),"m")</f>
        <v>47</v>
      </c>
      <c r="Y41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7487.48</v>
      </c>
      <c r="Z410" s="22" t="str">
        <f>IF(Table1[[#This Row],[Total Payments Received]]&gt;Table1[[#This Row],[Loan Amount]],"PROFIT","LOSS")</f>
        <v>LOSS</v>
      </c>
    </row>
    <row r="411" spans="1:26" x14ac:dyDescent="0.25">
      <c r="A411" s="21" t="s">
        <v>861</v>
      </c>
      <c r="B411" s="2" t="s">
        <v>2109</v>
      </c>
      <c r="C411" s="3" t="s">
        <v>862</v>
      </c>
      <c r="D411" s="3" t="s">
        <v>75</v>
      </c>
      <c r="E411" s="3">
        <v>10127</v>
      </c>
      <c r="F411" s="3">
        <v>23</v>
      </c>
      <c r="G411" s="3">
        <v>36</v>
      </c>
      <c r="H411" s="3" t="s">
        <v>2043</v>
      </c>
      <c r="I411" s="3" t="s">
        <v>72</v>
      </c>
      <c r="J411" s="3" t="s">
        <v>36</v>
      </c>
      <c r="K411" s="3">
        <v>145945</v>
      </c>
      <c r="L411" s="3" t="s">
        <v>28</v>
      </c>
      <c r="M411" s="3">
        <v>0.47</v>
      </c>
      <c r="N411" s="3">
        <v>0.92</v>
      </c>
      <c r="O411" s="3">
        <v>3348.84</v>
      </c>
      <c r="P411" s="3">
        <v>0</v>
      </c>
      <c r="Q411" s="3">
        <f>Table1[[#This Row],[Total Payments Received]]-Table1[[#This Row],[Loan Amount]]</f>
        <v>-6778.16</v>
      </c>
      <c r="R411" s="4">
        <f>Table1[[#This Row],[Loan Amount]]/Table1[[#This Row],[Annual Income]]</f>
        <v>6.9389153448216792E-2</v>
      </c>
      <c r="S411" s="6">
        <f>Table1[[#This Row],[Loan Amount]]/Table1[[#This Row],[Annual Income]]</f>
        <v>6.9389153448216792E-2</v>
      </c>
      <c r="T411" s="3">
        <f>Table1[[#This Row],[Total Payments Received]]/Table1[[#This Row],[Term (Months)]]</f>
        <v>93.023333333333341</v>
      </c>
      <c r="U411" s="3">
        <f>Table1[[#This Row],[Annual Income]]/12</f>
        <v>12162.083333333334</v>
      </c>
      <c r="V411" s="6">
        <f>Table1[[#This Row],[EMI PER MONTH]]/Table1[[#This Row],[INCOME PER MONTH]]</f>
        <v>7.6486347596697391E-3</v>
      </c>
      <c r="W411" s="7" t="str">
        <f>TEXT(Table1[[#This Row],[Issue Date]],"YYYY-mm")</f>
        <v>2021-08</v>
      </c>
      <c r="X411" s="33">
        <f ca="1">DATEDIF(Table1[[#This Row],[Issue Date]],TODAY(),"m")</f>
        <v>49</v>
      </c>
      <c r="Y41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6778.16</v>
      </c>
      <c r="Z411" s="22" t="str">
        <f>IF(Table1[[#This Row],[Total Payments Received]]&gt;Table1[[#This Row],[Loan Amount]],"PROFIT","LOSS")</f>
        <v>LOSS</v>
      </c>
    </row>
    <row r="412" spans="1:26" ht="30" x14ac:dyDescent="0.25">
      <c r="A412" s="21" t="s">
        <v>863</v>
      </c>
      <c r="B412" s="2" t="s">
        <v>2309</v>
      </c>
      <c r="C412" s="3" t="s">
        <v>864</v>
      </c>
      <c r="D412" s="3" t="s">
        <v>52</v>
      </c>
      <c r="E412" s="3">
        <v>23431</v>
      </c>
      <c r="F412" s="3">
        <v>18</v>
      </c>
      <c r="G412" s="3">
        <v>60</v>
      </c>
      <c r="H412" s="3" t="s">
        <v>19</v>
      </c>
      <c r="I412" s="3" t="s">
        <v>26</v>
      </c>
      <c r="J412" s="3" t="s">
        <v>21</v>
      </c>
      <c r="K412" s="3">
        <v>112384</v>
      </c>
      <c r="L412" s="3" t="s">
        <v>22</v>
      </c>
      <c r="M412" s="3">
        <v>0.49</v>
      </c>
      <c r="N412" s="3">
        <v>0.56000000000000005</v>
      </c>
      <c r="O412" s="3">
        <v>27648.58</v>
      </c>
      <c r="P412" s="3">
        <v>0</v>
      </c>
      <c r="Q412" s="3">
        <f>Table1[[#This Row],[Total Payments Received]]-Table1[[#This Row],[Loan Amount]]</f>
        <v>4217.5800000000017</v>
      </c>
      <c r="R412" s="4">
        <f>Table1[[#This Row],[Loan Amount]]/Table1[[#This Row],[Annual Income]]</f>
        <v>0.20849053246013668</v>
      </c>
      <c r="S412" s="6">
        <f>Table1[[#This Row],[Loan Amount]]/Table1[[#This Row],[Annual Income]]</f>
        <v>0.20849053246013668</v>
      </c>
      <c r="T412" s="3">
        <f>Table1[[#This Row],[Total Payments Received]]/Table1[[#This Row],[Term (Months)]]</f>
        <v>460.80966666666671</v>
      </c>
      <c r="U412" s="3">
        <f>Table1[[#This Row],[Annual Income]]/12</f>
        <v>9365.3333333333339</v>
      </c>
      <c r="V412" s="6">
        <f>Table1[[#This Row],[EMI PER MONTH]]/Table1[[#This Row],[INCOME PER MONTH]]</f>
        <v>4.9203765660592258E-2</v>
      </c>
      <c r="W412" s="7" t="str">
        <f>TEXT(Table1[[#This Row],[Issue Date]],"YYYY-mm")</f>
        <v>2023-05</v>
      </c>
      <c r="X412" s="33">
        <f ca="1">DATEDIF(Table1[[#This Row],[Issue Date]],TODAY(),"m")</f>
        <v>28</v>
      </c>
      <c r="Y41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4217.58</v>
      </c>
      <c r="Z412" s="22" t="str">
        <f>IF(Table1[[#This Row],[Total Payments Received]]&gt;Table1[[#This Row],[Loan Amount]],"PROFIT","LOSS")</f>
        <v>PROFIT</v>
      </c>
    </row>
    <row r="413" spans="1:26" x14ac:dyDescent="0.25">
      <c r="A413" s="21" t="s">
        <v>865</v>
      </c>
      <c r="B413" s="2" t="s">
        <v>2385</v>
      </c>
      <c r="C413" s="3" t="s">
        <v>866</v>
      </c>
      <c r="D413" s="3" t="s">
        <v>55</v>
      </c>
      <c r="E413" s="3">
        <v>7368</v>
      </c>
      <c r="F413" s="3">
        <v>22.5</v>
      </c>
      <c r="G413" s="3">
        <v>36</v>
      </c>
      <c r="H413" s="3" t="s">
        <v>19</v>
      </c>
      <c r="I413" s="3" t="s">
        <v>20</v>
      </c>
      <c r="J413" s="3" t="s">
        <v>27</v>
      </c>
      <c r="K413" s="3">
        <v>76830</v>
      </c>
      <c r="L413" s="3" t="s">
        <v>28</v>
      </c>
      <c r="M413" s="3">
        <v>0.43</v>
      </c>
      <c r="N413" s="3">
        <v>0.86</v>
      </c>
      <c r="O413" s="3">
        <v>9025.7999999999993</v>
      </c>
      <c r="P413" s="3">
        <v>0</v>
      </c>
      <c r="Q413" s="3">
        <f>Table1[[#This Row],[Total Payments Received]]-Table1[[#This Row],[Loan Amount]]</f>
        <v>1657.7999999999993</v>
      </c>
      <c r="R413" s="4">
        <f>Table1[[#This Row],[Loan Amount]]/Table1[[#This Row],[Annual Income]]</f>
        <v>9.5900039047247171E-2</v>
      </c>
      <c r="S413" s="6">
        <f>Table1[[#This Row],[Loan Amount]]/Table1[[#This Row],[Annual Income]]</f>
        <v>9.5900039047247171E-2</v>
      </c>
      <c r="T413" s="3">
        <f>Table1[[#This Row],[Total Payments Received]]/Table1[[#This Row],[Term (Months)]]</f>
        <v>250.71666666666664</v>
      </c>
      <c r="U413" s="3">
        <f>Table1[[#This Row],[Annual Income]]/12</f>
        <v>6402.5</v>
      </c>
      <c r="V413" s="6">
        <f>Table1[[#This Row],[EMI PER MONTH]]/Table1[[#This Row],[INCOME PER MONTH]]</f>
        <v>3.9159182610959256E-2</v>
      </c>
      <c r="W413" s="7" t="str">
        <f>TEXT(Table1[[#This Row],[Issue Date]],"YYYY-mm")</f>
        <v>2023-05</v>
      </c>
      <c r="X413" s="33">
        <f ca="1">DATEDIF(Table1[[#This Row],[Issue Date]],TODAY(),"m")</f>
        <v>27</v>
      </c>
      <c r="Y41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1657.8</v>
      </c>
      <c r="Z413" s="22" t="str">
        <f>IF(Table1[[#This Row],[Total Payments Received]]&gt;Table1[[#This Row],[Loan Amount]],"PROFIT","LOSS")</f>
        <v>PROFIT</v>
      </c>
    </row>
    <row r="414" spans="1:26" x14ac:dyDescent="0.25">
      <c r="A414" s="21" t="s">
        <v>867</v>
      </c>
      <c r="B414" s="2" t="s">
        <v>2386</v>
      </c>
      <c r="C414" s="3" t="s">
        <v>868</v>
      </c>
      <c r="D414" s="3" t="s">
        <v>75</v>
      </c>
      <c r="E414" s="3">
        <v>28424</v>
      </c>
      <c r="F414" s="3">
        <v>5</v>
      </c>
      <c r="G414" s="3">
        <v>36</v>
      </c>
      <c r="H414" s="3" t="s">
        <v>2043</v>
      </c>
      <c r="I414" s="3" t="s">
        <v>20</v>
      </c>
      <c r="J414" s="3" t="s">
        <v>27</v>
      </c>
      <c r="K414" s="3">
        <v>82446</v>
      </c>
      <c r="L414" s="3" t="s">
        <v>22</v>
      </c>
      <c r="M414" s="3">
        <v>0.22</v>
      </c>
      <c r="N414" s="3">
        <v>0.73</v>
      </c>
      <c r="O414" s="3">
        <v>12039.9</v>
      </c>
      <c r="P414" s="3">
        <v>0</v>
      </c>
      <c r="Q414" s="3">
        <f>Table1[[#This Row],[Total Payments Received]]-Table1[[#This Row],[Loan Amount]]</f>
        <v>-16384.099999999999</v>
      </c>
      <c r="R414" s="4">
        <f>Table1[[#This Row],[Loan Amount]]/Table1[[#This Row],[Annual Income]]</f>
        <v>0.34475899376561631</v>
      </c>
      <c r="S414" s="6">
        <f>Table1[[#This Row],[Loan Amount]]/Table1[[#This Row],[Annual Income]]</f>
        <v>0.34475899376561631</v>
      </c>
      <c r="T414" s="3">
        <f>Table1[[#This Row],[Total Payments Received]]/Table1[[#This Row],[Term (Months)]]</f>
        <v>334.44166666666666</v>
      </c>
      <c r="U414" s="3">
        <f>Table1[[#This Row],[Annual Income]]/12</f>
        <v>6870.5</v>
      </c>
      <c r="V414" s="6">
        <f>Table1[[#This Row],[EMI PER MONTH]]/Table1[[#This Row],[INCOME PER MONTH]]</f>
        <v>4.867792251898212E-2</v>
      </c>
      <c r="W414" s="7" t="str">
        <f>TEXT(Table1[[#This Row],[Issue Date]],"YYYY-mm")</f>
        <v>2021-03</v>
      </c>
      <c r="X414" s="33">
        <f ca="1">DATEDIF(Table1[[#This Row],[Issue Date]],TODAY(),"m")</f>
        <v>54</v>
      </c>
      <c r="Y41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16384.1</v>
      </c>
      <c r="Z414" s="22" t="str">
        <f>IF(Table1[[#This Row],[Total Payments Received]]&gt;Table1[[#This Row],[Loan Amount]],"PROFIT","LOSS")</f>
        <v>LOSS</v>
      </c>
    </row>
    <row r="415" spans="1:26" x14ac:dyDescent="0.25">
      <c r="A415" s="21" t="s">
        <v>869</v>
      </c>
      <c r="B415" s="2" t="s">
        <v>2387</v>
      </c>
      <c r="C415" s="3" t="s">
        <v>870</v>
      </c>
      <c r="D415" s="3" t="s">
        <v>18</v>
      </c>
      <c r="E415" s="3">
        <v>19333</v>
      </c>
      <c r="F415" s="3">
        <v>8.4</v>
      </c>
      <c r="G415" s="3">
        <v>36</v>
      </c>
      <c r="H415" s="3" t="s">
        <v>2043</v>
      </c>
      <c r="I415" s="3" t="s">
        <v>26</v>
      </c>
      <c r="J415" s="3" t="s">
        <v>36</v>
      </c>
      <c r="K415" s="3">
        <v>135078</v>
      </c>
      <c r="L415" s="3" t="s">
        <v>28</v>
      </c>
      <c r="M415" s="3">
        <v>0.49</v>
      </c>
      <c r="N415" s="3">
        <v>0.84</v>
      </c>
      <c r="O415" s="3">
        <v>4102.62</v>
      </c>
      <c r="P415" s="3">
        <v>0</v>
      </c>
      <c r="Q415" s="3">
        <f>Table1[[#This Row],[Total Payments Received]]-Table1[[#This Row],[Loan Amount]]</f>
        <v>-15230.380000000001</v>
      </c>
      <c r="R415" s="4">
        <f>Table1[[#This Row],[Loan Amount]]/Table1[[#This Row],[Annual Income]]</f>
        <v>0.14312471312871081</v>
      </c>
      <c r="S415" s="6">
        <f>Table1[[#This Row],[Loan Amount]]/Table1[[#This Row],[Annual Income]]</f>
        <v>0.14312471312871081</v>
      </c>
      <c r="T415" s="3">
        <f>Table1[[#This Row],[Total Payments Received]]/Table1[[#This Row],[Term (Months)]]</f>
        <v>113.96166666666666</v>
      </c>
      <c r="U415" s="3">
        <f>Table1[[#This Row],[Annual Income]]/12</f>
        <v>11256.5</v>
      </c>
      <c r="V415" s="6">
        <f>Table1[[#This Row],[EMI PER MONTH]]/Table1[[#This Row],[INCOME PER MONTH]]</f>
        <v>1.0124076459527087E-2</v>
      </c>
      <c r="W415" s="7" t="str">
        <f>TEXT(Table1[[#This Row],[Issue Date]],"YYYY-mm")</f>
        <v>2022-08</v>
      </c>
      <c r="X415" s="33">
        <f ca="1">DATEDIF(Table1[[#This Row],[Issue Date]],TODAY(),"m")</f>
        <v>37</v>
      </c>
      <c r="Y41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15230.38</v>
      </c>
      <c r="Z415" s="22" t="str">
        <f>IF(Table1[[#This Row],[Total Payments Received]]&gt;Table1[[#This Row],[Loan Amount]],"PROFIT","LOSS")</f>
        <v>LOSS</v>
      </c>
    </row>
    <row r="416" spans="1:26" x14ac:dyDescent="0.25">
      <c r="A416" s="21" t="s">
        <v>871</v>
      </c>
      <c r="B416" s="2" t="s">
        <v>2374</v>
      </c>
      <c r="C416" s="3" t="s">
        <v>872</v>
      </c>
      <c r="D416" s="3" t="s">
        <v>75</v>
      </c>
      <c r="E416" s="3">
        <v>24116</v>
      </c>
      <c r="F416" s="3">
        <v>12.8</v>
      </c>
      <c r="G416" s="3">
        <v>36</v>
      </c>
      <c r="H416" s="3" t="s">
        <v>19</v>
      </c>
      <c r="I416" s="3" t="s">
        <v>82</v>
      </c>
      <c r="J416" s="3" t="s">
        <v>27</v>
      </c>
      <c r="K416" s="3">
        <v>45160</v>
      </c>
      <c r="L416" s="3" t="s">
        <v>28</v>
      </c>
      <c r="M416" s="3">
        <v>0.35</v>
      </c>
      <c r="N416" s="3">
        <v>0.64</v>
      </c>
      <c r="O416" s="3">
        <v>27202.85</v>
      </c>
      <c r="P416" s="3">
        <v>0</v>
      </c>
      <c r="Q416" s="3">
        <f>Table1[[#This Row],[Total Payments Received]]-Table1[[#This Row],[Loan Amount]]</f>
        <v>3086.8499999999985</v>
      </c>
      <c r="R416" s="4">
        <f>Table1[[#This Row],[Loan Amount]]/Table1[[#This Row],[Annual Income]]</f>
        <v>0.53401240035429587</v>
      </c>
      <c r="S416" s="6">
        <f>Table1[[#This Row],[Loan Amount]]/Table1[[#This Row],[Annual Income]]</f>
        <v>0.53401240035429587</v>
      </c>
      <c r="T416" s="3">
        <f>Table1[[#This Row],[Total Payments Received]]/Table1[[#This Row],[Term (Months)]]</f>
        <v>755.63472222222219</v>
      </c>
      <c r="U416" s="3">
        <f>Table1[[#This Row],[Annual Income]]/12</f>
        <v>3763.3333333333335</v>
      </c>
      <c r="V416" s="6">
        <f>Table1[[#This Row],[EMI PER MONTH]]/Table1[[#This Row],[INCOME PER MONTH]]</f>
        <v>0.20078867729554176</v>
      </c>
      <c r="W416" s="7" t="str">
        <f>TEXT(Table1[[#This Row],[Issue Date]],"YYYY-mm")</f>
        <v>2022-12</v>
      </c>
      <c r="X416" s="33">
        <f ca="1">DATEDIF(Table1[[#This Row],[Issue Date]],TODAY(),"m")</f>
        <v>32</v>
      </c>
      <c r="Y41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3086.85</v>
      </c>
      <c r="Z416" s="22" t="str">
        <f>IF(Table1[[#This Row],[Total Payments Received]]&gt;Table1[[#This Row],[Loan Amount]],"PROFIT","LOSS")</f>
        <v>PROFIT</v>
      </c>
    </row>
    <row r="417" spans="1:26" x14ac:dyDescent="0.25">
      <c r="A417" s="21" t="s">
        <v>873</v>
      </c>
      <c r="B417" s="2" t="s">
        <v>2361</v>
      </c>
      <c r="C417" s="3" t="s">
        <v>874</v>
      </c>
      <c r="D417" s="3" t="s">
        <v>25</v>
      </c>
      <c r="E417" s="3">
        <v>16525</v>
      </c>
      <c r="F417" s="3">
        <v>12.6</v>
      </c>
      <c r="G417" s="3">
        <v>36</v>
      </c>
      <c r="H417" s="3" t="s">
        <v>19</v>
      </c>
      <c r="I417" s="3" t="s">
        <v>20</v>
      </c>
      <c r="J417" s="3" t="s">
        <v>27</v>
      </c>
      <c r="K417" s="3">
        <v>86583</v>
      </c>
      <c r="L417" s="3" t="s">
        <v>22</v>
      </c>
      <c r="M417" s="3">
        <v>0.47</v>
      </c>
      <c r="N417" s="3">
        <v>0.73</v>
      </c>
      <c r="O417" s="3">
        <v>18607.150000000001</v>
      </c>
      <c r="P417" s="3">
        <v>0</v>
      </c>
      <c r="Q417" s="3">
        <f>Table1[[#This Row],[Total Payments Received]]-Table1[[#This Row],[Loan Amount]]</f>
        <v>2082.1500000000015</v>
      </c>
      <c r="R417" s="4">
        <f>Table1[[#This Row],[Loan Amount]]/Table1[[#This Row],[Annual Income]]</f>
        <v>0.19085732765092456</v>
      </c>
      <c r="S417" s="6">
        <f>Table1[[#This Row],[Loan Amount]]/Table1[[#This Row],[Annual Income]]</f>
        <v>0.19085732765092456</v>
      </c>
      <c r="T417" s="3">
        <f>Table1[[#This Row],[Total Payments Received]]/Table1[[#This Row],[Term (Months)]]</f>
        <v>516.86527777777781</v>
      </c>
      <c r="U417" s="3">
        <f>Table1[[#This Row],[Annual Income]]/12</f>
        <v>7215.25</v>
      </c>
      <c r="V417" s="6">
        <f>Table1[[#This Row],[EMI PER MONTH]]/Table1[[#This Row],[INCOME PER MONTH]]</f>
        <v>7.1635116978313679E-2</v>
      </c>
      <c r="W417" s="7" t="str">
        <f>TEXT(Table1[[#This Row],[Issue Date]],"YYYY-mm")</f>
        <v>2022-02</v>
      </c>
      <c r="X417" s="33">
        <f ca="1">DATEDIF(Table1[[#This Row],[Issue Date]],TODAY(),"m")</f>
        <v>43</v>
      </c>
      <c r="Y41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2082.15</v>
      </c>
      <c r="Z417" s="22" t="str">
        <f>IF(Table1[[#This Row],[Total Payments Received]]&gt;Table1[[#This Row],[Loan Amount]],"PROFIT","LOSS")</f>
        <v>PROFIT</v>
      </c>
    </row>
    <row r="418" spans="1:26" ht="30" x14ac:dyDescent="0.25">
      <c r="A418" s="21" t="s">
        <v>875</v>
      </c>
      <c r="B418" s="2" t="s">
        <v>2178</v>
      </c>
      <c r="C418" s="3" t="s">
        <v>876</v>
      </c>
      <c r="D418" s="3" t="s">
        <v>45</v>
      </c>
      <c r="E418" s="3">
        <v>24398</v>
      </c>
      <c r="F418" s="3">
        <v>9.5</v>
      </c>
      <c r="G418" s="3">
        <v>60</v>
      </c>
      <c r="H418" s="3" t="s">
        <v>2043</v>
      </c>
      <c r="I418" s="3" t="s">
        <v>72</v>
      </c>
      <c r="J418" s="3" t="s">
        <v>21</v>
      </c>
      <c r="K418" s="3">
        <v>63998</v>
      </c>
      <c r="L418" s="3" t="s">
        <v>32</v>
      </c>
      <c r="M418" s="3">
        <v>0.37</v>
      </c>
      <c r="N418" s="3">
        <v>0.89</v>
      </c>
      <c r="O418" s="3">
        <v>5945.55</v>
      </c>
      <c r="P418" s="3">
        <v>0</v>
      </c>
      <c r="Q418" s="3">
        <f>Table1[[#This Row],[Total Payments Received]]-Table1[[#This Row],[Loan Amount]]</f>
        <v>-18452.45</v>
      </c>
      <c r="R418" s="4">
        <f>Table1[[#This Row],[Loan Amount]]/Table1[[#This Row],[Annual Income]]</f>
        <v>0.38123066345823309</v>
      </c>
      <c r="S418" s="6">
        <f>Table1[[#This Row],[Loan Amount]]/Table1[[#This Row],[Annual Income]]</f>
        <v>0.38123066345823309</v>
      </c>
      <c r="T418" s="3">
        <f>Table1[[#This Row],[Total Payments Received]]/Table1[[#This Row],[Term (Months)]]</f>
        <v>99.092500000000001</v>
      </c>
      <c r="U418" s="3">
        <f>Table1[[#This Row],[Annual Income]]/12</f>
        <v>5333.166666666667</v>
      </c>
      <c r="V418" s="6">
        <f>Table1[[#This Row],[EMI PER MONTH]]/Table1[[#This Row],[INCOME PER MONTH]]</f>
        <v>1.8580424388262132E-2</v>
      </c>
      <c r="W418" s="7" t="str">
        <f>TEXT(Table1[[#This Row],[Issue Date]],"YYYY-mm")</f>
        <v>2022-11</v>
      </c>
      <c r="X418" s="33">
        <f ca="1">DATEDIF(Table1[[#This Row],[Issue Date]],TODAY(),"m")</f>
        <v>33</v>
      </c>
      <c r="Y41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18452.45</v>
      </c>
      <c r="Z418" s="22" t="str">
        <f>IF(Table1[[#This Row],[Total Payments Received]]&gt;Table1[[#This Row],[Loan Amount]],"PROFIT","LOSS")</f>
        <v>LOSS</v>
      </c>
    </row>
    <row r="419" spans="1:26" ht="45" x14ac:dyDescent="0.25">
      <c r="A419" s="21" t="s">
        <v>877</v>
      </c>
      <c r="B419" s="2" t="s">
        <v>2388</v>
      </c>
      <c r="C419" s="3" t="s">
        <v>878</v>
      </c>
      <c r="D419" s="3" t="s">
        <v>39</v>
      </c>
      <c r="E419" s="3">
        <v>33857</v>
      </c>
      <c r="F419" s="3">
        <v>12.6</v>
      </c>
      <c r="G419" s="3">
        <v>60</v>
      </c>
      <c r="H419" s="3" t="s">
        <v>19</v>
      </c>
      <c r="I419" s="3" t="s">
        <v>56</v>
      </c>
      <c r="J419" s="3" t="s">
        <v>31</v>
      </c>
      <c r="K419" s="3">
        <v>57230</v>
      </c>
      <c r="L419" s="3" t="s">
        <v>32</v>
      </c>
      <c r="M419" s="3">
        <v>0.22</v>
      </c>
      <c r="N419" s="3">
        <v>0.71</v>
      </c>
      <c r="O419" s="3">
        <v>38122.980000000003</v>
      </c>
      <c r="P419" s="3">
        <v>0</v>
      </c>
      <c r="Q419" s="3">
        <f>Table1[[#This Row],[Total Payments Received]]-Table1[[#This Row],[Loan Amount]]</f>
        <v>4265.9800000000032</v>
      </c>
      <c r="R419" s="4">
        <f>Table1[[#This Row],[Loan Amount]]/Table1[[#This Row],[Annual Income]]</f>
        <v>0.59159531714135938</v>
      </c>
      <c r="S419" s="6">
        <f>Table1[[#This Row],[Loan Amount]]/Table1[[#This Row],[Annual Income]]</f>
        <v>0.59159531714135938</v>
      </c>
      <c r="T419" s="3">
        <f>Table1[[#This Row],[Total Payments Received]]/Table1[[#This Row],[Term (Months)]]</f>
        <v>635.38300000000004</v>
      </c>
      <c r="U419" s="3">
        <f>Table1[[#This Row],[Annual Income]]/12</f>
        <v>4769.166666666667</v>
      </c>
      <c r="V419" s="6">
        <f>Table1[[#This Row],[EMI PER MONTH]]/Table1[[#This Row],[INCOME PER MONTH]]</f>
        <v>0.13322725843089289</v>
      </c>
      <c r="W419" s="7" t="str">
        <f>TEXT(Table1[[#This Row],[Issue Date]],"YYYY-mm")</f>
        <v>2023-11</v>
      </c>
      <c r="X419" s="33">
        <f ca="1">DATEDIF(Table1[[#This Row],[Issue Date]],TODAY(),"m")</f>
        <v>22</v>
      </c>
      <c r="Y41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4265.98</v>
      </c>
      <c r="Z419" s="22" t="str">
        <f>IF(Table1[[#This Row],[Total Payments Received]]&gt;Table1[[#This Row],[Loan Amount]],"PROFIT","LOSS")</f>
        <v>PROFIT</v>
      </c>
    </row>
    <row r="420" spans="1:26" ht="30" x14ac:dyDescent="0.25">
      <c r="A420" s="21" t="s">
        <v>879</v>
      </c>
      <c r="B420" s="2" t="s">
        <v>2389</v>
      </c>
      <c r="C420" s="3" t="s">
        <v>880</v>
      </c>
      <c r="D420" s="3" t="s">
        <v>49</v>
      </c>
      <c r="E420" s="3">
        <v>11361</v>
      </c>
      <c r="F420" s="3">
        <v>7.6</v>
      </c>
      <c r="G420" s="3">
        <v>60</v>
      </c>
      <c r="H420" s="3" t="s">
        <v>2043</v>
      </c>
      <c r="I420" s="3" t="s">
        <v>82</v>
      </c>
      <c r="J420" s="3" t="s">
        <v>46</v>
      </c>
      <c r="K420" s="3">
        <v>39076</v>
      </c>
      <c r="L420" s="3" t="s">
        <v>32</v>
      </c>
      <c r="M420" s="3">
        <v>0.25</v>
      </c>
      <c r="N420" s="3">
        <v>0.66</v>
      </c>
      <c r="O420" s="3">
        <v>2661.69</v>
      </c>
      <c r="P420" s="3">
        <v>0</v>
      </c>
      <c r="Q420" s="3">
        <f>Table1[[#This Row],[Total Payments Received]]-Table1[[#This Row],[Loan Amount]]</f>
        <v>-8699.31</v>
      </c>
      <c r="R420" s="4">
        <f>Table1[[#This Row],[Loan Amount]]/Table1[[#This Row],[Annual Income]]</f>
        <v>0.29074111986897327</v>
      </c>
      <c r="S420" s="6">
        <f>Table1[[#This Row],[Loan Amount]]/Table1[[#This Row],[Annual Income]]</f>
        <v>0.29074111986897327</v>
      </c>
      <c r="T420" s="3">
        <f>Table1[[#This Row],[Total Payments Received]]/Table1[[#This Row],[Term (Months)]]</f>
        <v>44.361499999999999</v>
      </c>
      <c r="U420" s="3">
        <f>Table1[[#This Row],[Annual Income]]/12</f>
        <v>3256.3333333333335</v>
      </c>
      <c r="V420" s="6">
        <f>Table1[[#This Row],[EMI PER MONTH]]/Table1[[#This Row],[INCOME PER MONTH]]</f>
        <v>1.3623144641211997E-2</v>
      </c>
      <c r="W420" s="7" t="str">
        <f>TEXT(Table1[[#This Row],[Issue Date]],"YYYY-mm")</f>
        <v>2021-06</v>
      </c>
      <c r="X420" s="33">
        <f ca="1">DATEDIF(Table1[[#This Row],[Issue Date]],TODAY(),"m")</f>
        <v>50</v>
      </c>
      <c r="Y42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8699.31</v>
      </c>
      <c r="Z420" s="22" t="str">
        <f>IF(Table1[[#This Row],[Total Payments Received]]&gt;Table1[[#This Row],[Loan Amount]],"PROFIT","LOSS")</f>
        <v>LOSS</v>
      </c>
    </row>
    <row r="421" spans="1:26" ht="45" x14ac:dyDescent="0.25">
      <c r="A421" s="21" t="s">
        <v>881</v>
      </c>
      <c r="B421" s="2" t="s">
        <v>2390</v>
      </c>
      <c r="C421" s="3" t="s">
        <v>882</v>
      </c>
      <c r="D421" s="3" t="s">
        <v>39</v>
      </c>
      <c r="E421" s="3">
        <v>17369</v>
      </c>
      <c r="F421" s="3">
        <v>13.3</v>
      </c>
      <c r="G421" s="3">
        <v>36</v>
      </c>
      <c r="H421" s="3" t="s">
        <v>19</v>
      </c>
      <c r="I421" s="3" t="s">
        <v>82</v>
      </c>
      <c r="J421" s="3" t="s">
        <v>31</v>
      </c>
      <c r="K421" s="3">
        <v>99341</v>
      </c>
      <c r="L421" s="3" t="s">
        <v>22</v>
      </c>
      <c r="M421" s="3">
        <v>0.32</v>
      </c>
      <c r="N421" s="3">
        <v>0.74</v>
      </c>
      <c r="O421" s="3">
        <v>19679.080000000002</v>
      </c>
      <c r="P421" s="3">
        <v>0</v>
      </c>
      <c r="Q421" s="3">
        <f>Table1[[#This Row],[Total Payments Received]]-Table1[[#This Row],[Loan Amount]]</f>
        <v>2310.0800000000017</v>
      </c>
      <c r="R421" s="4">
        <f>Table1[[#This Row],[Loan Amount]]/Table1[[#This Row],[Annual Income]]</f>
        <v>0.17484221016498727</v>
      </c>
      <c r="S421" s="6">
        <f>Table1[[#This Row],[Loan Amount]]/Table1[[#This Row],[Annual Income]]</f>
        <v>0.17484221016498727</v>
      </c>
      <c r="T421" s="3">
        <f>Table1[[#This Row],[Total Payments Received]]/Table1[[#This Row],[Term (Months)]]</f>
        <v>546.64111111111117</v>
      </c>
      <c r="U421" s="3">
        <f>Table1[[#This Row],[Annual Income]]/12</f>
        <v>8278.4166666666661</v>
      </c>
      <c r="V421" s="6">
        <f>Table1[[#This Row],[EMI PER MONTH]]/Table1[[#This Row],[INCOME PER MONTH]]</f>
        <v>6.6032084771980692E-2</v>
      </c>
      <c r="W421" s="7" t="str">
        <f>TEXT(Table1[[#This Row],[Issue Date]],"YYYY-mm")</f>
        <v>2022-01</v>
      </c>
      <c r="X421" s="33">
        <f ca="1">DATEDIF(Table1[[#This Row],[Issue Date]],TODAY(),"m")</f>
        <v>43</v>
      </c>
      <c r="Y42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2310.08</v>
      </c>
      <c r="Z421" s="22" t="str">
        <f>IF(Table1[[#This Row],[Total Payments Received]]&gt;Table1[[#This Row],[Loan Amount]],"PROFIT","LOSS")</f>
        <v>PROFIT</v>
      </c>
    </row>
    <row r="422" spans="1:26" x14ac:dyDescent="0.25">
      <c r="A422" s="21" t="s">
        <v>883</v>
      </c>
      <c r="B422" s="2" t="s">
        <v>2391</v>
      </c>
      <c r="C422" s="3" t="s">
        <v>884</v>
      </c>
      <c r="D422" s="3" t="s">
        <v>39</v>
      </c>
      <c r="E422" s="3">
        <v>4041</v>
      </c>
      <c r="F422" s="3">
        <v>21</v>
      </c>
      <c r="G422" s="3">
        <v>60</v>
      </c>
      <c r="H422" s="3" t="s">
        <v>2043</v>
      </c>
      <c r="I422" s="3" t="s">
        <v>82</v>
      </c>
      <c r="J422" s="3" t="s">
        <v>27</v>
      </c>
      <c r="K422" s="3">
        <v>61085</v>
      </c>
      <c r="L422" s="3" t="s">
        <v>32</v>
      </c>
      <c r="M422" s="3">
        <v>0.42</v>
      </c>
      <c r="N422" s="3">
        <v>0.82</v>
      </c>
      <c r="O422" s="3">
        <v>858.39</v>
      </c>
      <c r="P422" s="3">
        <v>1009</v>
      </c>
      <c r="Q422" s="3">
        <f>Table1[[#This Row],[Total Payments Received]]-Table1[[#This Row],[Loan Amount]]</f>
        <v>-3182.61</v>
      </c>
      <c r="R422" s="4">
        <f>Table1[[#This Row],[Loan Amount]]/Table1[[#This Row],[Annual Income]]</f>
        <v>6.6153720225914703E-2</v>
      </c>
      <c r="S422" s="6">
        <f>Table1[[#This Row],[Loan Amount]]/Table1[[#This Row],[Annual Income]]</f>
        <v>6.6153720225914703E-2</v>
      </c>
      <c r="T422" s="3">
        <f>Table1[[#This Row],[Total Payments Received]]/Table1[[#This Row],[Term (Months)]]</f>
        <v>14.3065</v>
      </c>
      <c r="U422" s="3">
        <f>Table1[[#This Row],[Annual Income]]/12</f>
        <v>5090.416666666667</v>
      </c>
      <c r="V422" s="6">
        <f>Table1[[#This Row],[EMI PER MONTH]]/Table1[[#This Row],[INCOME PER MONTH]]</f>
        <v>2.8104772038962098E-3</v>
      </c>
      <c r="W422" s="7" t="str">
        <f>TEXT(Table1[[#This Row],[Issue Date]],"YYYY-mm")</f>
        <v>2022-03</v>
      </c>
      <c r="X422" s="33">
        <f ca="1">DATEDIF(Table1[[#This Row],[Issue Date]],TODAY(),"m")</f>
        <v>41</v>
      </c>
      <c r="Y42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3182.61</v>
      </c>
      <c r="Z422" s="22" t="str">
        <f>IF(Table1[[#This Row],[Total Payments Received]]&gt;Table1[[#This Row],[Loan Amount]],"PROFIT","LOSS")</f>
        <v>LOSS</v>
      </c>
    </row>
    <row r="423" spans="1:26" x14ac:dyDescent="0.25">
      <c r="A423" s="21" t="s">
        <v>885</v>
      </c>
      <c r="B423" s="2" t="s">
        <v>2392</v>
      </c>
      <c r="C423" s="3" t="s">
        <v>886</v>
      </c>
      <c r="D423" s="3" t="s">
        <v>55</v>
      </c>
      <c r="E423" s="3">
        <v>1105</v>
      </c>
      <c r="F423" s="3">
        <v>14.6</v>
      </c>
      <c r="G423" s="3">
        <v>60</v>
      </c>
      <c r="H423" s="3" t="s">
        <v>2043</v>
      </c>
      <c r="I423" s="3" t="s">
        <v>26</v>
      </c>
      <c r="J423" s="3" t="s">
        <v>36</v>
      </c>
      <c r="K423" s="3">
        <v>85571</v>
      </c>
      <c r="L423" s="3" t="s">
        <v>32</v>
      </c>
      <c r="M423" s="3">
        <v>0.23</v>
      </c>
      <c r="N423" s="3">
        <v>0.7</v>
      </c>
      <c r="O423" s="3">
        <v>417.31</v>
      </c>
      <c r="P423" s="3">
        <v>388.04</v>
      </c>
      <c r="Q423" s="3">
        <f>Table1[[#This Row],[Total Payments Received]]-Table1[[#This Row],[Loan Amount]]</f>
        <v>-687.69</v>
      </c>
      <c r="R423" s="4">
        <f>Table1[[#This Row],[Loan Amount]]/Table1[[#This Row],[Annual Income]]</f>
        <v>1.2913253321802947E-2</v>
      </c>
      <c r="S423" s="6">
        <f>Table1[[#This Row],[Loan Amount]]/Table1[[#This Row],[Annual Income]]</f>
        <v>1.2913253321802947E-2</v>
      </c>
      <c r="T423" s="3">
        <f>Table1[[#This Row],[Total Payments Received]]/Table1[[#This Row],[Term (Months)]]</f>
        <v>6.9551666666666669</v>
      </c>
      <c r="U423" s="3">
        <f>Table1[[#This Row],[Annual Income]]/12</f>
        <v>7130.916666666667</v>
      </c>
      <c r="V423" s="6">
        <f>Table1[[#This Row],[EMI PER MONTH]]/Table1[[#This Row],[INCOME PER MONTH]]</f>
        <v>9.7535379976861319E-4</v>
      </c>
      <c r="W423" s="7" t="str">
        <f>TEXT(Table1[[#This Row],[Issue Date]],"YYYY-mm")</f>
        <v>2021-03</v>
      </c>
      <c r="X423" s="33">
        <f ca="1">DATEDIF(Table1[[#This Row],[Issue Date]],TODAY(),"m")</f>
        <v>54</v>
      </c>
      <c r="Y42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687.69</v>
      </c>
      <c r="Z423" s="22" t="str">
        <f>IF(Table1[[#This Row],[Total Payments Received]]&gt;Table1[[#This Row],[Loan Amount]],"PROFIT","LOSS")</f>
        <v>LOSS</v>
      </c>
    </row>
    <row r="424" spans="1:26" ht="30" x14ac:dyDescent="0.25">
      <c r="A424" s="21" t="s">
        <v>887</v>
      </c>
      <c r="B424" s="2" t="s">
        <v>2393</v>
      </c>
      <c r="C424" s="3" t="s">
        <v>888</v>
      </c>
      <c r="D424" s="3" t="s">
        <v>18</v>
      </c>
      <c r="E424" s="3">
        <v>10078</v>
      </c>
      <c r="F424" s="3">
        <v>5.4</v>
      </c>
      <c r="G424" s="3">
        <v>60</v>
      </c>
      <c r="H424" s="3" t="s">
        <v>2043</v>
      </c>
      <c r="I424" s="3" t="s">
        <v>56</v>
      </c>
      <c r="J424" s="3" t="s">
        <v>46</v>
      </c>
      <c r="K424" s="3">
        <v>44715</v>
      </c>
      <c r="L424" s="3" t="s">
        <v>22</v>
      </c>
      <c r="M424" s="3">
        <v>0.33</v>
      </c>
      <c r="N424" s="3">
        <v>0.92</v>
      </c>
      <c r="O424" s="3">
        <v>0</v>
      </c>
      <c r="P424" s="3">
        <v>0</v>
      </c>
      <c r="Q424" s="3">
        <f>Table1[[#This Row],[Total Payments Received]]-Table1[[#This Row],[Loan Amount]]</f>
        <v>-10078</v>
      </c>
      <c r="R424" s="4">
        <f>Table1[[#This Row],[Loan Amount]]/Table1[[#This Row],[Annual Income]]</f>
        <v>0.22538298110253829</v>
      </c>
      <c r="S424" s="6">
        <f>Table1[[#This Row],[Loan Amount]]/Table1[[#This Row],[Annual Income]]</f>
        <v>0.22538298110253829</v>
      </c>
      <c r="T424" s="3">
        <f>Table1[[#This Row],[Total Payments Received]]/Table1[[#This Row],[Term (Months)]]</f>
        <v>0</v>
      </c>
      <c r="U424" s="3">
        <f>Table1[[#This Row],[Annual Income]]/12</f>
        <v>3726.25</v>
      </c>
      <c r="V424" s="6">
        <f>Table1[[#This Row],[EMI PER MONTH]]/Table1[[#This Row],[INCOME PER MONTH]]</f>
        <v>0</v>
      </c>
      <c r="W424" s="7" t="str">
        <f>TEXT(Table1[[#This Row],[Issue Date]],"YYYY-mm")</f>
        <v>2021-09</v>
      </c>
      <c r="X424" s="33">
        <f ca="1">DATEDIF(Table1[[#This Row],[Issue Date]],TODAY(),"m")</f>
        <v>47</v>
      </c>
      <c r="Y42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10078</v>
      </c>
      <c r="Z424" s="22" t="str">
        <f>IF(Table1[[#This Row],[Total Payments Received]]&gt;Table1[[#This Row],[Loan Amount]],"PROFIT","LOSS")</f>
        <v>LOSS</v>
      </c>
    </row>
    <row r="425" spans="1:26" ht="30" x14ac:dyDescent="0.25">
      <c r="A425" s="21" t="s">
        <v>889</v>
      </c>
      <c r="B425" s="2" t="s">
        <v>2394</v>
      </c>
      <c r="C425" s="3" t="s">
        <v>890</v>
      </c>
      <c r="D425" s="3" t="s">
        <v>52</v>
      </c>
      <c r="E425" s="3">
        <v>26003</v>
      </c>
      <c r="F425" s="3">
        <v>13.4</v>
      </c>
      <c r="G425" s="3">
        <v>36</v>
      </c>
      <c r="H425" s="3" t="s">
        <v>19</v>
      </c>
      <c r="I425" s="3" t="s">
        <v>82</v>
      </c>
      <c r="J425" s="3" t="s">
        <v>46</v>
      </c>
      <c r="K425" s="3">
        <v>35750</v>
      </c>
      <c r="L425" s="3" t="s">
        <v>32</v>
      </c>
      <c r="M425" s="3">
        <v>0.24</v>
      </c>
      <c r="N425" s="3">
        <v>0.63</v>
      </c>
      <c r="O425" s="3">
        <v>29487.4</v>
      </c>
      <c r="P425" s="3">
        <v>0</v>
      </c>
      <c r="Q425" s="3">
        <f>Table1[[#This Row],[Total Payments Received]]-Table1[[#This Row],[Loan Amount]]</f>
        <v>3484.4000000000015</v>
      </c>
      <c r="R425" s="4">
        <f>Table1[[#This Row],[Loan Amount]]/Table1[[#This Row],[Annual Income]]</f>
        <v>0.72735664335664341</v>
      </c>
      <c r="S425" s="6">
        <f>Table1[[#This Row],[Loan Amount]]/Table1[[#This Row],[Annual Income]]</f>
        <v>0.72735664335664341</v>
      </c>
      <c r="T425" s="3">
        <f>Table1[[#This Row],[Total Payments Received]]/Table1[[#This Row],[Term (Months)]]</f>
        <v>819.09444444444443</v>
      </c>
      <c r="U425" s="3">
        <f>Table1[[#This Row],[Annual Income]]/12</f>
        <v>2979.1666666666665</v>
      </c>
      <c r="V425" s="6">
        <f>Table1[[#This Row],[EMI PER MONTH]]/Table1[[#This Row],[INCOME PER MONTH]]</f>
        <v>0.27494079254079257</v>
      </c>
      <c r="W425" s="7" t="str">
        <f>TEXT(Table1[[#This Row],[Issue Date]],"YYYY-mm")</f>
        <v>2022-03</v>
      </c>
      <c r="X425" s="33">
        <f ca="1">DATEDIF(Table1[[#This Row],[Issue Date]],TODAY(),"m")</f>
        <v>41</v>
      </c>
      <c r="Y42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3484.4</v>
      </c>
      <c r="Z425" s="22" t="str">
        <f>IF(Table1[[#This Row],[Total Payments Received]]&gt;Table1[[#This Row],[Loan Amount]],"PROFIT","LOSS")</f>
        <v>PROFIT</v>
      </c>
    </row>
    <row r="426" spans="1:26" x14ac:dyDescent="0.25">
      <c r="A426" s="21" t="s">
        <v>891</v>
      </c>
      <c r="B426" s="2" t="s">
        <v>2395</v>
      </c>
      <c r="C426" s="3" t="s">
        <v>892</v>
      </c>
      <c r="D426" s="3" t="s">
        <v>18</v>
      </c>
      <c r="E426" s="3">
        <v>7090</v>
      </c>
      <c r="F426" s="3">
        <v>5.5</v>
      </c>
      <c r="G426" s="3">
        <v>36</v>
      </c>
      <c r="H426" s="3" t="s">
        <v>2043</v>
      </c>
      <c r="I426" s="3" t="s">
        <v>72</v>
      </c>
      <c r="J426" s="3" t="s">
        <v>36</v>
      </c>
      <c r="K426" s="3">
        <v>143931</v>
      </c>
      <c r="L426" s="3" t="s">
        <v>32</v>
      </c>
      <c r="M426" s="3">
        <v>0.43</v>
      </c>
      <c r="N426" s="3">
        <v>0.71</v>
      </c>
      <c r="O426" s="3">
        <v>2472.13</v>
      </c>
      <c r="P426" s="3">
        <v>1824.75</v>
      </c>
      <c r="Q426" s="3">
        <f>Table1[[#This Row],[Total Payments Received]]-Table1[[#This Row],[Loan Amount]]</f>
        <v>-4617.87</v>
      </c>
      <c r="R426" s="4">
        <f>Table1[[#This Row],[Loan Amount]]/Table1[[#This Row],[Annual Income]]</f>
        <v>4.9259714724416558E-2</v>
      </c>
      <c r="S426" s="6">
        <f>Table1[[#This Row],[Loan Amount]]/Table1[[#This Row],[Annual Income]]</f>
        <v>4.9259714724416558E-2</v>
      </c>
      <c r="T426" s="3">
        <f>Table1[[#This Row],[Total Payments Received]]/Table1[[#This Row],[Term (Months)]]</f>
        <v>68.670277777777784</v>
      </c>
      <c r="U426" s="3">
        <f>Table1[[#This Row],[Annual Income]]/12</f>
        <v>11994.25</v>
      </c>
      <c r="V426" s="6">
        <f>Table1[[#This Row],[EMI PER MONTH]]/Table1[[#This Row],[INCOME PER MONTH]]</f>
        <v>5.7252665050151353E-3</v>
      </c>
      <c r="W426" s="7" t="str">
        <f>TEXT(Table1[[#This Row],[Issue Date]],"YYYY-mm")</f>
        <v>2022-12</v>
      </c>
      <c r="X426" s="33">
        <f ca="1">DATEDIF(Table1[[#This Row],[Issue Date]],TODAY(),"m")</f>
        <v>33</v>
      </c>
      <c r="Y42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4617.87</v>
      </c>
      <c r="Z426" s="22" t="str">
        <f>IF(Table1[[#This Row],[Total Payments Received]]&gt;Table1[[#This Row],[Loan Amount]],"PROFIT","LOSS")</f>
        <v>LOSS</v>
      </c>
    </row>
    <row r="427" spans="1:26" ht="30" x14ac:dyDescent="0.25">
      <c r="A427" s="21" t="s">
        <v>893</v>
      </c>
      <c r="B427" s="2" t="s">
        <v>2396</v>
      </c>
      <c r="C427" s="3" t="s">
        <v>894</v>
      </c>
      <c r="D427" s="3" t="s">
        <v>49</v>
      </c>
      <c r="E427" s="3">
        <v>39850</v>
      </c>
      <c r="F427" s="3">
        <v>24.3</v>
      </c>
      <c r="G427" s="3">
        <v>60</v>
      </c>
      <c r="H427" s="3" t="s">
        <v>19</v>
      </c>
      <c r="I427" s="3" t="s">
        <v>20</v>
      </c>
      <c r="J427" s="3" t="s">
        <v>46</v>
      </c>
      <c r="K427" s="3">
        <v>108768</v>
      </c>
      <c r="L427" s="3" t="s">
        <v>32</v>
      </c>
      <c r="M427" s="3">
        <v>0.28999999999999998</v>
      </c>
      <c r="N427" s="3">
        <v>0.84</v>
      </c>
      <c r="O427" s="3">
        <v>49533.55</v>
      </c>
      <c r="P427" s="3">
        <v>0</v>
      </c>
      <c r="Q427" s="3">
        <f>Table1[[#This Row],[Total Payments Received]]-Table1[[#This Row],[Loan Amount]]</f>
        <v>9683.5500000000029</v>
      </c>
      <c r="R427" s="4">
        <f>Table1[[#This Row],[Loan Amount]]/Table1[[#This Row],[Annual Income]]</f>
        <v>0.36637614004118857</v>
      </c>
      <c r="S427" s="6">
        <f>Table1[[#This Row],[Loan Amount]]/Table1[[#This Row],[Annual Income]]</f>
        <v>0.36637614004118857</v>
      </c>
      <c r="T427" s="3">
        <f>Table1[[#This Row],[Total Payments Received]]/Table1[[#This Row],[Term (Months)]]</f>
        <v>825.55916666666667</v>
      </c>
      <c r="U427" s="3">
        <f>Table1[[#This Row],[Annual Income]]/12</f>
        <v>9064</v>
      </c>
      <c r="V427" s="6">
        <f>Table1[[#This Row],[EMI PER MONTH]]/Table1[[#This Row],[INCOME PER MONTH]]</f>
        <v>9.1081108414239484E-2</v>
      </c>
      <c r="W427" s="7" t="str">
        <f>TEXT(Table1[[#This Row],[Issue Date]],"YYYY-mm")</f>
        <v>2023-01</v>
      </c>
      <c r="X427" s="33">
        <f ca="1">DATEDIF(Table1[[#This Row],[Issue Date]],TODAY(),"m")</f>
        <v>32</v>
      </c>
      <c r="Y42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9683.55</v>
      </c>
      <c r="Z427" s="22" t="str">
        <f>IF(Table1[[#This Row],[Total Payments Received]]&gt;Table1[[#This Row],[Loan Amount]],"PROFIT","LOSS")</f>
        <v>PROFIT</v>
      </c>
    </row>
    <row r="428" spans="1:26" x14ac:dyDescent="0.25">
      <c r="A428" s="21" t="s">
        <v>895</v>
      </c>
      <c r="B428" s="2" t="s">
        <v>2397</v>
      </c>
      <c r="C428" s="3" t="s">
        <v>896</v>
      </c>
      <c r="D428" s="3" t="s">
        <v>55</v>
      </c>
      <c r="E428" s="3">
        <v>2925</v>
      </c>
      <c r="F428" s="3">
        <v>7.5</v>
      </c>
      <c r="G428" s="3">
        <v>60</v>
      </c>
      <c r="H428" s="3" t="s">
        <v>2043</v>
      </c>
      <c r="I428" s="3" t="s">
        <v>72</v>
      </c>
      <c r="J428" s="3" t="s">
        <v>36</v>
      </c>
      <c r="K428" s="3">
        <v>148544</v>
      </c>
      <c r="L428" s="3" t="s">
        <v>22</v>
      </c>
      <c r="M428" s="3">
        <v>0.13</v>
      </c>
      <c r="N428" s="3">
        <v>0.81</v>
      </c>
      <c r="O428" s="3">
        <v>289.72000000000003</v>
      </c>
      <c r="P428" s="3">
        <v>0</v>
      </c>
      <c r="Q428" s="3">
        <f>Table1[[#This Row],[Total Payments Received]]-Table1[[#This Row],[Loan Amount]]</f>
        <v>-2635.2799999999997</v>
      </c>
      <c r="R428" s="4">
        <f>Table1[[#This Row],[Loan Amount]]/Table1[[#This Row],[Annual Income]]</f>
        <v>1.9691135286514432E-2</v>
      </c>
      <c r="S428" s="6">
        <f>Table1[[#This Row],[Loan Amount]]/Table1[[#This Row],[Annual Income]]</f>
        <v>1.9691135286514432E-2</v>
      </c>
      <c r="T428" s="3">
        <f>Table1[[#This Row],[Total Payments Received]]/Table1[[#This Row],[Term (Months)]]</f>
        <v>4.8286666666666669</v>
      </c>
      <c r="U428" s="3">
        <f>Table1[[#This Row],[Annual Income]]/12</f>
        <v>12378.666666666666</v>
      </c>
      <c r="V428" s="6">
        <f>Table1[[#This Row],[EMI PER MONTH]]/Table1[[#This Row],[INCOME PER MONTH]]</f>
        <v>3.9007970702283502E-4</v>
      </c>
      <c r="W428" s="7" t="str">
        <f>TEXT(Table1[[#This Row],[Issue Date]],"YYYY-mm")</f>
        <v>2023-05</v>
      </c>
      <c r="X428" s="33">
        <f ca="1">DATEDIF(Table1[[#This Row],[Issue Date]],TODAY(),"m")</f>
        <v>28</v>
      </c>
      <c r="Y42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2635.28</v>
      </c>
      <c r="Z428" s="22" t="str">
        <f>IF(Table1[[#This Row],[Total Payments Received]]&gt;Table1[[#This Row],[Loan Amount]],"PROFIT","LOSS")</f>
        <v>LOSS</v>
      </c>
    </row>
    <row r="429" spans="1:26" ht="30" x14ac:dyDescent="0.25">
      <c r="A429" s="21" t="s">
        <v>897</v>
      </c>
      <c r="B429" s="2" t="s">
        <v>2196</v>
      </c>
      <c r="C429" s="3" t="s">
        <v>898</v>
      </c>
      <c r="D429" s="3" t="s">
        <v>45</v>
      </c>
      <c r="E429" s="3">
        <v>19440</v>
      </c>
      <c r="F429" s="3">
        <v>19.2</v>
      </c>
      <c r="G429" s="3">
        <v>36</v>
      </c>
      <c r="H429" s="3" t="s">
        <v>19</v>
      </c>
      <c r="I429" s="3" t="s">
        <v>35</v>
      </c>
      <c r="J429" s="3" t="s">
        <v>46</v>
      </c>
      <c r="K429" s="3">
        <v>65903</v>
      </c>
      <c r="L429" s="3" t="s">
        <v>22</v>
      </c>
      <c r="M429" s="3">
        <v>0.17</v>
      </c>
      <c r="N429" s="3">
        <v>0.89</v>
      </c>
      <c r="O429" s="3">
        <v>23172.48</v>
      </c>
      <c r="P429" s="3">
        <v>0</v>
      </c>
      <c r="Q429" s="3">
        <f>Table1[[#This Row],[Total Payments Received]]-Table1[[#This Row],[Loan Amount]]</f>
        <v>3732.4799999999996</v>
      </c>
      <c r="R429" s="4">
        <f>Table1[[#This Row],[Loan Amount]]/Table1[[#This Row],[Annual Income]]</f>
        <v>0.29497898426475272</v>
      </c>
      <c r="S429" s="6">
        <f>Table1[[#This Row],[Loan Amount]]/Table1[[#This Row],[Annual Income]]</f>
        <v>0.29497898426475272</v>
      </c>
      <c r="T429" s="3">
        <f>Table1[[#This Row],[Total Payments Received]]/Table1[[#This Row],[Term (Months)]]</f>
        <v>643.67999999999995</v>
      </c>
      <c r="U429" s="3">
        <f>Table1[[#This Row],[Annual Income]]/12</f>
        <v>5491.916666666667</v>
      </c>
      <c r="V429" s="6">
        <f>Table1[[#This Row],[EMI PER MONTH]]/Table1[[#This Row],[INCOME PER MONTH]]</f>
        <v>0.11720498308119508</v>
      </c>
      <c r="W429" s="7" t="str">
        <f>TEXT(Table1[[#This Row],[Issue Date]],"YYYY-mm")</f>
        <v>2021-05</v>
      </c>
      <c r="X429" s="33">
        <f ca="1">DATEDIF(Table1[[#This Row],[Issue Date]],TODAY(),"m")</f>
        <v>51</v>
      </c>
      <c r="Y42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3732.48</v>
      </c>
      <c r="Z429" s="22" t="str">
        <f>IF(Table1[[#This Row],[Total Payments Received]]&gt;Table1[[#This Row],[Loan Amount]],"PROFIT","LOSS")</f>
        <v>PROFIT</v>
      </c>
    </row>
    <row r="430" spans="1:26" ht="45" x14ac:dyDescent="0.25">
      <c r="A430" s="21" t="s">
        <v>899</v>
      </c>
      <c r="B430" s="2" t="s">
        <v>2398</v>
      </c>
      <c r="C430" s="3" t="s">
        <v>900</v>
      </c>
      <c r="D430" s="3" t="s">
        <v>39</v>
      </c>
      <c r="E430" s="3">
        <v>27015</v>
      </c>
      <c r="F430" s="3">
        <v>24.5</v>
      </c>
      <c r="G430" s="3">
        <v>36</v>
      </c>
      <c r="H430" s="3" t="s">
        <v>19</v>
      </c>
      <c r="I430" s="3" t="s">
        <v>35</v>
      </c>
      <c r="J430" s="3" t="s">
        <v>31</v>
      </c>
      <c r="K430" s="3">
        <v>102489</v>
      </c>
      <c r="L430" s="3" t="s">
        <v>32</v>
      </c>
      <c r="M430" s="3">
        <v>0.12</v>
      </c>
      <c r="N430" s="3">
        <v>0.95</v>
      </c>
      <c r="O430" s="3">
        <v>33633.68</v>
      </c>
      <c r="P430" s="3">
        <v>0</v>
      </c>
      <c r="Q430" s="3">
        <f>Table1[[#This Row],[Total Payments Received]]-Table1[[#This Row],[Loan Amount]]</f>
        <v>6618.68</v>
      </c>
      <c r="R430" s="4">
        <f>Table1[[#This Row],[Loan Amount]]/Table1[[#This Row],[Annual Income]]</f>
        <v>0.26358926323800602</v>
      </c>
      <c r="S430" s="6">
        <f>Table1[[#This Row],[Loan Amount]]/Table1[[#This Row],[Annual Income]]</f>
        <v>0.26358926323800602</v>
      </c>
      <c r="T430" s="3">
        <f>Table1[[#This Row],[Total Payments Received]]/Table1[[#This Row],[Term (Months)]]</f>
        <v>934.26888888888891</v>
      </c>
      <c r="U430" s="3">
        <f>Table1[[#This Row],[Annual Income]]/12</f>
        <v>8540.75</v>
      </c>
      <c r="V430" s="6">
        <f>Table1[[#This Row],[EMI PER MONTH]]/Table1[[#This Row],[INCOME PER MONTH]]</f>
        <v>0.10938956050568029</v>
      </c>
      <c r="W430" s="7" t="str">
        <f>TEXT(Table1[[#This Row],[Issue Date]],"YYYY-mm")</f>
        <v>2023-06</v>
      </c>
      <c r="X430" s="33">
        <f ca="1">DATEDIF(Table1[[#This Row],[Issue Date]],TODAY(),"m")</f>
        <v>27</v>
      </c>
      <c r="Y43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6618.68</v>
      </c>
      <c r="Z430" s="22" t="str">
        <f>IF(Table1[[#This Row],[Total Payments Received]]&gt;Table1[[#This Row],[Loan Amount]],"PROFIT","LOSS")</f>
        <v>PROFIT</v>
      </c>
    </row>
    <row r="431" spans="1:26" ht="30" x14ac:dyDescent="0.25">
      <c r="A431" s="21" t="s">
        <v>901</v>
      </c>
      <c r="B431" s="2" t="s">
        <v>2334</v>
      </c>
      <c r="C431" s="3" t="s">
        <v>902</v>
      </c>
      <c r="D431" s="3" t="s">
        <v>25</v>
      </c>
      <c r="E431" s="3">
        <v>34320</v>
      </c>
      <c r="F431" s="3">
        <v>21.5</v>
      </c>
      <c r="G431" s="3">
        <v>60</v>
      </c>
      <c r="H431" s="3" t="s">
        <v>2043</v>
      </c>
      <c r="I431" s="3" t="s">
        <v>20</v>
      </c>
      <c r="J431" s="3" t="s">
        <v>46</v>
      </c>
      <c r="K431" s="3">
        <v>62093</v>
      </c>
      <c r="L431" s="3" t="s">
        <v>32</v>
      </c>
      <c r="M431" s="3">
        <v>0.3</v>
      </c>
      <c r="N431" s="3">
        <v>0.69</v>
      </c>
      <c r="O431" s="3">
        <v>4545.24</v>
      </c>
      <c r="P431" s="3">
        <v>12356.63</v>
      </c>
      <c r="Q431" s="3">
        <f>Table1[[#This Row],[Total Payments Received]]-Table1[[#This Row],[Loan Amount]]</f>
        <v>-29774.760000000002</v>
      </c>
      <c r="R431" s="4">
        <f>Table1[[#This Row],[Loan Amount]]/Table1[[#This Row],[Annual Income]]</f>
        <v>0.55271930813457237</v>
      </c>
      <c r="S431" s="6">
        <f>Table1[[#This Row],[Loan Amount]]/Table1[[#This Row],[Annual Income]]</f>
        <v>0.55271930813457237</v>
      </c>
      <c r="T431" s="3">
        <f>Table1[[#This Row],[Total Payments Received]]/Table1[[#This Row],[Term (Months)]]</f>
        <v>75.753999999999991</v>
      </c>
      <c r="U431" s="3">
        <f>Table1[[#This Row],[Annual Income]]/12</f>
        <v>5174.416666666667</v>
      </c>
      <c r="V431" s="6">
        <f>Table1[[#This Row],[EMI PER MONTH]]/Table1[[#This Row],[INCOME PER MONTH]]</f>
        <v>1.4640104359589646E-2</v>
      </c>
      <c r="W431" s="7" t="str">
        <f>TEXT(Table1[[#This Row],[Issue Date]],"YYYY-mm")</f>
        <v>2023-12</v>
      </c>
      <c r="X431" s="33">
        <f ca="1">DATEDIF(Table1[[#This Row],[Issue Date]],TODAY(),"m")</f>
        <v>20</v>
      </c>
      <c r="Y43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29774.76</v>
      </c>
      <c r="Z431" s="22" t="str">
        <f>IF(Table1[[#This Row],[Total Payments Received]]&gt;Table1[[#This Row],[Loan Amount]],"PROFIT","LOSS")</f>
        <v>LOSS</v>
      </c>
    </row>
    <row r="432" spans="1:26" ht="30" x14ac:dyDescent="0.25">
      <c r="A432" s="21" t="s">
        <v>903</v>
      </c>
      <c r="B432" s="2" t="s">
        <v>2390</v>
      </c>
      <c r="C432" s="3" t="s">
        <v>904</v>
      </c>
      <c r="D432" s="3" t="s">
        <v>55</v>
      </c>
      <c r="E432" s="3">
        <v>26291</v>
      </c>
      <c r="F432" s="3">
        <v>19</v>
      </c>
      <c r="G432" s="3">
        <v>36</v>
      </c>
      <c r="H432" s="3" t="s">
        <v>19</v>
      </c>
      <c r="I432" s="3" t="s">
        <v>26</v>
      </c>
      <c r="J432" s="3" t="s">
        <v>21</v>
      </c>
      <c r="K432" s="3">
        <v>121036</v>
      </c>
      <c r="L432" s="3" t="s">
        <v>22</v>
      </c>
      <c r="M432" s="3">
        <v>0.14000000000000001</v>
      </c>
      <c r="N432" s="3">
        <v>0.55000000000000004</v>
      </c>
      <c r="O432" s="3">
        <v>31286.29</v>
      </c>
      <c r="P432" s="3">
        <v>0</v>
      </c>
      <c r="Q432" s="3">
        <f>Table1[[#This Row],[Total Payments Received]]-Table1[[#This Row],[Loan Amount]]</f>
        <v>4995.2900000000009</v>
      </c>
      <c r="R432" s="4">
        <f>Table1[[#This Row],[Loan Amount]]/Table1[[#This Row],[Annual Income]]</f>
        <v>0.21721636537889555</v>
      </c>
      <c r="S432" s="6">
        <f>Table1[[#This Row],[Loan Amount]]/Table1[[#This Row],[Annual Income]]</f>
        <v>0.21721636537889555</v>
      </c>
      <c r="T432" s="3">
        <f>Table1[[#This Row],[Total Payments Received]]/Table1[[#This Row],[Term (Months)]]</f>
        <v>869.06361111111119</v>
      </c>
      <c r="U432" s="3">
        <f>Table1[[#This Row],[Annual Income]]/12</f>
        <v>10086.333333333334</v>
      </c>
      <c r="V432" s="6">
        <f>Table1[[#This Row],[EMI PER MONTH]]/Table1[[#This Row],[INCOME PER MONTH]]</f>
        <v>8.6162491600295238E-2</v>
      </c>
      <c r="W432" s="7" t="str">
        <f>TEXT(Table1[[#This Row],[Issue Date]],"YYYY-mm")</f>
        <v>2022-01</v>
      </c>
      <c r="X432" s="33">
        <f ca="1">DATEDIF(Table1[[#This Row],[Issue Date]],TODAY(),"m")</f>
        <v>43</v>
      </c>
      <c r="Y43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4995.29</v>
      </c>
      <c r="Z432" s="22" t="str">
        <f>IF(Table1[[#This Row],[Total Payments Received]]&gt;Table1[[#This Row],[Loan Amount]],"PROFIT","LOSS")</f>
        <v>PROFIT</v>
      </c>
    </row>
    <row r="433" spans="1:26" x14ac:dyDescent="0.25">
      <c r="A433" s="21" t="s">
        <v>905</v>
      </c>
      <c r="B433" s="2" t="s">
        <v>2399</v>
      </c>
      <c r="C433" s="3" t="s">
        <v>906</v>
      </c>
      <c r="D433" s="3" t="s">
        <v>71</v>
      </c>
      <c r="E433" s="3">
        <v>37679</v>
      </c>
      <c r="F433" s="3">
        <v>21.8</v>
      </c>
      <c r="G433" s="3">
        <v>60</v>
      </c>
      <c r="H433" s="3" t="s">
        <v>2043</v>
      </c>
      <c r="I433" s="3" t="s">
        <v>82</v>
      </c>
      <c r="J433" s="3" t="s">
        <v>36</v>
      </c>
      <c r="K433" s="3">
        <v>117954</v>
      </c>
      <c r="L433" s="3" t="s">
        <v>32</v>
      </c>
      <c r="M433" s="3">
        <v>0.15</v>
      </c>
      <c r="N433" s="3">
        <v>0.51</v>
      </c>
      <c r="O433" s="3">
        <v>9138.7099999999991</v>
      </c>
      <c r="P433" s="3">
        <v>0</v>
      </c>
      <c r="Q433" s="3">
        <f>Table1[[#This Row],[Total Payments Received]]-Table1[[#This Row],[Loan Amount]]</f>
        <v>-28540.29</v>
      </c>
      <c r="R433" s="4">
        <f>Table1[[#This Row],[Loan Amount]]/Table1[[#This Row],[Annual Income]]</f>
        <v>0.31943808603353852</v>
      </c>
      <c r="S433" s="6">
        <f>Table1[[#This Row],[Loan Amount]]/Table1[[#This Row],[Annual Income]]</f>
        <v>0.31943808603353852</v>
      </c>
      <c r="T433" s="3">
        <f>Table1[[#This Row],[Total Payments Received]]/Table1[[#This Row],[Term (Months)]]</f>
        <v>152.31183333333331</v>
      </c>
      <c r="U433" s="3">
        <f>Table1[[#This Row],[Annual Income]]/12</f>
        <v>9829.5</v>
      </c>
      <c r="V433" s="6">
        <f>Table1[[#This Row],[EMI PER MONTH]]/Table1[[#This Row],[INCOME PER MONTH]]</f>
        <v>1.5495379554741676E-2</v>
      </c>
      <c r="W433" s="7" t="str">
        <f>TEXT(Table1[[#This Row],[Issue Date]],"YYYY-mm")</f>
        <v>2023-11</v>
      </c>
      <c r="X433" s="33">
        <f ca="1">DATEDIF(Table1[[#This Row],[Issue Date]],TODAY(),"m")</f>
        <v>22</v>
      </c>
      <c r="Y43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28540.29</v>
      </c>
      <c r="Z433" s="22" t="str">
        <f>IF(Table1[[#This Row],[Total Payments Received]]&gt;Table1[[#This Row],[Loan Amount]],"PROFIT","LOSS")</f>
        <v>LOSS</v>
      </c>
    </row>
    <row r="434" spans="1:26" ht="30" x14ac:dyDescent="0.25">
      <c r="A434" s="21" t="s">
        <v>907</v>
      </c>
      <c r="B434" s="2" t="s">
        <v>2400</v>
      </c>
      <c r="C434" s="3" t="s">
        <v>908</v>
      </c>
      <c r="D434" s="3" t="s">
        <v>75</v>
      </c>
      <c r="E434" s="3">
        <v>27289</v>
      </c>
      <c r="F434" s="3">
        <v>24.6</v>
      </c>
      <c r="G434" s="3">
        <v>36</v>
      </c>
      <c r="H434" s="3" t="s">
        <v>2043</v>
      </c>
      <c r="I434" s="3" t="s">
        <v>56</v>
      </c>
      <c r="J434" s="3" t="s">
        <v>46</v>
      </c>
      <c r="K434" s="3">
        <v>149277</v>
      </c>
      <c r="L434" s="3" t="s">
        <v>22</v>
      </c>
      <c r="M434" s="3">
        <v>0.48</v>
      </c>
      <c r="N434" s="3">
        <v>0.83</v>
      </c>
      <c r="O434" s="3">
        <v>2575.9699999999998</v>
      </c>
      <c r="P434" s="3">
        <v>0</v>
      </c>
      <c r="Q434" s="3">
        <f>Table1[[#This Row],[Total Payments Received]]-Table1[[#This Row],[Loan Amount]]</f>
        <v>-24713.03</v>
      </c>
      <c r="R434" s="4">
        <f>Table1[[#This Row],[Loan Amount]]/Table1[[#This Row],[Annual Income]]</f>
        <v>0.18280780026393886</v>
      </c>
      <c r="S434" s="6">
        <f>Table1[[#This Row],[Loan Amount]]/Table1[[#This Row],[Annual Income]]</f>
        <v>0.18280780026393886</v>
      </c>
      <c r="T434" s="3">
        <f>Table1[[#This Row],[Total Payments Received]]/Table1[[#This Row],[Term (Months)]]</f>
        <v>71.55472222222221</v>
      </c>
      <c r="U434" s="3">
        <f>Table1[[#This Row],[Annual Income]]/12</f>
        <v>12439.75</v>
      </c>
      <c r="V434" s="6">
        <f>Table1[[#This Row],[EMI PER MONTH]]/Table1[[#This Row],[INCOME PER MONTH]]</f>
        <v>5.7521029138224008E-3</v>
      </c>
      <c r="W434" s="7" t="str">
        <f>TEXT(Table1[[#This Row],[Issue Date]],"YYYY-mm")</f>
        <v>2023-08</v>
      </c>
      <c r="X434" s="33">
        <f ca="1">DATEDIF(Table1[[#This Row],[Issue Date]],TODAY(),"m")</f>
        <v>25</v>
      </c>
      <c r="Y43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24713.03</v>
      </c>
      <c r="Z434" s="22" t="str">
        <f>IF(Table1[[#This Row],[Total Payments Received]]&gt;Table1[[#This Row],[Loan Amount]],"PROFIT","LOSS")</f>
        <v>LOSS</v>
      </c>
    </row>
    <row r="435" spans="1:26" x14ac:dyDescent="0.25">
      <c r="A435" s="21" t="s">
        <v>909</v>
      </c>
      <c r="B435" s="2" t="s">
        <v>2401</v>
      </c>
      <c r="C435" s="3" t="s">
        <v>910</v>
      </c>
      <c r="D435" s="3" t="s">
        <v>18</v>
      </c>
      <c r="E435" s="3">
        <v>4389</v>
      </c>
      <c r="F435" s="3">
        <v>17.399999999999999</v>
      </c>
      <c r="G435" s="3">
        <v>60</v>
      </c>
      <c r="H435" s="3" t="s">
        <v>2043</v>
      </c>
      <c r="I435" s="3" t="s">
        <v>72</v>
      </c>
      <c r="J435" s="3" t="s">
        <v>36</v>
      </c>
      <c r="K435" s="3">
        <v>64314</v>
      </c>
      <c r="L435" s="3" t="s">
        <v>32</v>
      </c>
      <c r="M435" s="3">
        <v>0.45</v>
      </c>
      <c r="N435" s="3">
        <v>0.89</v>
      </c>
      <c r="O435" s="3">
        <v>1442.19</v>
      </c>
      <c r="P435" s="3">
        <v>0</v>
      </c>
      <c r="Q435" s="3">
        <f>Table1[[#This Row],[Total Payments Received]]-Table1[[#This Row],[Loan Amount]]</f>
        <v>-2946.81</v>
      </c>
      <c r="R435" s="4">
        <f>Table1[[#This Row],[Loan Amount]]/Table1[[#This Row],[Annual Income]]</f>
        <v>6.8243306278570767E-2</v>
      </c>
      <c r="S435" s="6">
        <f>Table1[[#This Row],[Loan Amount]]/Table1[[#This Row],[Annual Income]]</f>
        <v>6.8243306278570767E-2</v>
      </c>
      <c r="T435" s="3">
        <f>Table1[[#This Row],[Total Payments Received]]/Table1[[#This Row],[Term (Months)]]</f>
        <v>24.0365</v>
      </c>
      <c r="U435" s="3">
        <f>Table1[[#This Row],[Annual Income]]/12</f>
        <v>5359.5</v>
      </c>
      <c r="V435" s="6">
        <f>Table1[[#This Row],[EMI PER MONTH]]/Table1[[#This Row],[INCOME PER MONTH]]</f>
        <v>4.4848400037316915E-3</v>
      </c>
      <c r="W435" s="7" t="str">
        <f>TEXT(Table1[[#This Row],[Issue Date]],"YYYY-mm")</f>
        <v>2023-06</v>
      </c>
      <c r="X435" s="33">
        <f ca="1">DATEDIF(Table1[[#This Row],[Issue Date]],TODAY(),"m")</f>
        <v>27</v>
      </c>
      <c r="Y43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2946.81</v>
      </c>
      <c r="Z435" s="22" t="str">
        <f>IF(Table1[[#This Row],[Total Payments Received]]&gt;Table1[[#This Row],[Loan Amount]],"PROFIT","LOSS")</f>
        <v>LOSS</v>
      </c>
    </row>
    <row r="436" spans="1:26" ht="30" x14ac:dyDescent="0.25">
      <c r="A436" s="21" t="s">
        <v>911</v>
      </c>
      <c r="B436" s="2" t="s">
        <v>2402</v>
      </c>
      <c r="C436" s="3" t="s">
        <v>912</v>
      </c>
      <c r="D436" s="3" t="s">
        <v>55</v>
      </c>
      <c r="E436" s="3">
        <v>26683</v>
      </c>
      <c r="F436" s="3">
        <v>16.2</v>
      </c>
      <c r="G436" s="3">
        <v>60</v>
      </c>
      <c r="H436" s="3" t="s">
        <v>19</v>
      </c>
      <c r="I436" s="3" t="s">
        <v>26</v>
      </c>
      <c r="J436" s="3" t="s">
        <v>21</v>
      </c>
      <c r="K436" s="3">
        <v>78225</v>
      </c>
      <c r="L436" s="3" t="s">
        <v>22</v>
      </c>
      <c r="M436" s="3">
        <v>0.28000000000000003</v>
      </c>
      <c r="N436" s="3">
        <v>0.6</v>
      </c>
      <c r="O436" s="3">
        <v>31005.65</v>
      </c>
      <c r="P436" s="3">
        <v>0</v>
      </c>
      <c r="Q436" s="3">
        <f>Table1[[#This Row],[Total Payments Received]]-Table1[[#This Row],[Loan Amount]]</f>
        <v>4322.6500000000015</v>
      </c>
      <c r="R436" s="4">
        <f>Table1[[#This Row],[Loan Amount]]/Table1[[#This Row],[Annual Income]]</f>
        <v>0.3411057845957175</v>
      </c>
      <c r="S436" s="6">
        <f>Table1[[#This Row],[Loan Amount]]/Table1[[#This Row],[Annual Income]]</f>
        <v>0.3411057845957175</v>
      </c>
      <c r="T436" s="3">
        <f>Table1[[#This Row],[Total Payments Received]]/Table1[[#This Row],[Term (Months)]]</f>
        <v>516.76083333333338</v>
      </c>
      <c r="U436" s="3">
        <f>Table1[[#This Row],[Annual Income]]/12</f>
        <v>6518.75</v>
      </c>
      <c r="V436" s="6">
        <f>Table1[[#This Row],[EMI PER MONTH]]/Table1[[#This Row],[INCOME PER MONTH]]</f>
        <v>7.9272994566954302E-2</v>
      </c>
      <c r="W436" s="7" t="str">
        <f>TEXT(Table1[[#This Row],[Issue Date]],"YYYY-mm")</f>
        <v>2022-07</v>
      </c>
      <c r="X436" s="33">
        <f ca="1">DATEDIF(Table1[[#This Row],[Issue Date]],TODAY(),"m")</f>
        <v>37</v>
      </c>
      <c r="Y43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4322.65</v>
      </c>
      <c r="Z436" s="22" t="str">
        <f>IF(Table1[[#This Row],[Total Payments Received]]&gt;Table1[[#This Row],[Loan Amount]],"PROFIT","LOSS")</f>
        <v>PROFIT</v>
      </c>
    </row>
    <row r="437" spans="1:26" ht="30" x14ac:dyDescent="0.25">
      <c r="A437" s="21" t="s">
        <v>913</v>
      </c>
      <c r="B437" s="2" t="s">
        <v>2275</v>
      </c>
      <c r="C437" s="3" t="s">
        <v>914</v>
      </c>
      <c r="D437" s="3" t="s">
        <v>71</v>
      </c>
      <c r="E437" s="3">
        <v>14629</v>
      </c>
      <c r="F437" s="3">
        <v>17.600000000000001</v>
      </c>
      <c r="G437" s="3">
        <v>36</v>
      </c>
      <c r="H437" s="3" t="s">
        <v>19</v>
      </c>
      <c r="I437" s="3" t="s">
        <v>56</v>
      </c>
      <c r="J437" s="3" t="s">
        <v>46</v>
      </c>
      <c r="K437" s="3">
        <v>117985</v>
      </c>
      <c r="L437" s="3" t="s">
        <v>28</v>
      </c>
      <c r="M437" s="3">
        <v>0.49</v>
      </c>
      <c r="N437" s="3">
        <v>0.56999999999999995</v>
      </c>
      <c r="O437" s="3">
        <v>17203.7</v>
      </c>
      <c r="P437" s="3">
        <v>0</v>
      </c>
      <c r="Q437" s="3">
        <f>Table1[[#This Row],[Total Payments Received]]-Table1[[#This Row],[Loan Amount]]</f>
        <v>2574.7000000000007</v>
      </c>
      <c r="R437" s="4">
        <f>Table1[[#This Row],[Loan Amount]]/Table1[[#This Row],[Annual Income]]</f>
        <v>0.12399033775479934</v>
      </c>
      <c r="S437" s="6">
        <f>Table1[[#This Row],[Loan Amount]]/Table1[[#This Row],[Annual Income]]</f>
        <v>0.12399033775479934</v>
      </c>
      <c r="T437" s="3">
        <f>Table1[[#This Row],[Total Payments Received]]/Table1[[#This Row],[Term (Months)]]</f>
        <v>477.88055555555559</v>
      </c>
      <c r="U437" s="3">
        <f>Table1[[#This Row],[Annual Income]]/12</f>
        <v>9832.0833333333339</v>
      </c>
      <c r="V437" s="6">
        <f>Table1[[#This Row],[EMI PER MONTH]]/Table1[[#This Row],[INCOME PER MONTH]]</f>
        <v>4.8604201099009758E-2</v>
      </c>
      <c r="W437" s="7" t="str">
        <f>TEXT(Table1[[#This Row],[Issue Date]],"YYYY-mm")</f>
        <v>2023-11</v>
      </c>
      <c r="X437" s="33">
        <f ca="1">DATEDIF(Table1[[#This Row],[Issue Date]],TODAY(),"m")</f>
        <v>21</v>
      </c>
      <c r="Y43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2574.7</v>
      </c>
      <c r="Z437" s="22" t="str">
        <f>IF(Table1[[#This Row],[Total Payments Received]]&gt;Table1[[#This Row],[Loan Amount]],"PROFIT","LOSS")</f>
        <v>PROFIT</v>
      </c>
    </row>
    <row r="438" spans="1:26" ht="30" x14ac:dyDescent="0.25">
      <c r="A438" s="21" t="s">
        <v>915</v>
      </c>
      <c r="B438" s="2" t="s">
        <v>2403</v>
      </c>
      <c r="C438" s="3" t="s">
        <v>916</v>
      </c>
      <c r="D438" s="3" t="s">
        <v>52</v>
      </c>
      <c r="E438" s="3">
        <v>25826</v>
      </c>
      <c r="F438" s="3">
        <v>15.7</v>
      </c>
      <c r="G438" s="3">
        <v>60</v>
      </c>
      <c r="H438" s="3" t="s">
        <v>2043</v>
      </c>
      <c r="I438" s="3" t="s">
        <v>20</v>
      </c>
      <c r="J438" s="3" t="s">
        <v>46</v>
      </c>
      <c r="K438" s="3">
        <v>113014</v>
      </c>
      <c r="L438" s="3" t="s">
        <v>28</v>
      </c>
      <c r="M438" s="3">
        <v>0.1</v>
      </c>
      <c r="N438" s="3">
        <v>0.53</v>
      </c>
      <c r="O438" s="3">
        <v>2961.24</v>
      </c>
      <c r="P438" s="3">
        <v>0</v>
      </c>
      <c r="Q438" s="3">
        <f>Table1[[#This Row],[Total Payments Received]]-Table1[[#This Row],[Loan Amount]]</f>
        <v>-22864.760000000002</v>
      </c>
      <c r="R438" s="4">
        <f>Table1[[#This Row],[Loan Amount]]/Table1[[#This Row],[Annual Income]]</f>
        <v>0.2285203603093422</v>
      </c>
      <c r="S438" s="6">
        <f>Table1[[#This Row],[Loan Amount]]/Table1[[#This Row],[Annual Income]]</f>
        <v>0.2285203603093422</v>
      </c>
      <c r="T438" s="3">
        <f>Table1[[#This Row],[Total Payments Received]]/Table1[[#This Row],[Term (Months)]]</f>
        <v>49.353999999999999</v>
      </c>
      <c r="U438" s="3">
        <f>Table1[[#This Row],[Annual Income]]/12</f>
        <v>9417.8333333333339</v>
      </c>
      <c r="V438" s="6">
        <f>Table1[[#This Row],[EMI PER MONTH]]/Table1[[#This Row],[INCOME PER MONTH]]</f>
        <v>5.2404834799228408E-3</v>
      </c>
      <c r="W438" s="7" t="str">
        <f>TEXT(Table1[[#This Row],[Issue Date]],"YYYY-mm")</f>
        <v>2021-04</v>
      </c>
      <c r="X438" s="33">
        <f ca="1">DATEDIF(Table1[[#This Row],[Issue Date]],TODAY(),"m")</f>
        <v>53</v>
      </c>
      <c r="Y43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22864.76</v>
      </c>
      <c r="Z438" s="22" t="str">
        <f>IF(Table1[[#This Row],[Total Payments Received]]&gt;Table1[[#This Row],[Loan Amount]],"PROFIT","LOSS")</f>
        <v>LOSS</v>
      </c>
    </row>
    <row r="439" spans="1:26" ht="30" x14ac:dyDescent="0.25">
      <c r="A439" s="21" t="s">
        <v>917</v>
      </c>
      <c r="B439" s="2" t="s">
        <v>2404</v>
      </c>
      <c r="C439" s="3" t="s">
        <v>918</v>
      </c>
      <c r="D439" s="3" t="s">
        <v>49</v>
      </c>
      <c r="E439" s="3">
        <v>36198</v>
      </c>
      <c r="F439" s="3">
        <v>17.7</v>
      </c>
      <c r="G439" s="3">
        <v>60</v>
      </c>
      <c r="H439" s="3" t="s">
        <v>19</v>
      </c>
      <c r="I439" s="3" t="s">
        <v>26</v>
      </c>
      <c r="J439" s="3" t="s">
        <v>21</v>
      </c>
      <c r="K439" s="3">
        <v>65179</v>
      </c>
      <c r="L439" s="3" t="s">
        <v>22</v>
      </c>
      <c r="M439" s="3">
        <v>0.35</v>
      </c>
      <c r="N439" s="3">
        <v>0.87</v>
      </c>
      <c r="O439" s="3">
        <v>42605.05</v>
      </c>
      <c r="P439" s="3">
        <v>0</v>
      </c>
      <c r="Q439" s="3">
        <f>Table1[[#This Row],[Total Payments Received]]-Table1[[#This Row],[Loan Amount]]</f>
        <v>6407.0500000000029</v>
      </c>
      <c r="R439" s="4">
        <f>Table1[[#This Row],[Loan Amount]]/Table1[[#This Row],[Annual Income]]</f>
        <v>0.55536292364105</v>
      </c>
      <c r="S439" s="6">
        <f>Table1[[#This Row],[Loan Amount]]/Table1[[#This Row],[Annual Income]]</f>
        <v>0.55536292364105</v>
      </c>
      <c r="T439" s="3">
        <f>Table1[[#This Row],[Total Payments Received]]/Table1[[#This Row],[Term (Months)]]</f>
        <v>710.08416666666676</v>
      </c>
      <c r="U439" s="3">
        <f>Table1[[#This Row],[Annual Income]]/12</f>
        <v>5431.583333333333</v>
      </c>
      <c r="V439" s="6">
        <f>Table1[[#This Row],[EMI PER MONTH]]/Table1[[#This Row],[INCOME PER MONTH]]</f>
        <v>0.1307324444989951</v>
      </c>
      <c r="W439" s="7" t="str">
        <f>TEXT(Table1[[#This Row],[Issue Date]],"YYYY-mm")</f>
        <v>2023-12</v>
      </c>
      <c r="X439" s="33">
        <f ca="1">DATEDIF(Table1[[#This Row],[Issue Date]],TODAY(),"m")</f>
        <v>21</v>
      </c>
      <c r="Y43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6407.05</v>
      </c>
      <c r="Z439" s="22" t="str">
        <f>IF(Table1[[#This Row],[Total Payments Received]]&gt;Table1[[#This Row],[Loan Amount]],"PROFIT","LOSS")</f>
        <v>PROFIT</v>
      </c>
    </row>
    <row r="440" spans="1:26" ht="30" x14ac:dyDescent="0.25">
      <c r="A440" s="21" t="s">
        <v>919</v>
      </c>
      <c r="B440" s="2" t="s">
        <v>2405</v>
      </c>
      <c r="C440" s="3" t="s">
        <v>920</v>
      </c>
      <c r="D440" s="3" t="s">
        <v>49</v>
      </c>
      <c r="E440" s="3">
        <v>27630</v>
      </c>
      <c r="F440" s="3">
        <v>14</v>
      </c>
      <c r="G440" s="3">
        <v>60</v>
      </c>
      <c r="H440" s="3" t="s">
        <v>19</v>
      </c>
      <c r="I440" s="3" t="s">
        <v>35</v>
      </c>
      <c r="J440" s="3" t="s">
        <v>21</v>
      </c>
      <c r="K440" s="3">
        <v>147305</v>
      </c>
      <c r="L440" s="3" t="s">
        <v>28</v>
      </c>
      <c r="M440" s="3">
        <v>0.35</v>
      </c>
      <c r="N440" s="3">
        <v>0.64</v>
      </c>
      <c r="O440" s="3">
        <v>31498.2</v>
      </c>
      <c r="P440" s="3">
        <v>0</v>
      </c>
      <c r="Q440" s="3">
        <f>Table1[[#This Row],[Total Payments Received]]-Table1[[#This Row],[Loan Amount]]</f>
        <v>3868.2000000000007</v>
      </c>
      <c r="R440" s="4">
        <f>Table1[[#This Row],[Loan Amount]]/Table1[[#This Row],[Annual Income]]</f>
        <v>0.1875700078069312</v>
      </c>
      <c r="S440" s="6">
        <f>Table1[[#This Row],[Loan Amount]]/Table1[[#This Row],[Annual Income]]</f>
        <v>0.1875700078069312</v>
      </c>
      <c r="T440" s="3">
        <f>Table1[[#This Row],[Total Payments Received]]/Table1[[#This Row],[Term (Months)]]</f>
        <v>524.97</v>
      </c>
      <c r="U440" s="3">
        <f>Table1[[#This Row],[Annual Income]]/12</f>
        <v>12275.416666666666</v>
      </c>
      <c r="V440" s="6">
        <f>Table1[[#This Row],[EMI PER MONTH]]/Table1[[#This Row],[INCOME PER MONTH]]</f>
        <v>4.2765961779980315E-2</v>
      </c>
      <c r="W440" s="7" t="str">
        <f>TEXT(Table1[[#This Row],[Issue Date]],"YYYY-mm")</f>
        <v>2023-07</v>
      </c>
      <c r="X440" s="33">
        <f ca="1">DATEDIF(Table1[[#This Row],[Issue Date]],TODAY(),"m")</f>
        <v>25</v>
      </c>
      <c r="Y44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3868.2</v>
      </c>
      <c r="Z440" s="22" t="str">
        <f>IF(Table1[[#This Row],[Total Payments Received]]&gt;Table1[[#This Row],[Loan Amount]],"PROFIT","LOSS")</f>
        <v>PROFIT</v>
      </c>
    </row>
    <row r="441" spans="1:26" ht="30" x14ac:dyDescent="0.25">
      <c r="A441" s="21" t="s">
        <v>921</v>
      </c>
      <c r="B441" s="2" t="s">
        <v>2146</v>
      </c>
      <c r="C441" s="3" t="s">
        <v>922</v>
      </c>
      <c r="D441" s="3" t="s">
        <v>39</v>
      </c>
      <c r="E441" s="3">
        <v>34226</v>
      </c>
      <c r="F441" s="3">
        <v>9.4</v>
      </c>
      <c r="G441" s="3">
        <v>36</v>
      </c>
      <c r="H441" s="3" t="s">
        <v>19</v>
      </c>
      <c r="I441" s="3" t="s">
        <v>26</v>
      </c>
      <c r="J441" s="3" t="s">
        <v>21</v>
      </c>
      <c r="K441" s="3">
        <v>142417</v>
      </c>
      <c r="L441" s="3" t="s">
        <v>32</v>
      </c>
      <c r="M441" s="3">
        <v>0.28000000000000003</v>
      </c>
      <c r="N441" s="3">
        <v>0.68</v>
      </c>
      <c r="O441" s="3">
        <v>37443.24</v>
      </c>
      <c r="P441" s="3">
        <v>0</v>
      </c>
      <c r="Q441" s="3">
        <f>Table1[[#This Row],[Total Payments Received]]-Table1[[#This Row],[Loan Amount]]</f>
        <v>3217.239999999998</v>
      </c>
      <c r="R441" s="4">
        <f>Table1[[#This Row],[Loan Amount]]/Table1[[#This Row],[Annual Income]]</f>
        <v>0.24032243341735887</v>
      </c>
      <c r="S441" s="6">
        <f>Table1[[#This Row],[Loan Amount]]/Table1[[#This Row],[Annual Income]]</f>
        <v>0.24032243341735887</v>
      </c>
      <c r="T441" s="3">
        <f>Table1[[#This Row],[Total Payments Received]]/Table1[[#This Row],[Term (Months)]]</f>
        <v>1040.0899999999999</v>
      </c>
      <c r="U441" s="3">
        <f>Table1[[#This Row],[Annual Income]]/12</f>
        <v>11868.083333333334</v>
      </c>
      <c r="V441" s="6">
        <f>Table1[[#This Row],[EMI PER MONTH]]/Table1[[#This Row],[INCOME PER MONTH]]</f>
        <v>8.7637571357351993E-2</v>
      </c>
      <c r="W441" s="7" t="str">
        <f>TEXT(Table1[[#This Row],[Issue Date]],"YYYY-mm")</f>
        <v>2022-02</v>
      </c>
      <c r="X441" s="33">
        <f ca="1">DATEDIF(Table1[[#This Row],[Issue Date]],TODAY(),"m")</f>
        <v>43</v>
      </c>
      <c r="Y44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3217.24</v>
      </c>
      <c r="Z441" s="22" t="str">
        <f>IF(Table1[[#This Row],[Total Payments Received]]&gt;Table1[[#This Row],[Loan Amount]],"PROFIT","LOSS")</f>
        <v>PROFIT</v>
      </c>
    </row>
    <row r="442" spans="1:26" x14ac:dyDescent="0.25">
      <c r="A442" s="21" t="s">
        <v>923</v>
      </c>
      <c r="B442" s="2" t="s">
        <v>2323</v>
      </c>
      <c r="C442" s="3" t="s">
        <v>924</v>
      </c>
      <c r="D442" s="3" t="s">
        <v>39</v>
      </c>
      <c r="E442" s="3">
        <v>33975</v>
      </c>
      <c r="F442" s="3">
        <v>7.4</v>
      </c>
      <c r="G442" s="3">
        <v>36</v>
      </c>
      <c r="H442" s="3" t="s">
        <v>19</v>
      </c>
      <c r="I442" s="3" t="s">
        <v>26</v>
      </c>
      <c r="J442" s="3" t="s">
        <v>36</v>
      </c>
      <c r="K442" s="3">
        <v>55338</v>
      </c>
      <c r="L442" s="3" t="s">
        <v>22</v>
      </c>
      <c r="M442" s="3">
        <v>0.26</v>
      </c>
      <c r="N442" s="3">
        <v>0.73</v>
      </c>
      <c r="O442" s="3">
        <v>36489.15</v>
      </c>
      <c r="P442" s="3">
        <v>0</v>
      </c>
      <c r="Q442" s="3">
        <f>Table1[[#This Row],[Total Payments Received]]-Table1[[#This Row],[Loan Amount]]</f>
        <v>2514.1500000000015</v>
      </c>
      <c r="R442" s="4">
        <f>Table1[[#This Row],[Loan Amount]]/Table1[[#This Row],[Annual Income]]</f>
        <v>0.61395424482272576</v>
      </c>
      <c r="S442" s="6">
        <f>Table1[[#This Row],[Loan Amount]]/Table1[[#This Row],[Annual Income]]</f>
        <v>0.61395424482272576</v>
      </c>
      <c r="T442" s="3">
        <f>Table1[[#This Row],[Total Payments Received]]/Table1[[#This Row],[Term (Months)]]</f>
        <v>1013.5875000000001</v>
      </c>
      <c r="U442" s="3">
        <f>Table1[[#This Row],[Annual Income]]/12</f>
        <v>4611.5</v>
      </c>
      <c r="V442" s="6">
        <f>Table1[[#This Row],[EMI PER MONTH]]/Table1[[#This Row],[INCOME PER MONTH]]</f>
        <v>0.21979561964653585</v>
      </c>
      <c r="W442" s="7" t="str">
        <f>TEXT(Table1[[#This Row],[Issue Date]],"YYYY-mm")</f>
        <v>2022-09</v>
      </c>
      <c r="X442" s="33">
        <f ca="1">DATEDIF(Table1[[#This Row],[Issue Date]],TODAY(),"m")</f>
        <v>35</v>
      </c>
      <c r="Y44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2514.15</v>
      </c>
      <c r="Z442" s="22" t="str">
        <f>IF(Table1[[#This Row],[Total Payments Received]]&gt;Table1[[#This Row],[Loan Amount]],"PROFIT","LOSS")</f>
        <v>PROFIT</v>
      </c>
    </row>
    <row r="443" spans="1:26" ht="30" x14ac:dyDescent="0.25">
      <c r="A443" s="21" t="s">
        <v>925</v>
      </c>
      <c r="B443" s="2" t="s">
        <v>2406</v>
      </c>
      <c r="C443" s="3" t="s">
        <v>926</v>
      </c>
      <c r="D443" s="3" t="s">
        <v>55</v>
      </c>
      <c r="E443" s="3">
        <v>1899</v>
      </c>
      <c r="F443" s="3">
        <v>6.4</v>
      </c>
      <c r="G443" s="3">
        <v>36</v>
      </c>
      <c r="H443" s="3" t="s">
        <v>2043</v>
      </c>
      <c r="I443" s="3" t="s">
        <v>56</v>
      </c>
      <c r="J443" s="3" t="s">
        <v>21</v>
      </c>
      <c r="K443" s="3">
        <v>122435</v>
      </c>
      <c r="L443" s="3" t="s">
        <v>22</v>
      </c>
      <c r="M443" s="3">
        <v>0.28000000000000003</v>
      </c>
      <c r="N443" s="3">
        <v>0.88</v>
      </c>
      <c r="O443" s="3">
        <v>487.5</v>
      </c>
      <c r="P443" s="3">
        <v>737.8</v>
      </c>
      <c r="Q443" s="3">
        <f>Table1[[#This Row],[Total Payments Received]]-Table1[[#This Row],[Loan Amount]]</f>
        <v>-1411.5</v>
      </c>
      <c r="R443" s="4">
        <f>Table1[[#This Row],[Loan Amount]]/Table1[[#This Row],[Annual Income]]</f>
        <v>1.55102707559113E-2</v>
      </c>
      <c r="S443" s="6">
        <f>Table1[[#This Row],[Loan Amount]]/Table1[[#This Row],[Annual Income]]</f>
        <v>1.55102707559113E-2</v>
      </c>
      <c r="T443" s="3">
        <f>Table1[[#This Row],[Total Payments Received]]/Table1[[#This Row],[Term (Months)]]</f>
        <v>13.541666666666666</v>
      </c>
      <c r="U443" s="3">
        <f>Table1[[#This Row],[Annual Income]]/12</f>
        <v>10202.916666666666</v>
      </c>
      <c r="V443" s="6">
        <f>Table1[[#This Row],[EMI PER MONTH]]/Table1[[#This Row],[INCOME PER MONTH]]</f>
        <v>1.3272348593131049E-3</v>
      </c>
      <c r="W443" s="7" t="str">
        <f>TEXT(Table1[[#This Row],[Issue Date]],"YYYY-mm")</f>
        <v>2023-01</v>
      </c>
      <c r="X443" s="33">
        <f ca="1">DATEDIF(Table1[[#This Row],[Issue Date]],TODAY(),"m")</f>
        <v>32</v>
      </c>
      <c r="Y44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1411.5</v>
      </c>
      <c r="Z443" s="22" t="str">
        <f>IF(Table1[[#This Row],[Total Payments Received]]&gt;Table1[[#This Row],[Loan Amount]],"PROFIT","LOSS")</f>
        <v>LOSS</v>
      </c>
    </row>
    <row r="444" spans="1:26" x14ac:dyDescent="0.25">
      <c r="A444" s="21" t="s">
        <v>927</v>
      </c>
      <c r="B444" s="2" t="s">
        <v>2407</v>
      </c>
      <c r="C444" s="3" t="s">
        <v>928</v>
      </c>
      <c r="D444" s="3" t="s">
        <v>55</v>
      </c>
      <c r="E444" s="3">
        <v>12653</v>
      </c>
      <c r="F444" s="3">
        <v>10.3</v>
      </c>
      <c r="G444" s="3">
        <v>60</v>
      </c>
      <c r="H444" s="3" t="s">
        <v>19</v>
      </c>
      <c r="I444" s="3" t="s">
        <v>20</v>
      </c>
      <c r="J444" s="3" t="s">
        <v>36</v>
      </c>
      <c r="K444" s="3">
        <v>99681</v>
      </c>
      <c r="L444" s="3" t="s">
        <v>32</v>
      </c>
      <c r="M444" s="3">
        <v>0.27</v>
      </c>
      <c r="N444" s="3">
        <v>0.79</v>
      </c>
      <c r="O444" s="3">
        <v>13956.26</v>
      </c>
      <c r="P444" s="3">
        <v>0</v>
      </c>
      <c r="Q444" s="3">
        <f>Table1[[#This Row],[Total Payments Received]]-Table1[[#This Row],[Loan Amount]]</f>
        <v>1303.2600000000002</v>
      </c>
      <c r="R444" s="4">
        <f>Table1[[#This Row],[Loan Amount]]/Table1[[#This Row],[Annual Income]]</f>
        <v>0.12693492240246387</v>
      </c>
      <c r="S444" s="6">
        <f>Table1[[#This Row],[Loan Amount]]/Table1[[#This Row],[Annual Income]]</f>
        <v>0.12693492240246387</v>
      </c>
      <c r="T444" s="3">
        <f>Table1[[#This Row],[Total Payments Received]]/Table1[[#This Row],[Term (Months)]]</f>
        <v>232.60433333333333</v>
      </c>
      <c r="U444" s="3">
        <f>Table1[[#This Row],[Annual Income]]/12</f>
        <v>8306.75</v>
      </c>
      <c r="V444" s="6">
        <f>Table1[[#This Row],[EMI PER MONTH]]/Table1[[#This Row],[INCOME PER MONTH]]</f>
        <v>2.8001845888383944E-2</v>
      </c>
      <c r="W444" s="7" t="str">
        <f>TEXT(Table1[[#This Row],[Issue Date]],"YYYY-mm")</f>
        <v>2021-08</v>
      </c>
      <c r="X444" s="33">
        <f ca="1">DATEDIF(Table1[[#This Row],[Issue Date]],TODAY(),"m")</f>
        <v>48</v>
      </c>
      <c r="Y44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1303.26</v>
      </c>
      <c r="Z444" s="22" t="str">
        <f>IF(Table1[[#This Row],[Total Payments Received]]&gt;Table1[[#This Row],[Loan Amount]],"PROFIT","LOSS")</f>
        <v>PROFIT</v>
      </c>
    </row>
    <row r="445" spans="1:26" ht="45" x14ac:dyDescent="0.25">
      <c r="A445" s="21" t="s">
        <v>929</v>
      </c>
      <c r="B445" s="2" t="s">
        <v>2408</v>
      </c>
      <c r="C445" s="3" t="s">
        <v>930</v>
      </c>
      <c r="D445" s="3" t="s">
        <v>45</v>
      </c>
      <c r="E445" s="3">
        <v>28961</v>
      </c>
      <c r="F445" s="3">
        <v>5.9</v>
      </c>
      <c r="G445" s="3">
        <v>36</v>
      </c>
      <c r="H445" s="3" t="s">
        <v>2043</v>
      </c>
      <c r="I445" s="3" t="s">
        <v>26</v>
      </c>
      <c r="J445" s="3" t="s">
        <v>31</v>
      </c>
      <c r="K445" s="3">
        <v>62101</v>
      </c>
      <c r="L445" s="3" t="s">
        <v>32</v>
      </c>
      <c r="M445" s="3">
        <v>0.39</v>
      </c>
      <c r="N445" s="3">
        <v>0.78</v>
      </c>
      <c r="O445" s="3">
        <v>1542.14</v>
      </c>
      <c r="P445" s="3">
        <v>0</v>
      </c>
      <c r="Q445" s="3">
        <f>Table1[[#This Row],[Total Payments Received]]-Table1[[#This Row],[Loan Amount]]</f>
        <v>-27418.86</v>
      </c>
      <c r="R445" s="4">
        <f>Table1[[#This Row],[Loan Amount]]/Table1[[#This Row],[Annual Income]]</f>
        <v>0.46635319882127502</v>
      </c>
      <c r="S445" s="6">
        <f>Table1[[#This Row],[Loan Amount]]/Table1[[#This Row],[Annual Income]]</f>
        <v>0.46635319882127502</v>
      </c>
      <c r="T445" s="3">
        <f>Table1[[#This Row],[Total Payments Received]]/Table1[[#This Row],[Term (Months)]]</f>
        <v>42.837222222222223</v>
      </c>
      <c r="U445" s="3">
        <f>Table1[[#This Row],[Annual Income]]/12</f>
        <v>5175.083333333333</v>
      </c>
      <c r="V445" s="6">
        <f>Table1[[#This Row],[EMI PER MONTH]]/Table1[[#This Row],[INCOME PER MONTH]]</f>
        <v>8.2775908063745622E-3</v>
      </c>
      <c r="W445" s="7" t="str">
        <f>TEXT(Table1[[#This Row],[Issue Date]],"YYYY-mm")</f>
        <v>2022-10</v>
      </c>
      <c r="X445" s="33">
        <f ca="1">DATEDIF(Table1[[#This Row],[Issue Date]],TODAY(),"m")</f>
        <v>35</v>
      </c>
      <c r="Y44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27418.86</v>
      </c>
      <c r="Z445" s="22" t="str">
        <f>IF(Table1[[#This Row],[Total Payments Received]]&gt;Table1[[#This Row],[Loan Amount]],"PROFIT","LOSS")</f>
        <v>LOSS</v>
      </c>
    </row>
    <row r="446" spans="1:26" ht="30" x14ac:dyDescent="0.25">
      <c r="A446" s="21" t="s">
        <v>931</v>
      </c>
      <c r="B446" s="2" t="s">
        <v>2409</v>
      </c>
      <c r="C446" s="3" t="s">
        <v>932</v>
      </c>
      <c r="D446" s="3" t="s">
        <v>75</v>
      </c>
      <c r="E446" s="3">
        <v>17405</v>
      </c>
      <c r="F446" s="3">
        <v>16.3</v>
      </c>
      <c r="G446" s="3">
        <v>60</v>
      </c>
      <c r="H446" s="3" t="s">
        <v>19</v>
      </c>
      <c r="I446" s="3" t="s">
        <v>56</v>
      </c>
      <c r="J446" s="3" t="s">
        <v>46</v>
      </c>
      <c r="K446" s="3">
        <v>32775</v>
      </c>
      <c r="L446" s="3" t="s">
        <v>22</v>
      </c>
      <c r="M446" s="3">
        <v>0.15</v>
      </c>
      <c r="N446" s="3">
        <v>0.57999999999999996</v>
      </c>
      <c r="O446" s="3">
        <v>20242.02</v>
      </c>
      <c r="P446" s="3">
        <v>0</v>
      </c>
      <c r="Q446" s="3">
        <f>Table1[[#This Row],[Total Payments Received]]-Table1[[#This Row],[Loan Amount]]</f>
        <v>2837.0200000000004</v>
      </c>
      <c r="R446" s="4">
        <f>Table1[[#This Row],[Loan Amount]]/Table1[[#This Row],[Annual Income]]</f>
        <v>0.53104500381388253</v>
      </c>
      <c r="S446" s="6">
        <f>Table1[[#This Row],[Loan Amount]]/Table1[[#This Row],[Annual Income]]</f>
        <v>0.53104500381388253</v>
      </c>
      <c r="T446" s="3">
        <f>Table1[[#This Row],[Total Payments Received]]/Table1[[#This Row],[Term (Months)]]</f>
        <v>337.36700000000002</v>
      </c>
      <c r="U446" s="3">
        <f>Table1[[#This Row],[Annual Income]]/12</f>
        <v>2731.25</v>
      </c>
      <c r="V446" s="6">
        <f>Table1[[#This Row],[EMI PER MONTH]]/Table1[[#This Row],[INCOME PER MONTH]]</f>
        <v>0.12352109839816934</v>
      </c>
      <c r="W446" s="7" t="str">
        <f>TEXT(Table1[[#This Row],[Issue Date]],"YYYY-mm")</f>
        <v>2023-01</v>
      </c>
      <c r="X446" s="33">
        <f ca="1">DATEDIF(Table1[[#This Row],[Issue Date]],TODAY(),"m")</f>
        <v>31</v>
      </c>
      <c r="Y44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2837.02</v>
      </c>
      <c r="Z446" s="22" t="str">
        <f>IF(Table1[[#This Row],[Total Payments Received]]&gt;Table1[[#This Row],[Loan Amount]],"PROFIT","LOSS")</f>
        <v>PROFIT</v>
      </c>
    </row>
    <row r="447" spans="1:26" ht="30" x14ac:dyDescent="0.25">
      <c r="A447" s="21" t="s">
        <v>933</v>
      </c>
      <c r="B447" s="2" t="s">
        <v>2410</v>
      </c>
      <c r="C447" s="3" t="s">
        <v>934</v>
      </c>
      <c r="D447" s="3" t="s">
        <v>64</v>
      </c>
      <c r="E447" s="3">
        <v>9601</v>
      </c>
      <c r="F447" s="3">
        <v>10.7</v>
      </c>
      <c r="G447" s="3">
        <v>60</v>
      </c>
      <c r="H447" s="3" t="s">
        <v>19</v>
      </c>
      <c r="I447" s="3" t="s">
        <v>82</v>
      </c>
      <c r="J447" s="3" t="s">
        <v>46</v>
      </c>
      <c r="K447" s="3">
        <v>141497</v>
      </c>
      <c r="L447" s="3" t="s">
        <v>32</v>
      </c>
      <c r="M447" s="3">
        <v>0.18</v>
      </c>
      <c r="N447" s="3">
        <v>0.73</v>
      </c>
      <c r="O447" s="3">
        <v>10628.31</v>
      </c>
      <c r="P447" s="3">
        <v>0</v>
      </c>
      <c r="Q447" s="3">
        <f>Table1[[#This Row],[Total Payments Received]]-Table1[[#This Row],[Loan Amount]]</f>
        <v>1027.3099999999995</v>
      </c>
      <c r="R447" s="4">
        <f>Table1[[#This Row],[Loan Amount]]/Table1[[#This Row],[Annual Income]]</f>
        <v>6.7853028686120559E-2</v>
      </c>
      <c r="S447" s="6">
        <f>Table1[[#This Row],[Loan Amount]]/Table1[[#This Row],[Annual Income]]</f>
        <v>6.7853028686120559E-2</v>
      </c>
      <c r="T447" s="3">
        <f>Table1[[#This Row],[Total Payments Received]]/Table1[[#This Row],[Term (Months)]]</f>
        <v>177.13849999999999</v>
      </c>
      <c r="U447" s="3">
        <f>Table1[[#This Row],[Annual Income]]/12</f>
        <v>11791.416666666666</v>
      </c>
      <c r="V447" s="6">
        <f>Table1[[#This Row],[EMI PER MONTH]]/Table1[[#This Row],[INCOME PER MONTH]]</f>
        <v>1.5022664791479678E-2</v>
      </c>
      <c r="W447" s="7" t="str">
        <f>TEXT(Table1[[#This Row],[Issue Date]],"YYYY-mm")</f>
        <v>2022-08</v>
      </c>
      <c r="X447" s="33">
        <f ca="1">DATEDIF(Table1[[#This Row],[Issue Date]],TODAY(),"m")</f>
        <v>37</v>
      </c>
      <c r="Y44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1027.31</v>
      </c>
      <c r="Z447" s="22" t="str">
        <f>IF(Table1[[#This Row],[Total Payments Received]]&gt;Table1[[#This Row],[Loan Amount]],"PROFIT","LOSS")</f>
        <v>PROFIT</v>
      </c>
    </row>
    <row r="448" spans="1:26" x14ac:dyDescent="0.25">
      <c r="A448" s="21" t="s">
        <v>935</v>
      </c>
      <c r="B448" s="2" t="s">
        <v>2411</v>
      </c>
      <c r="C448" s="3" t="s">
        <v>936</v>
      </c>
      <c r="D448" s="3" t="s">
        <v>52</v>
      </c>
      <c r="E448" s="3">
        <v>34662</v>
      </c>
      <c r="F448" s="3">
        <v>21.5</v>
      </c>
      <c r="G448" s="3">
        <v>36</v>
      </c>
      <c r="H448" s="3" t="s">
        <v>19</v>
      </c>
      <c r="I448" s="3" t="s">
        <v>20</v>
      </c>
      <c r="J448" s="3" t="s">
        <v>27</v>
      </c>
      <c r="K448" s="3">
        <v>127183</v>
      </c>
      <c r="L448" s="3" t="s">
        <v>22</v>
      </c>
      <c r="M448" s="3">
        <v>0.17</v>
      </c>
      <c r="N448" s="3">
        <v>0.82</v>
      </c>
      <c r="O448" s="3">
        <v>42114.33</v>
      </c>
      <c r="P448" s="3">
        <v>0</v>
      </c>
      <c r="Q448" s="3">
        <f>Table1[[#This Row],[Total Payments Received]]-Table1[[#This Row],[Loan Amount]]</f>
        <v>7452.3300000000017</v>
      </c>
      <c r="R448" s="4">
        <f>Table1[[#This Row],[Loan Amount]]/Table1[[#This Row],[Annual Income]]</f>
        <v>0.27253642389313038</v>
      </c>
      <c r="S448" s="6">
        <f>Table1[[#This Row],[Loan Amount]]/Table1[[#This Row],[Annual Income]]</f>
        <v>0.27253642389313038</v>
      </c>
      <c r="T448" s="3">
        <f>Table1[[#This Row],[Total Payments Received]]/Table1[[#This Row],[Term (Months)]]</f>
        <v>1169.8425</v>
      </c>
      <c r="U448" s="3">
        <f>Table1[[#This Row],[Annual Income]]/12</f>
        <v>10598.583333333334</v>
      </c>
      <c r="V448" s="6">
        <f>Table1[[#This Row],[EMI PER MONTH]]/Table1[[#This Row],[INCOME PER MONTH]]</f>
        <v>0.11037725167671779</v>
      </c>
      <c r="W448" s="7" t="str">
        <f>TEXT(Table1[[#This Row],[Issue Date]],"YYYY-mm")</f>
        <v>2023-10</v>
      </c>
      <c r="X448" s="33">
        <f ca="1">DATEDIF(Table1[[#This Row],[Issue Date]],TODAY(),"m")</f>
        <v>22</v>
      </c>
      <c r="Y44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7452.33</v>
      </c>
      <c r="Z448" s="22" t="str">
        <f>IF(Table1[[#This Row],[Total Payments Received]]&gt;Table1[[#This Row],[Loan Amount]],"PROFIT","LOSS")</f>
        <v>PROFIT</v>
      </c>
    </row>
    <row r="449" spans="1:26" ht="45" x14ac:dyDescent="0.25">
      <c r="A449" s="21" t="s">
        <v>937</v>
      </c>
      <c r="B449" s="2" t="s">
        <v>2412</v>
      </c>
      <c r="C449" s="3" t="s">
        <v>938</v>
      </c>
      <c r="D449" s="3" t="s">
        <v>39</v>
      </c>
      <c r="E449" s="3">
        <v>34282</v>
      </c>
      <c r="F449" s="3">
        <v>6.5</v>
      </c>
      <c r="G449" s="3">
        <v>36</v>
      </c>
      <c r="H449" s="3" t="s">
        <v>19</v>
      </c>
      <c r="I449" s="3" t="s">
        <v>56</v>
      </c>
      <c r="J449" s="3" t="s">
        <v>31</v>
      </c>
      <c r="K449" s="3">
        <v>75619</v>
      </c>
      <c r="L449" s="3" t="s">
        <v>32</v>
      </c>
      <c r="M449" s="3">
        <v>0.2</v>
      </c>
      <c r="N449" s="3">
        <v>0.94</v>
      </c>
      <c r="O449" s="3">
        <v>36510.33</v>
      </c>
      <c r="P449" s="3">
        <v>0</v>
      </c>
      <c r="Q449" s="3">
        <f>Table1[[#This Row],[Total Payments Received]]-Table1[[#This Row],[Loan Amount]]</f>
        <v>2228.3300000000017</v>
      </c>
      <c r="R449" s="4">
        <f>Table1[[#This Row],[Loan Amount]]/Table1[[#This Row],[Annual Income]]</f>
        <v>0.45335167087636707</v>
      </c>
      <c r="S449" s="6">
        <f>Table1[[#This Row],[Loan Amount]]/Table1[[#This Row],[Annual Income]]</f>
        <v>0.45335167087636707</v>
      </c>
      <c r="T449" s="3">
        <f>Table1[[#This Row],[Total Payments Received]]/Table1[[#This Row],[Term (Months)]]</f>
        <v>1014.1758333333333</v>
      </c>
      <c r="U449" s="3">
        <f>Table1[[#This Row],[Annual Income]]/12</f>
        <v>6301.583333333333</v>
      </c>
      <c r="V449" s="6">
        <f>Table1[[#This Row],[EMI PER MONTH]]/Table1[[#This Row],[INCOME PER MONTH]]</f>
        <v>0.16093984316111032</v>
      </c>
      <c r="W449" s="7" t="str">
        <f>TEXT(Table1[[#This Row],[Issue Date]],"YYYY-mm")</f>
        <v>2023-08</v>
      </c>
      <c r="X449" s="33">
        <f ca="1">DATEDIF(Table1[[#This Row],[Issue Date]],TODAY(),"m")</f>
        <v>25</v>
      </c>
      <c r="Y44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2228.33</v>
      </c>
      <c r="Z449" s="22" t="str">
        <f>IF(Table1[[#This Row],[Total Payments Received]]&gt;Table1[[#This Row],[Loan Amount]],"PROFIT","LOSS")</f>
        <v>PROFIT</v>
      </c>
    </row>
    <row r="450" spans="1:26" ht="30" x14ac:dyDescent="0.25">
      <c r="A450" s="21" t="s">
        <v>939</v>
      </c>
      <c r="B450" s="2" t="s">
        <v>2413</v>
      </c>
      <c r="C450" s="3" t="s">
        <v>940</v>
      </c>
      <c r="D450" s="3" t="s">
        <v>64</v>
      </c>
      <c r="E450" s="3">
        <v>22288</v>
      </c>
      <c r="F450" s="3">
        <v>9.5</v>
      </c>
      <c r="G450" s="3">
        <v>60</v>
      </c>
      <c r="H450" s="3" t="s">
        <v>19</v>
      </c>
      <c r="I450" s="3" t="s">
        <v>56</v>
      </c>
      <c r="J450" s="3" t="s">
        <v>21</v>
      </c>
      <c r="K450" s="3">
        <v>75838</v>
      </c>
      <c r="L450" s="3" t="s">
        <v>22</v>
      </c>
      <c r="M450" s="3">
        <v>0.31</v>
      </c>
      <c r="N450" s="3">
        <v>0.59</v>
      </c>
      <c r="O450" s="3">
        <v>24405.360000000001</v>
      </c>
      <c r="P450" s="3">
        <v>0</v>
      </c>
      <c r="Q450" s="3">
        <f>Table1[[#This Row],[Total Payments Received]]-Table1[[#This Row],[Loan Amount]]</f>
        <v>2117.3600000000006</v>
      </c>
      <c r="R450" s="4">
        <f>Table1[[#This Row],[Loan Amount]]/Table1[[#This Row],[Annual Income]]</f>
        <v>0.29388960679342807</v>
      </c>
      <c r="S450" s="6">
        <f>Table1[[#This Row],[Loan Amount]]/Table1[[#This Row],[Annual Income]]</f>
        <v>0.29388960679342807</v>
      </c>
      <c r="T450" s="3">
        <f>Table1[[#This Row],[Total Payments Received]]/Table1[[#This Row],[Term (Months)]]</f>
        <v>406.75600000000003</v>
      </c>
      <c r="U450" s="3">
        <f>Table1[[#This Row],[Annual Income]]/12</f>
        <v>6319.833333333333</v>
      </c>
      <c r="V450" s="6">
        <f>Table1[[#This Row],[EMI PER MONTH]]/Table1[[#This Row],[INCOME PER MONTH]]</f>
        <v>6.4361823887760766E-2</v>
      </c>
      <c r="W450" s="7" t="str">
        <f>TEXT(Table1[[#This Row],[Issue Date]],"YYYY-mm")</f>
        <v>2022-05</v>
      </c>
      <c r="X450" s="33">
        <f ca="1">DATEDIF(Table1[[#This Row],[Issue Date]],TODAY(),"m")</f>
        <v>40</v>
      </c>
      <c r="Y45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2117.36</v>
      </c>
      <c r="Z450" s="22" t="str">
        <f>IF(Table1[[#This Row],[Total Payments Received]]&gt;Table1[[#This Row],[Loan Amount]],"PROFIT","LOSS")</f>
        <v>PROFIT</v>
      </c>
    </row>
    <row r="451" spans="1:26" ht="30" x14ac:dyDescent="0.25">
      <c r="A451" s="21" t="s">
        <v>941</v>
      </c>
      <c r="B451" s="2" t="s">
        <v>2414</v>
      </c>
      <c r="C451" s="3" t="s">
        <v>942</v>
      </c>
      <c r="D451" s="3" t="s">
        <v>64</v>
      </c>
      <c r="E451" s="3">
        <v>30545</v>
      </c>
      <c r="F451" s="3">
        <v>19.600000000000001</v>
      </c>
      <c r="G451" s="3">
        <v>60</v>
      </c>
      <c r="H451" s="3" t="s">
        <v>2043</v>
      </c>
      <c r="I451" s="3" t="s">
        <v>35</v>
      </c>
      <c r="J451" s="3" t="s">
        <v>21</v>
      </c>
      <c r="K451" s="3">
        <v>49539</v>
      </c>
      <c r="L451" s="3" t="s">
        <v>32</v>
      </c>
      <c r="M451" s="3">
        <v>0.14000000000000001</v>
      </c>
      <c r="N451" s="3">
        <v>0.5</v>
      </c>
      <c r="O451" s="3">
        <v>5878.95</v>
      </c>
      <c r="P451" s="3">
        <v>0</v>
      </c>
      <c r="Q451" s="3">
        <f>Table1[[#This Row],[Total Payments Received]]-Table1[[#This Row],[Loan Amount]]</f>
        <v>-24666.05</v>
      </c>
      <c r="R451" s="4">
        <f>Table1[[#This Row],[Loan Amount]]/Table1[[#This Row],[Annual Income]]</f>
        <v>0.61658491289690953</v>
      </c>
      <c r="S451" s="6">
        <f>Table1[[#This Row],[Loan Amount]]/Table1[[#This Row],[Annual Income]]</f>
        <v>0.61658491289690953</v>
      </c>
      <c r="T451" s="3">
        <f>Table1[[#This Row],[Total Payments Received]]/Table1[[#This Row],[Term (Months)]]</f>
        <v>97.982500000000002</v>
      </c>
      <c r="U451" s="3">
        <f>Table1[[#This Row],[Annual Income]]/12</f>
        <v>4128.25</v>
      </c>
      <c r="V451" s="6">
        <f>Table1[[#This Row],[EMI PER MONTH]]/Table1[[#This Row],[INCOME PER MONTH]]</f>
        <v>2.3734633319203051E-2</v>
      </c>
      <c r="W451" s="7" t="str">
        <f>TEXT(Table1[[#This Row],[Issue Date]],"YYYY-mm")</f>
        <v>2023-07</v>
      </c>
      <c r="X451" s="33">
        <f ca="1">DATEDIF(Table1[[#This Row],[Issue Date]],TODAY(),"m")</f>
        <v>26</v>
      </c>
      <c r="Y45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24666.05</v>
      </c>
      <c r="Z451" s="22" t="str">
        <f>IF(Table1[[#This Row],[Total Payments Received]]&gt;Table1[[#This Row],[Loan Amount]],"PROFIT","LOSS")</f>
        <v>LOSS</v>
      </c>
    </row>
    <row r="452" spans="1:26" ht="45" x14ac:dyDescent="0.25">
      <c r="A452" s="21" t="s">
        <v>943</v>
      </c>
      <c r="B452" s="2" t="s">
        <v>2415</v>
      </c>
      <c r="C452" s="3" t="s">
        <v>944</v>
      </c>
      <c r="D452" s="3" t="s">
        <v>75</v>
      </c>
      <c r="E452" s="3">
        <v>37877</v>
      </c>
      <c r="F452" s="3">
        <v>17</v>
      </c>
      <c r="G452" s="3">
        <v>36</v>
      </c>
      <c r="H452" s="3" t="s">
        <v>19</v>
      </c>
      <c r="I452" s="3" t="s">
        <v>20</v>
      </c>
      <c r="J452" s="3" t="s">
        <v>31</v>
      </c>
      <c r="K452" s="3">
        <v>132274</v>
      </c>
      <c r="L452" s="3" t="s">
        <v>32</v>
      </c>
      <c r="M452" s="3">
        <v>0.45</v>
      </c>
      <c r="N452" s="3">
        <v>0.53</v>
      </c>
      <c r="O452" s="3">
        <v>44316.09</v>
      </c>
      <c r="P452" s="3">
        <v>0</v>
      </c>
      <c r="Q452" s="3">
        <f>Table1[[#This Row],[Total Payments Received]]-Table1[[#This Row],[Loan Amount]]</f>
        <v>6439.0899999999965</v>
      </c>
      <c r="R452" s="4">
        <f>Table1[[#This Row],[Loan Amount]]/Table1[[#This Row],[Annual Income]]</f>
        <v>0.28635257117800927</v>
      </c>
      <c r="S452" s="6">
        <f>Table1[[#This Row],[Loan Amount]]/Table1[[#This Row],[Annual Income]]</f>
        <v>0.28635257117800927</v>
      </c>
      <c r="T452" s="3">
        <f>Table1[[#This Row],[Total Payments Received]]/Table1[[#This Row],[Term (Months)]]</f>
        <v>1231.0024999999998</v>
      </c>
      <c r="U452" s="3">
        <f>Table1[[#This Row],[Annual Income]]/12</f>
        <v>11022.833333333334</v>
      </c>
      <c r="V452" s="6">
        <f>Table1[[#This Row],[EMI PER MONTH]]/Table1[[#This Row],[INCOME PER MONTH]]</f>
        <v>0.11167750275942361</v>
      </c>
      <c r="W452" s="7" t="str">
        <f>TEXT(Table1[[#This Row],[Issue Date]],"YYYY-mm")</f>
        <v>2021-06</v>
      </c>
      <c r="X452" s="33">
        <f ca="1">DATEDIF(Table1[[#This Row],[Issue Date]],TODAY(),"m")</f>
        <v>51</v>
      </c>
      <c r="Y45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6439.09</v>
      </c>
      <c r="Z452" s="22" t="str">
        <f>IF(Table1[[#This Row],[Total Payments Received]]&gt;Table1[[#This Row],[Loan Amount]],"PROFIT","LOSS")</f>
        <v>PROFIT</v>
      </c>
    </row>
    <row r="453" spans="1:26" ht="30" x14ac:dyDescent="0.25">
      <c r="A453" s="21" t="s">
        <v>945</v>
      </c>
      <c r="B453" s="2" t="s">
        <v>2416</v>
      </c>
      <c r="C453" s="3" t="s">
        <v>946</v>
      </c>
      <c r="D453" s="3" t="s">
        <v>25</v>
      </c>
      <c r="E453" s="3">
        <v>16313</v>
      </c>
      <c r="F453" s="3">
        <v>6.3</v>
      </c>
      <c r="G453" s="3">
        <v>36</v>
      </c>
      <c r="H453" s="3" t="s">
        <v>19</v>
      </c>
      <c r="I453" s="3" t="s">
        <v>20</v>
      </c>
      <c r="J453" s="3" t="s">
        <v>21</v>
      </c>
      <c r="K453" s="3">
        <v>87124</v>
      </c>
      <c r="L453" s="3" t="s">
        <v>28</v>
      </c>
      <c r="M453" s="3">
        <v>0.22</v>
      </c>
      <c r="N453" s="3">
        <v>0.67</v>
      </c>
      <c r="O453" s="3">
        <v>17340.72</v>
      </c>
      <c r="P453" s="3">
        <v>0</v>
      </c>
      <c r="Q453" s="3">
        <f>Table1[[#This Row],[Total Payments Received]]-Table1[[#This Row],[Loan Amount]]</f>
        <v>1027.7200000000012</v>
      </c>
      <c r="R453" s="4">
        <f>Table1[[#This Row],[Loan Amount]]/Table1[[#This Row],[Annual Income]]</f>
        <v>0.18723887792112393</v>
      </c>
      <c r="S453" s="6">
        <f>Table1[[#This Row],[Loan Amount]]/Table1[[#This Row],[Annual Income]]</f>
        <v>0.18723887792112393</v>
      </c>
      <c r="T453" s="3">
        <f>Table1[[#This Row],[Total Payments Received]]/Table1[[#This Row],[Term (Months)]]</f>
        <v>481.68666666666672</v>
      </c>
      <c r="U453" s="3">
        <f>Table1[[#This Row],[Annual Income]]/12</f>
        <v>7260.333333333333</v>
      </c>
      <c r="V453" s="6">
        <f>Table1[[#This Row],[EMI PER MONTH]]/Table1[[#This Row],[INCOME PER MONTH]]</f>
        <v>6.6344979569349441E-2</v>
      </c>
      <c r="W453" s="7" t="str">
        <f>TEXT(Table1[[#This Row],[Issue Date]],"YYYY-mm")</f>
        <v>2023-08</v>
      </c>
      <c r="X453" s="33">
        <f ca="1">DATEDIF(Table1[[#This Row],[Issue Date]],TODAY(),"m")</f>
        <v>25</v>
      </c>
      <c r="Y45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1027.72</v>
      </c>
      <c r="Z453" s="22" t="str">
        <f>IF(Table1[[#This Row],[Total Payments Received]]&gt;Table1[[#This Row],[Loan Amount]],"PROFIT","LOSS")</f>
        <v>PROFIT</v>
      </c>
    </row>
    <row r="454" spans="1:26" x14ac:dyDescent="0.25">
      <c r="A454" s="21" t="s">
        <v>947</v>
      </c>
      <c r="B454" s="2" t="s">
        <v>2148</v>
      </c>
      <c r="C454" s="3" t="s">
        <v>948</v>
      </c>
      <c r="D454" s="3" t="s">
        <v>25</v>
      </c>
      <c r="E454" s="3">
        <v>16349</v>
      </c>
      <c r="F454" s="3">
        <v>22.5</v>
      </c>
      <c r="G454" s="3">
        <v>36</v>
      </c>
      <c r="H454" s="3" t="s">
        <v>19</v>
      </c>
      <c r="I454" s="3" t="s">
        <v>20</v>
      </c>
      <c r="J454" s="3" t="s">
        <v>27</v>
      </c>
      <c r="K454" s="3">
        <v>95149</v>
      </c>
      <c r="L454" s="3" t="s">
        <v>28</v>
      </c>
      <c r="M454" s="3">
        <v>0.17</v>
      </c>
      <c r="N454" s="3">
        <v>0.87</v>
      </c>
      <c r="O454" s="3">
        <v>20027.53</v>
      </c>
      <c r="P454" s="3">
        <v>0</v>
      </c>
      <c r="Q454" s="3">
        <f>Table1[[#This Row],[Total Payments Received]]-Table1[[#This Row],[Loan Amount]]</f>
        <v>3678.5299999999988</v>
      </c>
      <c r="R454" s="4">
        <f>Table1[[#This Row],[Loan Amount]]/Table1[[#This Row],[Annual Income]]</f>
        <v>0.1718252425143722</v>
      </c>
      <c r="S454" s="6">
        <f>Table1[[#This Row],[Loan Amount]]/Table1[[#This Row],[Annual Income]]</f>
        <v>0.1718252425143722</v>
      </c>
      <c r="T454" s="3">
        <f>Table1[[#This Row],[Total Payments Received]]/Table1[[#This Row],[Term (Months)]]</f>
        <v>556.32027777777773</v>
      </c>
      <c r="U454" s="3">
        <f>Table1[[#This Row],[Annual Income]]/12</f>
        <v>7929.083333333333</v>
      </c>
      <c r="V454" s="6">
        <f>Table1[[#This Row],[EMI PER MONTH]]/Table1[[#This Row],[INCOME PER MONTH]]</f>
        <v>7.0161991543088553E-2</v>
      </c>
      <c r="W454" s="7" t="str">
        <f>TEXT(Table1[[#This Row],[Issue Date]],"YYYY-mm")</f>
        <v>2023-03</v>
      </c>
      <c r="X454" s="33">
        <f ca="1">DATEDIF(Table1[[#This Row],[Issue Date]],TODAY(),"m")</f>
        <v>30</v>
      </c>
      <c r="Y45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3678.53</v>
      </c>
      <c r="Z454" s="22" t="str">
        <f>IF(Table1[[#This Row],[Total Payments Received]]&gt;Table1[[#This Row],[Loan Amount]],"PROFIT","LOSS")</f>
        <v>PROFIT</v>
      </c>
    </row>
    <row r="455" spans="1:26" x14ac:dyDescent="0.25">
      <c r="A455" s="21" t="s">
        <v>949</v>
      </c>
      <c r="B455" s="2" t="s">
        <v>2323</v>
      </c>
      <c r="C455" s="3" t="s">
        <v>950</v>
      </c>
      <c r="D455" s="3" t="s">
        <v>39</v>
      </c>
      <c r="E455" s="3">
        <v>8179</v>
      </c>
      <c r="F455" s="3">
        <v>22.5</v>
      </c>
      <c r="G455" s="3">
        <v>60</v>
      </c>
      <c r="H455" s="3" t="s">
        <v>19</v>
      </c>
      <c r="I455" s="3" t="s">
        <v>82</v>
      </c>
      <c r="J455" s="3" t="s">
        <v>36</v>
      </c>
      <c r="K455" s="3">
        <v>56616</v>
      </c>
      <c r="L455" s="3" t="s">
        <v>28</v>
      </c>
      <c r="M455" s="3">
        <v>0.37</v>
      </c>
      <c r="N455" s="3">
        <v>0.5</v>
      </c>
      <c r="O455" s="3">
        <v>10019.280000000001</v>
      </c>
      <c r="P455" s="3">
        <v>0</v>
      </c>
      <c r="Q455" s="3">
        <f>Table1[[#This Row],[Total Payments Received]]-Table1[[#This Row],[Loan Amount]]</f>
        <v>1840.2800000000007</v>
      </c>
      <c r="R455" s="4">
        <f>Table1[[#This Row],[Loan Amount]]/Table1[[#This Row],[Annual Income]]</f>
        <v>0.14446446234280061</v>
      </c>
      <c r="S455" s="6">
        <f>Table1[[#This Row],[Loan Amount]]/Table1[[#This Row],[Annual Income]]</f>
        <v>0.14446446234280061</v>
      </c>
      <c r="T455" s="3">
        <f>Table1[[#This Row],[Total Payments Received]]/Table1[[#This Row],[Term (Months)]]</f>
        <v>166.988</v>
      </c>
      <c r="U455" s="3">
        <f>Table1[[#This Row],[Annual Income]]/12</f>
        <v>4718</v>
      </c>
      <c r="V455" s="6">
        <f>Table1[[#This Row],[EMI PER MONTH]]/Table1[[#This Row],[INCOME PER MONTH]]</f>
        <v>3.539381093683764E-2</v>
      </c>
      <c r="W455" s="7" t="str">
        <f>TEXT(Table1[[#This Row],[Issue Date]],"YYYY-mm")</f>
        <v>2022-09</v>
      </c>
      <c r="X455" s="33">
        <f ca="1">DATEDIF(Table1[[#This Row],[Issue Date]],TODAY(),"m")</f>
        <v>35</v>
      </c>
      <c r="Y45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1840.28</v>
      </c>
      <c r="Z455" s="22" t="str">
        <f>IF(Table1[[#This Row],[Total Payments Received]]&gt;Table1[[#This Row],[Loan Amount]],"PROFIT","LOSS")</f>
        <v>PROFIT</v>
      </c>
    </row>
    <row r="456" spans="1:26" ht="30" x14ac:dyDescent="0.25">
      <c r="A456" s="21" t="s">
        <v>951</v>
      </c>
      <c r="B456" s="2" t="s">
        <v>2417</v>
      </c>
      <c r="C456" s="3" t="s">
        <v>952</v>
      </c>
      <c r="D456" s="3" t="s">
        <v>71</v>
      </c>
      <c r="E456" s="3">
        <v>11326</v>
      </c>
      <c r="F456" s="3">
        <v>11.6</v>
      </c>
      <c r="G456" s="3">
        <v>60</v>
      </c>
      <c r="H456" s="3" t="s">
        <v>2043</v>
      </c>
      <c r="I456" s="3" t="s">
        <v>20</v>
      </c>
      <c r="J456" s="3" t="s">
        <v>46</v>
      </c>
      <c r="K456" s="3">
        <v>109655</v>
      </c>
      <c r="L456" s="3" t="s">
        <v>32</v>
      </c>
      <c r="M456" s="3">
        <v>0.12</v>
      </c>
      <c r="N456" s="3">
        <v>0.71</v>
      </c>
      <c r="O456" s="3">
        <v>3433.56</v>
      </c>
      <c r="P456" s="3">
        <v>1960.48</v>
      </c>
      <c r="Q456" s="3">
        <f>Table1[[#This Row],[Total Payments Received]]-Table1[[#This Row],[Loan Amount]]</f>
        <v>-7892.4400000000005</v>
      </c>
      <c r="R456" s="4">
        <f>Table1[[#This Row],[Loan Amount]]/Table1[[#This Row],[Annual Income]]</f>
        <v>0.10328758378550909</v>
      </c>
      <c r="S456" s="6">
        <f>Table1[[#This Row],[Loan Amount]]/Table1[[#This Row],[Annual Income]]</f>
        <v>0.10328758378550909</v>
      </c>
      <c r="T456" s="3">
        <f>Table1[[#This Row],[Total Payments Received]]/Table1[[#This Row],[Term (Months)]]</f>
        <v>57.225999999999999</v>
      </c>
      <c r="U456" s="3">
        <f>Table1[[#This Row],[Annual Income]]/12</f>
        <v>9137.9166666666661</v>
      </c>
      <c r="V456" s="6">
        <f>Table1[[#This Row],[EMI PER MONTH]]/Table1[[#This Row],[INCOME PER MONTH]]</f>
        <v>6.2624777711914647E-3</v>
      </c>
      <c r="W456" s="7" t="str">
        <f>TEXT(Table1[[#This Row],[Issue Date]],"YYYY-mm")</f>
        <v>2021-01</v>
      </c>
      <c r="X456" s="33">
        <f ca="1">DATEDIF(Table1[[#This Row],[Issue Date]],TODAY(),"m")</f>
        <v>55</v>
      </c>
      <c r="Y45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7892.44</v>
      </c>
      <c r="Z456" s="22" t="str">
        <f>IF(Table1[[#This Row],[Total Payments Received]]&gt;Table1[[#This Row],[Loan Amount]],"PROFIT","LOSS")</f>
        <v>LOSS</v>
      </c>
    </row>
    <row r="457" spans="1:26" ht="45" x14ac:dyDescent="0.25">
      <c r="A457" s="21" t="s">
        <v>953</v>
      </c>
      <c r="B457" s="2" t="s">
        <v>2418</v>
      </c>
      <c r="C457" s="3" t="s">
        <v>954</v>
      </c>
      <c r="D457" s="3" t="s">
        <v>75</v>
      </c>
      <c r="E457" s="3">
        <v>2560</v>
      </c>
      <c r="F457" s="3">
        <v>11.8</v>
      </c>
      <c r="G457" s="3">
        <v>60</v>
      </c>
      <c r="H457" s="3" t="s">
        <v>19</v>
      </c>
      <c r="I457" s="3" t="s">
        <v>20</v>
      </c>
      <c r="J457" s="3" t="s">
        <v>31</v>
      </c>
      <c r="K457" s="3">
        <v>120695</v>
      </c>
      <c r="L457" s="3" t="s">
        <v>22</v>
      </c>
      <c r="M457" s="3">
        <v>0.35</v>
      </c>
      <c r="N457" s="3">
        <v>0.65</v>
      </c>
      <c r="O457" s="3">
        <v>2862.08</v>
      </c>
      <c r="P457" s="3">
        <v>0</v>
      </c>
      <c r="Q457" s="3">
        <f>Table1[[#This Row],[Total Payments Received]]-Table1[[#This Row],[Loan Amount]]</f>
        <v>302.07999999999993</v>
      </c>
      <c r="R457" s="4">
        <f>Table1[[#This Row],[Loan Amount]]/Table1[[#This Row],[Annual Income]]</f>
        <v>2.1210489249761797E-2</v>
      </c>
      <c r="S457" s="6">
        <f>Table1[[#This Row],[Loan Amount]]/Table1[[#This Row],[Annual Income]]</f>
        <v>2.1210489249761797E-2</v>
      </c>
      <c r="T457" s="3">
        <f>Table1[[#This Row],[Total Payments Received]]/Table1[[#This Row],[Term (Months)]]</f>
        <v>47.701333333333331</v>
      </c>
      <c r="U457" s="3">
        <f>Table1[[#This Row],[Annual Income]]/12</f>
        <v>10057.916666666666</v>
      </c>
      <c r="V457" s="6">
        <f>Table1[[#This Row],[EMI PER MONTH]]/Table1[[#This Row],[INCOME PER MONTH]]</f>
        <v>4.7426653962467378E-3</v>
      </c>
      <c r="W457" s="7" t="str">
        <f>TEXT(Table1[[#This Row],[Issue Date]],"YYYY-mm")</f>
        <v>2021-12</v>
      </c>
      <c r="X457" s="33">
        <f ca="1">DATEDIF(Table1[[#This Row],[Issue Date]],TODAY(),"m")</f>
        <v>45</v>
      </c>
      <c r="Y45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302.08</v>
      </c>
      <c r="Z457" s="22" t="str">
        <f>IF(Table1[[#This Row],[Total Payments Received]]&gt;Table1[[#This Row],[Loan Amount]],"PROFIT","LOSS")</f>
        <v>PROFIT</v>
      </c>
    </row>
    <row r="458" spans="1:26" ht="30" x14ac:dyDescent="0.25">
      <c r="A458" s="21" t="s">
        <v>955</v>
      </c>
      <c r="B458" s="2" t="s">
        <v>2419</v>
      </c>
      <c r="C458" s="3" t="s">
        <v>956</v>
      </c>
      <c r="D458" s="3" t="s">
        <v>75</v>
      </c>
      <c r="E458" s="3">
        <v>14612</v>
      </c>
      <c r="F458" s="3">
        <v>24.8</v>
      </c>
      <c r="G458" s="3">
        <v>60</v>
      </c>
      <c r="H458" s="3" t="s">
        <v>19</v>
      </c>
      <c r="I458" s="3" t="s">
        <v>20</v>
      </c>
      <c r="J458" s="3" t="s">
        <v>46</v>
      </c>
      <c r="K458" s="3">
        <v>84567</v>
      </c>
      <c r="L458" s="3" t="s">
        <v>32</v>
      </c>
      <c r="M458" s="3">
        <v>0.38</v>
      </c>
      <c r="N458" s="3">
        <v>0.52</v>
      </c>
      <c r="O458" s="3">
        <v>18235.78</v>
      </c>
      <c r="P458" s="3">
        <v>0</v>
      </c>
      <c r="Q458" s="3">
        <f>Table1[[#This Row],[Total Payments Received]]-Table1[[#This Row],[Loan Amount]]</f>
        <v>3623.7799999999988</v>
      </c>
      <c r="R458" s="4">
        <f>Table1[[#This Row],[Loan Amount]]/Table1[[#This Row],[Annual Income]]</f>
        <v>0.17278607494649212</v>
      </c>
      <c r="S458" s="6">
        <f>Table1[[#This Row],[Loan Amount]]/Table1[[#This Row],[Annual Income]]</f>
        <v>0.17278607494649212</v>
      </c>
      <c r="T458" s="3">
        <f>Table1[[#This Row],[Total Payments Received]]/Table1[[#This Row],[Term (Months)]]</f>
        <v>303.92966666666666</v>
      </c>
      <c r="U458" s="3">
        <f>Table1[[#This Row],[Annual Income]]/12</f>
        <v>7047.25</v>
      </c>
      <c r="V458" s="6">
        <f>Table1[[#This Row],[EMI PER MONTH]]/Table1[[#This Row],[INCOME PER MONTH]]</f>
        <v>4.3127413766599267E-2</v>
      </c>
      <c r="W458" s="7" t="str">
        <f>TEXT(Table1[[#This Row],[Issue Date]],"YYYY-mm")</f>
        <v>2022-05</v>
      </c>
      <c r="X458" s="33">
        <f ca="1">DATEDIF(Table1[[#This Row],[Issue Date]],TODAY(),"m")</f>
        <v>40</v>
      </c>
      <c r="Y45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3623.78</v>
      </c>
      <c r="Z458" s="22" t="str">
        <f>IF(Table1[[#This Row],[Total Payments Received]]&gt;Table1[[#This Row],[Loan Amount]],"PROFIT","LOSS")</f>
        <v>PROFIT</v>
      </c>
    </row>
    <row r="459" spans="1:26" x14ac:dyDescent="0.25">
      <c r="A459" s="21" t="s">
        <v>957</v>
      </c>
      <c r="B459" s="2" t="s">
        <v>2065</v>
      </c>
      <c r="C459" s="3" t="s">
        <v>958</v>
      </c>
      <c r="D459" s="3" t="s">
        <v>18</v>
      </c>
      <c r="E459" s="3">
        <v>18650</v>
      </c>
      <c r="F459" s="3">
        <v>17.5</v>
      </c>
      <c r="G459" s="3">
        <v>60</v>
      </c>
      <c r="H459" s="3" t="s">
        <v>19</v>
      </c>
      <c r="I459" s="3" t="s">
        <v>26</v>
      </c>
      <c r="J459" s="3" t="s">
        <v>36</v>
      </c>
      <c r="K459" s="3">
        <v>67099</v>
      </c>
      <c r="L459" s="3" t="s">
        <v>28</v>
      </c>
      <c r="M459" s="3">
        <v>0.19</v>
      </c>
      <c r="N459" s="3">
        <v>0.7</v>
      </c>
      <c r="O459" s="3">
        <v>21913.75</v>
      </c>
      <c r="P459" s="3">
        <v>0</v>
      </c>
      <c r="Q459" s="3">
        <f>Table1[[#This Row],[Total Payments Received]]-Table1[[#This Row],[Loan Amount]]</f>
        <v>3263.75</v>
      </c>
      <c r="R459" s="4">
        <f>Table1[[#This Row],[Loan Amount]]/Table1[[#This Row],[Annual Income]]</f>
        <v>0.27794751039508786</v>
      </c>
      <c r="S459" s="6">
        <f>Table1[[#This Row],[Loan Amount]]/Table1[[#This Row],[Annual Income]]</f>
        <v>0.27794751039508786</v>
      </c>
      <c r="T459" s="3">
        <f>Table1[[#This Row],[Total Payments Received]]/Table1[[#This Row],[Term (Months)]]</f>
        <v>365.22916666666669</v>
      </c>
      <c r="U459" s="3">
        <f>Table1[[#This Row],[Annual Income]]/12</f>
        <v>5591.583333333333</v>
      </c>
      <c r="V459" s="6">
        <f>Table1[[#This Row],[EMI PER MONTH]]/Table1[[#This Row],[INCOME PER MONTH]]</f>
        <v>6.5317664942845646E-2</v>
      </c>
      <c r="W459" s="7" t="str">
        <f>TEXT(Table1[[#This Row],[Issue Date]],"YYYY-mm")</f>
        <v>2022-05</v>
      </c>
      <c r="X459" s="33">
        <f ca="1">DATEDIF(Table1[[#This Row],[Issue Date]],TODAY(),"m")</f>
        <v>39</v>
      </c>
      <c r="Y45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3263.75</v>
      </c>
      <c r="Z459" s="22" t="str">
        <f>IF(Table1[[#This Row],[Total Payments Received]]&gt;Table1[[#This Row],[Loan Amount]],"PROFIT","LOSS")</f>
        <v>PROFIT</v>
      </c>
    </row>
    <row r="460" spans="1:26" ht="45" hidden="1" x14ac:dyDescent="0.25">
      <c r="A460" s="21" t="s">
        <v>959</v>
      </c>
      <c r="B460" s="2" t="s">
        <v>2109</v>
      </c>
      <c r="C460" s="3" t="s">
        <v>960</v>
      </c>
      <c r="D460" s="3" t="s">
        <v>64</v>
      </c>
      <c r="E460" s="3">
        <v>27745</v>
      </c>
      <c r="F460" s="3">
        <v>15.6</v>
      </c>
      <c r="G460" s="3">
        <v>36</v>
      </c>
      <c r="H460" s="3" t="s">
        <v>2773</v>
      </c>
      <c r="I460" s="3" t="s">
        <v>20</v>
      </c>
      <c r="J460" s="3" t="s">
        <v>31</v>
      </c>
      <c r="K460" s="3">
        <v>105831</v>
      </c>
      <c r="L460" s="3" t="s">
        <v>32</v>
      </c>
      <c r="M460" s="3">
        <v>0.12</v>
      </c>
      <c r="N460" s="3">
        <v>0.61</v>
      </c>
      <c r="O460" s="3">
        <v>0</v>
      </c>
      <c r="P460" s="3">
        <v>0</v>
      </c>
      <c r="Q460" s="3">
        <f>Table1[[#This Row],[Total Payments Received]]-Table1[[#This Row],[Loan Amount]]</f>
        <v>-27745</v>
      </c>
      <c r="R460" s="4">
        <f>Table1[[#This Row],[Loan Amount]]/Table1[[#This Row],[Annual Income]]</f>
        <v>0.26216326029235293</v>
      </c>
      <c r="S460" s="6">
        <f>Table1[[#This Row],[Loan Amount]]/Table1[[#This Row],[Annual Income]]</f>
        <v>0.26216326029235293</v>
      </c>
      <c r="T460" s="3">
        <f>Table1[[#This Row],[Total Payments Received]]/Table1[[#This Row],[Term (Months)]]</f>
        <v>0</v>
      </c>
      <c r="U460" s="3">
        <f>Table1[[#This Row],[Annual Income]]/12</f>
        <v>8819.25</v>
      </c>
      <c r="V460" s="6">
        <f>Table1[[#This Row],[EMI PER MONTH]]/Table1[[#This Row],[INCOME PER MONTH]]</f>
        <v>0</v>
      </c>
      <c r="W460" s="7" t="str">
        <f>TEXT(Table1[[#This Row],[Issue Date]],"YYYY-mm")</f>
        <v>2021-08</v>
      </c>
      <c r="X460" s="33">
        <f ca="1">DATEDIF(Table1[[#This Row],[Issue Date]],TODAY(),"m")</f>
        <v>49</v>
      </c>
      <c r="Y46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27745</v>
      </c>
      <c r="Z460" s="22" t="str">
        <f>IF(Table1[[#This Row],[Total Payments Received]]&gt;Table1[[#This Row],[Loan Amount]],"PROFIT","LOSS")</f>
        <v>LOSS</v>
      </c>
    </row>
    <row r="461" spans="1:26" x14ac:dyDescent="0.25">
      <c r="A461" s="21" t="s">
        <v>961</v>
      </c>
      <c r="B461" s="2" t="s">
        <v>2420</v>
      </c>
      <c r="C461" s="3" t="s">
        <v>962</v>
      </c>
      <c r="D461" s="3" t="s">
        <v>18</v>
      </c>
      <c r="E461" s="3">
        <v>32890</v>
      </c>
      <c r="F461" s="3">
        <v>21.8</v>
      </c>
      <c r="G461" s="3">
        <v>36</v>
      </c>
      <c r="H461" s="3" t="s">
        <v>19</v>
      </c>
      <c r="I461" s="3" t="s">
        <v>56</v>
      </c>
      <c r="J461" s="3" t="s">
        <v>36</v>
      </c>
      <c r="K461" s="3">
        <v>130246</v>
      </c>
      <c r="L461" s="3" t="s">
        <v>28</v>
      </c>
      <c r="M461" s="3">
        <v>0.25</v>
      </c>
      <c r="N461" s="3">
        <v>0.66</v>
      </c>
      <c r="O461" s="3">
        <v>40060.019999999997</v>
      </c>
      <c r="P461" s="3">
        <v>0</v>
      </c>
      <c r="Q461" s="3">
        <f>Table1[[#This Row],[Total Payments Received]]-Table1[[#This Row],[Loan Amount]]</f>
        <v>7170.0199999999968</v>
      </c>
      <c r="R461" s="4">
        <f>Table1[[#This Row],[Loan Amount]]/Table1[[#This Row],[Annual Income]]</f>
        <v>0.2525221503923345</v>
      </c>
      <c r="S461" s="6">
        <f>Table1[[#This Row],[Loan Amount]]/Table1[[#This Row],[Annual Income]]</f>
        <v>0.2525221503923345</v>
      </c>
      <c r="T461" s="3">
        <f>Table1[[#This Row],[Total Payments Received]]/Table1[[#This Row],[Term (Months)]]</f>
        <v>1112.7783333333332</v>
      </c>
      <c r="U461" s="3">
        <f>Table1[[#This Row],[Annual Income]]/12</f>
        <v>10853.833333333334</v>
      </c>
      <c r="V461" s="6">
        <f>Table1[[#This Row],[EMI PER MONTH]]/Table1[[#This Row],[INCOME PER MONTH]]</f>
        <v>0.10252399305928779</v>
      </c>
      <c r="W461" s="7" t="str">
        <f>TEXT(Table1[[#This Row],[Issue Date]],"YYYY-mm")</f>
        <v>2023-12</v>
      </c>
      <c r="X461" s="33">
        <f ca="1">DATEDIF(Table1[[#This Row],[Issue Date]],TODAY(),"m")</f>
        <v>20</v>
      </c>
      <c r="Y46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7170.02</v>
      </c>
      <c r="Z461" s="22" t="str">
        <f>IF(Table1[[#This Row],[Total Payments Received]]&gt;Table1[[#This Row],[Loan Amount]],"PROFIT","LOSS")</f>
        <v>PROFIT</v>
      </c>
    </row>
    <row r="462" spans="1:26" ht="30" x14ac:dyDescent="0.25">
      <c r="A462" s="21" t="s">
        <v>963</v>
      </c>
      <c r="B462" s="2" t="s">
        <v>2391</v>
      </c>
      <c r="C462" s="3" t="s">
        <v>964</v>
      </c>
      <c r="D462" s="3" t="s">
        <v>64</v>
      </c>
      <c r="E462" s="3">
        <v>21022</v>
      </c>
      <c r="F462" s="3">
        <v>10.7</v>
      </c>
      <c r="G462" s="3">
        <v>60</v>
      </c>
      <c r="H462" s="3" t="s">
        <v>2043</v>
      </c>
      <c r="I462" s="3" t="s">
        <v>56</v>
      </c>
      <c r="J462" s="3" t="s">
        <v>21</v>
      </c>
      <c r="K462" s="3">
        <v>91799</v>
      </c>
      <c r="L462" s="3" t="s">
        <v>28</v>
      </c>
      <c r="M462" s="3">
        <v>0.14000000000000001</v>
      </c>
      <c r="N462" s="3">
        <v>0.82</v>
      </c>
      <c r="O462" s="3">
        <v>5630.06</v>
      </c>
      <c r="P462" s="3">
        <v>0</v>
      </c>
      <c r="Q462" s="3">
        <f>Table1[[#This Row],[Total Payments Received]]-Table1[[#This Row],[Loan Amount]]</f>
        <v>-15391.939999999999</v>
      </c>
      <c r="R462" s="4">
        <f>Table1[[#This Row],[Loan Amount]]/Table1[[#This Row],[Annual Income]]</f>
        <v>0.22900031590758069</v>
      </c>
      <c r="S462" s="6">
        <f>Table1[[#This Row],[Loan Amount]]/Table1[[#This Row],[Annual Income]]</f>
        <v>0.22900031590758069</v>
      </c>
      <c r="T462" s="3">
        <f>Table1[[#This Row],[Total Payments Received]]/Table1[[#This Row],[Term (Months)]]</f>
        <v>93.834333333333333</v>
      </c>
      <c r="U462" s="3">
        <f>Table1[[#This Row],[Annual Income]]/12</f>
        <v>7649.916666666667</v>
      </c>
      <c r="V462" s="6">
        <f>Table1[[#This Row],[EMI PER MONTH]]/Table1[[#This Row],[INCOME PER MONTH]]</f>
        <v>1.2266059543132278E-2</v>
      </c>
      <c r="W462" s="7" t="str">
        <f>TEXT(Table1[[#This Row],[Issue Date]],"YYYY-mm")</f>
        <v>2022-03</v>
      </c>
      <c r="X462" s="33">
        <f ca="1">DATEDIF(Table1[[#This Row],[Issue Date]],TODAY(),"m")</f>
        <v>41</v>
      </c>
      <c r="Y46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15391.94</v>
      </c>
      <c r="Z462" s="22" t="str">
        <f>IF(Table1[[#This Row],[Total Payments Received]]&gt;Table1[[#This Row],[Loan Amount]],"PROFIT","LOSS")</f>
        <v>LOSS</v>
      </c>
    </row>
    <row r="463" spans="1:26" ht="30" x14ac:dyDescent="0.25">
      <c r="A463" s="21" t="s">
        <v>965</v>
      </c>
      <c r="B463" s="2" t="s">
        <v>2421</v>
      </c>
      <c r="C463" s="3" t="s">
        <v>966</v>
      </c>
      <c r="D463" s="3" t="s">
        <v>25</v>
      </c>
      <c r="E463" s="3">
        <v>5780</v>
      </c>
      <c r="F463" s="3">
        <v>13.6</v>
      </c>
      <c r="G463" s="3">
        <v>60</v>
      </c>
      <c r="H463" s="3" t="s">
        <v>19</v>
      </c>
      <c r="I463" s="3" t="s">
        <v>72</v>
      </c>
      <c r="J463" s="3" t="s">
        <v>21</v>
      </c>
      <c r="K463" s="3">
        <v>120221</v>
      </c>
      <c r="L463" s="3" t="s">
        <v>22</v>
      </c>
      <c r="M463" s="3">
        <v>0.15</v>
      </c>
      <c r="N463" s="3">
        <v>0.73</v>
      </c>
      <c r="O463" s="3">
        <v>6566.08</v>
      </c>
      <c r="P463" s="3">
        <v>0</v>
      </c>
      <c r="Q463" s="3">
        <f>Table1[[#This Row],[Total Payments Received]]-Table1[[#This Row],[Loan Amount]]</f>
        <v>786.07999999999993</v>
      </c>
      <c r="R463" s="4">
        <f>Table1[[#This Row],[Loan Amount]]/Table1[[#This Row],[Annual Income]]</f>
        <v>4.8078122790527443E-2</v>
      </c>
      <c r="S463" s="6">
        <f>Table1[[#This Row],[Loan Amount]]/Table1[[#This Row],[Annual Income]]</f>
        <v>4.8078122790527443E-2</v>
      </c>
      <c r="T463" s="3">
        <f>Table1[[#This Row],[Total Payments Received]]/Table1[[#This Row],[Term (Months)]]</f>
        <v>109.43466666666667</v>
      </c>
      <c r="U463" s="3">
        <f>Table1[[#This Row],[Annual Income]]/12</f>
        <v>10018.416666666666</v>
      </c>
      <c r="V463" s="6">
        <f>Table1[[#This Row],[EMI PER MONTH]]/Table1[[#This Row],[INCOME PER MONTH]]</f>
        <v>1.0923349498007837E-2</v>
      </c>
      <c r="W463" s="7" t="str">
        <f>TEXT(Table1[[#This Row],[Issue Date]],"YYYY-mm")</f>
        <v>2023-05</v>
      </c>
      <c r="X463" s="33">
        <f ca="1">DATEDIF(Table1[[#This Row],[Issue Date]],TODAY(),"m")</f>
        <v>27</v>
      </c>
      <c r="Y46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786.08</v>
      </c>
      <c r="Z463" s="22" t="str">
        <f>IF(Table1[[#This Row],[Total Payments Received]]&gt;Table1[[#This Row],[Loan Amount]],"PROFIT","LOSS")</f>
        <v>PROFIT</v>
      </c>
    </row>
    <row r="464" spans="1:26" ht="30" x14ac:dyDescent="0.25">
      <c r="A464" s="21" t="s">
        <v>967</v>
      </c>
      <c r="B464" s="2" t="s">
        <v>2076</v>
      </c>
      <c r="C464" s="3" t="s">
        <v>968</v>
      </c>
      <c r="D464" s="3" t="s">
        <v>39</v>
      </c>
      <c r="E464" s="3">
        <v>19311</v>
      </c>
      <c r="F464" s="3">
        <v>10.4</v>
      </c>
      <c r="G464" s="3">
        <v>36</v>
      </c>
      <c r="H464" s="3" t="s">
        <v>2043</v>
      </c>
      <c r="I464" s="3" t="s">
        <v>26</v>
      </c>
      <c r="J464" s="3" t="s">
        <v>21</v>
      </c>
      <c r="K464" s="3">
        <v>144879</v>
      </c>
      <c r="L464" s="3" t="s">
        <v>22</v>
      </c>
      <c r="M464" s="3">
        <v>0.2</v>
      </c>
      <c r="N464" s="3">
        <v>0.56000000000000005</v>
      </c>
      <c r="O464" s="3">
        <v>7598.51</v>
      </c>
      <c r="P464" s="3">
        <v>3245.92</v>
      </c>
      <c r="Q464" s="3">
        <f>Table1[[#This Row],[Total Payments Received]]-Table1[[#This Row],[Loan Amount]]</f>
        <v>-11712.49</v>
      </c>
      <c r="R464" s="4">
        <f>Table1[[#This Row],[Loan Amount]]/Table1[[#This Row],[Annual Income]]</f>
        <v>0.13329053900151161</v>
      </c>
      <c r="S464" s="6">
        <f>Table1[[#This Row],[Loan Amount]]/Table1[[#This Row],[Annual Income]]</f>
        <v>0.13329053900151161</v>
      </c>
      <c r="T464" s="3">
        <f>Table1[[#This Row],[Total Payments Received]]/Table1[[#This Row],[Term (Months)]]</f>
        <v>211.06972222222223</v>
      </c>
      <c r="U464" s="3">
        <f>Table1[[#This Row],[Annual Income]]/12</f>
        <v>12073.25</v>
      </c>
      <c r="V464" s="6">
        <f>Table1[[#This Row],[EMI PER MONTH]]/Table1[[#This Row],[INCOME PER MONTH]]</f>
        <v>1.7482427865092021E-2</v>
      </c>
      <c r="W464" s="7" t="str">
        <f>TEXT(Table1[[#This Row],[Issue Date]],"YYYY-mm")</f>
        <v>2021-06</v>
      </c>
      <c r="X464" s="33">
        <f ca="1">DATEDIF(Table1[[#This Row],[Issue Date]],TODAY(),"m")</f>
        <v>51</v>
      </c>
      <c r="Y46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11712.49</v>
      </c>
      <c r="Z464" s="22" t="str">
        <f>IF(Table1[[#This Row],[Total Payments Received]]&gt;Table1[[#This Row],[Loan Amount]],"PROFIT","LOSS")</f>
        <v>LOSS</v>
      </c>
    </row>
    <row r="465" spans="1:26" x14ac:dyDescent="0.25">
      <c r="A465" s="21" t="s">
        <v>969</v>
      </c>
      <c r="B465" s="2" t="s">
        <v>2422</v>
      </c>
      <c r="C465" s="3" t="s">
        <v>970</v>
      </c>
      <c r="D465" s="3" t="s">
        <v>52</v>
      </c>
      <c r="E465" s="3">
        <v>29380</v>
      </c>
      <c r="F465" s="3">
        <v>20.8</v>
      </c>
      <c r="G465" s="3">
        <v>36</v>
      </c>
      <c r="H465" s="3" t="s">
        <v>2043</v>
      </c>
      <c r="I465" s="3" t="s">
        <v>72</v>
      </c>
      <c r="J465" s="3" t="s">
        <v>36</v>
      </c>
      <c r="K465" s="3">
        <v>55479</v>
      </c>
      <c r="L465" s="3" t="s">
        <v>28</v>
      </c>
      <c r="M465" s="3">
        <v>0.22</v>
      </c>
      <c r="N465" s="3">
        <v>0.93</v>
      </c>
      <c r="O465" s="3">
        <v>10642.35</v>
      </c>
      <c r="P465" s="3">
        <v>10361.469999999999</v>
      </c>
      <c r="Q465" s="3">
        <f>Table1[[#This Row],[Total Payments Received]]-Table1[[#This Row],[Loan Amount]]</f>
        <v>-18737.650000000001</v>
      </c>
      <c r="R465" s="4">
        <f>Table1[[#This Row],[Loan Amount]]/Table1[[#This Row],[Annual Income]]</f>
        <v>0.52956974711151972</v>
      </c>
      <c r="S465" s="6">
        <f>Table1[[#This Row],[Loan Amount]]/Table1[[#This Row],[Annual Income]]</f>
        <v>0.52956974711151972</v>
      </c>
      <c r="T465" s="3">
        <f>Table1[[#This Row],[Total Payments Received]]/Table1[[#This Row],[Term (Months)]]</f>
        <v>295.62083333333334</v>
      </c>
      <c r="U465" s="3">
        <f>Table1[[#This Row],[Annual Income]]/12</f>
        <v>4623.25</v>
      </c>
      <c r="V465" s="6">
        <f>Table1[[#This Row],[EMI PER MONTH]]/Table1[[#This Row],[INCOME PER MONTH]]</f>
        <v>6.3942212368643989E-2</v>
      </c>
      <c r="W465" s="7" t="str">
        <f>TEXT(Table1[[#This Row],[Issue Date]],"YYYY-mm")</f>
        <v>2021-04</v>
      </c>
      <c r="X465" s="33">
        <f ca="1">DATEDIF(Table1[[#This Row],[Issue Date]],TODAY(),"m")</f>
        <v>53</v>
      </c>
      <c r="Y46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18737.65</v>
      </c>
      <c r="Z465" s="22" t="str">
        <f>IF(Table1[[#This Row],[Total Payments Received]]&gt;Table1[[#This Row],[Loan Amount]],"PROFIT","LOSS")</f>
        <v>LOSS</v>
      </c>
    </row>
    <row r="466" spans="1:26" x14ac:dyDescent="0.25">
      <c r="A466" s="21" t="s">
        <v>971</v>
      </c>
      <c r="B466" s="2" t="s">
        <v>2423</v>
      </c>
      <c r="C466" s="3" t="s">
        <v>972</v>
      </c>
      <c r="D466" s="3" t="s">
        <v>25</v>
      </c>
      <c r="E466" s="3">
        <v>3356</v>
      </c>
      <c r="F466" s="3">
        <v>16.5</v>
      </c>
      <c r="G466" s="3">
        <v>36</v>
      </c>
      <c r="H466" s="3" t="s">
        <v>2043</v>
      </c>
      <c r="I466" s="3" t="s">
        <v>35</v>
      </c>
      <c r="J466" s="3" t="s">
        <v>36</v>
      </c>
      <c r="K466" s="3">
        <v>76172</v>
      </c>
      <c r="L466" s="3" t="s">
        <v>28</v>
      </c>
      <c r="M466" s="3">
        <v>0.31</v>
      </c>
      <c r="N466" s="3">
        <v>0.79</v>
      </c>
      <c r="O466" s="3">
        <v>710.07</v>
      </c>
      <c r="P466" s="3">
        <v>0</v>
      </c>
      <c r="Q466" s="3">
        <f>Table1[[#This Row],[Total Payments Received]]-Table1[[#This Row],[Loan Amount]]</f>
        <v>-2645.93</v>
      </c>
      <c r="R466" s="4">
        <f>Table1[[#This Row],[Loan Amount]]/Table1[[#This Row],[Annual Income]]</f>
        <v>4.4058184109646591E-2</v>
      </c>
      <c r="S466" s="6">
        <f>Table1[[#This Row],[Loan Amount]]/Table1[[#This Row],[Annual Income]]</f>
        <v>4.4058184109646591E-2</v>
      </c>
      <c r="T466" s="3">
        <f>Table1[[#This Row],[Total Payments Received]]/Table1[[#This Row],[Term (Months)]]</f>
        <v>19.724166666666669</v>
      </c>
      <c r="U466" s="3">
        <f>Table1[[#This Row],[Annual Income]]/12</f>
        <v>6347.666666666667</v>
      </c>
      <c r="V466" s="6">
        <f>Table1[[#This Row],[EMI PER MONTH]]/Table1[[#This Row],[INCOME PER MONTH]]</f>
        <v>3.1073097726198604E-3</v>
      </c>
      <c r="W466" s="7" t="str">
        <f>TEXT(Table1[[#This Row],[Issue Date]],"YYYY-mm")</f>
        <v>2022-12</v>
      </c>
      <c r="X466" s="33">
        <f ca="1">DATEDIF(Table1[[#This Row],[Issue Date]],TODAY(),"m")</f>
        <v>33</v>
      </c>
      <c r="Y46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2645.93</v>
      </c>
      <c r="Z466" s="22" t="str">
        <f>IF(Table1[[#This Row],[Total Payments Received]]&gt;Table1[[#This Row],[Loan Amount]],"PROFIT","LOSS")</f>
        <v>LOSS</v>
      </c>
    </row>
    <row r="467" spans="1:26" x14ac:dyDescent="0.25">
      <c r="A467" s="21" t="s">
        <v>973</v>
      </c>
      <c r="B467" s="2" t="s">
        <v>2424</v>
      </c>
      <c r="C467" s="3" t="s">
        <v>974</v>
      </c>
      <c r="D467" s="3" t="s">
        <v>75</v>
      </c>
      <c r="E467" s="3">
        <v>5790</v>
      </c>
      <c r="F467" s="3">
        <v>18.2</v>
      </c>
      <c r="G467" s="3">
        <v>36</v>
      </c>
      <c r="H467" s="3" t="s">
        <v>19</v>
      </c>
      <c r="I467" s="3" t="s">
        <v>35</v>
      </c>
      <c r="J467" s="3" t="s">
        <v>36</v>
      </c>
      <c r="K467" s="3">
        <v>129165</v>
      </c>
      <c r="L467" s="3" t="s">
        <v>32</v>
      </c>
      <c r="M467" s="3">
        <v>0.37</v>
      </c>
      <c r="N467" s="3">
        <v>0.84</v>
      </c>
      <c r="O467" s="3">
        <v>6843.78</v>
      </c>
      <c r="P467" s="3">
        <v>0</v>
      </c>
      <c r="Q467" s="3">
        <f>Table1[[#This Row],[Total Payments Received]]-Table1[[#This Row],[Loan Amount]]</f>
        <v>1053.7799999999997</v>
      </c>
      <c r="R467" s="4">
        <f>Table1[[#This Row],[Loan Amount]]/Table1[[#This Row],[Annual Income]]</f>
        <v>4.4826384856578798E-2</v>
      </c>
      <c r="S467" s="6">
        <f>Table1[[#This Row],[Loan Amount]]/Table1[[#This Row],[Annual Income]]</f>
        <v>4.4826384856578798E-2</v>
      </c>
      <c r="T467" s="3">
        <f>Table1[[#This Row],[Total Payments Received]]/Table1[[#This Row],[Term (Months)]]</f>
        <v>190.10499999999999</v>
      </c>
      <c r="U467" s="3">
        <f>Table1[[#This Row],[Annual Income]]/12</f>
        <v>10763.75</v>
      </c>
      <c r="V467" s="6">
        <f>Table1[[#This Row],[EMI PER MONTH]]/Table1[[#This Row],[INCOME PER MONTH]]</f>
        <v>1.7661595633492046E-2</v>
      </c>
      <c r="W467" s="7" t="str">
        <f>TEXT(Table1[[#This Row],[Issue Date]],"YYYY-mm")</f>
        <v>2021-02</v>
      </c>
      <c r="X467" s="33">
        <f ca="1">DATEDIF(Table1[[#This Row],[Issue Date]],TODAY(),"m")</f>
        <v>55</v>
      </c>
      <c r="Y46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1053.78</v>
      </c>
      <c r="Z467" s="22" t="str">
        <f>IF(Table1[[#This Row],[Total Payments Received]]&gt;Table1[[#This Row],[Loan Amount]],"PROFIT","LOSS")</f>
        <v>PROFIT</v>
      </c>
    </row>
    <row r="468" spans="1:26" ht="30" x14ac:dyDescent="0.25">
      <c r="A468" s="21" t="s">
        <v>975</v>
      </c>
      <c r="B468" s="2" t="s">
        <v>2425</v>
      </c>
      <c r="C468" s="3" t="s">
        <v>976</v>
      </c>
      <c r="D468" s="3" t="s">
        <v>52</v>
      </c>
      <c r="E468" s="3">
        <v>27911</v>
      </c>
      <c r="F468" s="3">
        <v>10</v>
      </c>
      <c r="G468" s="3">
        <v>60</v>
      </c>
      <c r="H468" s="3" t="s">
        <v>19</v>
      </c>
      <c r="I468" s="3" t="s">
        <v>56</v>
      </c>
      <c r="J468" s="3" t="s">
        <v>46</v>
      </c>
      <c r="K468" s="3">
        <v>85863</v>
      </c>
      <c r="L468" s="3" t="s">
        <v>28</v>
      </c>
      <c r="M468" s="3">
        <v>0.34</v>
      </c>
      <c r="N468" s="3">
        <v>0.54</v>
      </c>
      <c r="O468" s="3">
        <v>30702.1</v>
      </c>
      <c r="P468" s="3">
        <v>0</v>
      </c>
      <c r="Q468" s="3">
        <f>Table1[[#This Row],[Total Payments Received]]-Table1[[#This Row],[Loan Amount]]</f>
        <v>2791.0999999999985</v>
      </c>
      <c r="R468" s="4">
        <f>Table1[[#This Row],[Loan Amount]]/Table1[[#This Row],[Annual Income]]</f>
        <v>0.32506434669182305</v>
      </c>
      <c r="S468" s="6">
        <f>Table1[[#This Row],[Loan Amount]]/Table1[[#This Row],[Annual Income]]</f>
        <v>0.32506434669182305</v>
      </c>
      <c r="T468" s="3">
        <f>Table1[[#This Row],[Total Payments Received]]/Table1[[#This Row],[Term (Months)]]</f>
        <v>511.70166666666665</v>
      </c>
      <c r="U468" s="3">
        <f>Table1[[#This Row],[Annual Income]]/12</f>
        <v>7155.25</v>
      </c>
      <c r="V468" s="6">
        <f>Table1[[#This Row],[EMI PER MONTH]]/Table1[[#This Row],[INCOME PER MONTH]]</f>
        <v>7.1514156272201063E-2</v>
      </c>
      <c r="W468" s="7" t="str">
        <f>TEXT(Table1[[#This Row],[Issue Date]],"YYYY-mm")</f>
        <v>2021-06</v>
      </c>
      <c r="X468" s="33">
        <f ca="1">DATEDIF(Table1[[#This Row],[Issue Date]],TODAY(),"m")</f>
        <v>50</v>
      </c>
      <c r="Y46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2791.1</v>
      </c>
      <c r="Z468" s="22" t="str">
        <f>IF(Table1[[#This Row],[Total Payments Received]]&gt;Table1[[#This Row],[Loan Amount]],"PROFIT","LOSS")</f>
        <v>PROFIT</v>
      </c>
    </row>
    <row r="469" spans="1:26" x14ac:dyDescent="0.25">
      <c r="A469" s="21" t="s">
        <v>977</v>
      </c>
      <c r="B469" s="2" t="s">
        <v>2426</v>
      </c>
      <c r="C469" s="3" t="s">
        <v>978</v>
      </c>
      <c r="D469" s="3" t="s">
        <v>55</v>
      </c>
      <c r="E469" s="3">
        <v>25363</v>
      </c>
      <c r="F469" s="3">
        <v>9.4</v>
      </c>
      <c r="G469" s="3">
        <v>36</v>
      </c>
      <c r="H469" s="3" t="s">
        <v>19</v>
      </c>
      <c r="I469" s="3" t="s">
        <v>26</v>
      </c>
      <c r="J469" s="3" t="s">
        <v>36</v>
      </c>
      <c r="K469" s="3">
        <v>72043</v>
      </c>
      <c r="L469" s="3" t="s">
        <v>32</v>
      </c>
      <c r="M469" s="3">
        <v>0.16</v>
      </c>
      <c r="N469" s="3">
        <v>0.52</v>
      </c>
      <c r="O469" s="3">
        <v>27747.119999999999</v>
      </c>
      <c r="P469" s="3">
        <v>0</v>
      </c>
      <c r="Q469" s="3">
        <f>Table1[[#This Row],[Total Payments Received]]-Table1[[#This Row],[Loan Amount]]</f>
        <v>2384.119999999999</v>
      </c>
      <c r="R469" s="4">
        <f>Table1[[#This Row],[Loan Amount]]/Table1[[#This Row],[Annual Income]]</f>
        <v>0.35205363463487083</v>
      </c>
      <c r="S469" s="6">
        <f>Table1[[#This Row],[Loan Amount]]/Table1[[#This Row],[Annual Income]]</f>
        <v>0.35205363463487083</v>
      </c>
      <c r="T469" s="3">
        <f>Table1[[#This Row],[Total Payments Received]]/Table1[[#This Row],[Term (Months)]]</f>
        <v>770.75333333333333</v>
      </c>
      <c r="U469" s="3">
        <f>Table1[[#This Row],[Annual Income]]/12</f>
        <v>6003.583333333333</v>
      </c>
      <c r="V469" s="6">
        <f>Table1[[#This Row],[EMI PER MONTH]]/Table1[[#This Row],[INCOME PER MONTH]]</f>
        <v>0.12838221617645018</v>
      </c>
      <c r="W469" s="7" t="str">
        <f>TEXT(Table1[[#This Row],[Issue Date]],"YYYY-mm")</f>
        <v>2022-10</v>
      </c>
      <c r="X469" s="33">
        <f ca="1">DATEDIF(Table1[[#This Row],[Issue Date]],TODAY(),"m")</f>
        <v>35</v>
      </c>
      <c r="Y46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2384.12</v>
      </c>
      <c r="Z469" s="22" t="str">
        <f>IF(Table1[[#This Row],[Total Payments Received]]&gt;Table1[[#This Row],[Loan Amount]],"PROFIT","LOSS")</f>
        <v>PROFIT</v>
      </c>
    </row>
    <row r="470" spans="1:26" ht="30" x14ac:dyDescent="0.25">
      <c r="A470" s="21" t="s">
        <v>979</v>
      </c>
      <c r="B470" s="2" t="s">
        <v>2364</v>
      </c>
      <c r="C470" s="3" t="s">
        <v>980</v>
      </c>
      <c r="D470" s="3" t="s">
        <v>52</v>
      </c>
      <c r="E470" s="3">
        <v>21049</v>
      </c>
      <c r="F470" s="3">
        <v>14.8</v>
      </c>
      <c r="G470" s="3">
        <v>60</v>
      </c>
      <c r="H470" s="3" t="s">
        <v>19</v>
      </c>
      <c r="I470" s="3" t="s">
        <v>26</v>
      </c>
      <c r="J470" s="3" t="s">
        <v>21</v>
      </c>
      <c r="K470" s="3">
        <v>112569</v>
      </c>
      <c r="L470" s="3" t="s">
        <v>28</v>
      </c>
      <c r="M470" s="3">
        <v>0.17</v>
      </c>
      <c r="N470" s="3">
        <v>0.51</v>
      </c>
      <c r="O470" s="3">
        <v>24164.25</v>
      </c>
      <c r="P470" s="3">
        <v>0</v>
      </c>
      <c r="Q470" s="3">
        <f>Table1[[#This Row],[Total Payments Received]]-Table1[[#This Row],[Loan Amount]]</f>
        <v>3115.25</v>
      </c>
      <c r="R470" s="4">
        <f>Table1[[#This Row],[Loan Amount]]/Table1[[#This Row],[Annual Income]]</f>
        <v>0.18698753653314856</v>
      </c>
      <c r="S470" s="6">
        <f>Table1[[#This Row],[Loan Amount]]/Table1[[#This Row],[Annual Income]]</f>
        <v>0.18698753653314856</v>
      </c>
      <c r="T470" s="3">
        <f>Table1[[#This Row],[Total Payments Received]]/Table1[[#This Row],[Term (Months)]]</f>
        <v>402.73750000000001</v>
      </c>
      <c r="U470" s="3">
        <f>Table1[[#This Row],[Annual Income]]/12</f>
        <v>9380.75</v>
      </c>
      <c r="V470" s="6">
        <f>Table1[[#This Row],[EMI PER MONTH]]/Table1[[#This Row],[INCOME PER MONTH]]</f>
        <v>4.293233483463476E-2</v>
      </c>
      <c r="W470" s="7" t="str">
        <f>TEXT(Table1[[#This Row],[Issue Date]],"YYYY-mm")</f>
        <v>2023-01</v>
      </c>
      <c r="X470" s="33">
        <f ca="1">DATEDIF(Table1[[#This Row],[Issue Date]],TODAY(),"m")</f>
        <v>31</v>
      </c>
      <c r="Y47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3115.25</v>
      </c>
      <c r="Z470" s="22" t="str">
        <f>IF(Table1[[#This Row],[Total Payments Received]]&gt;Table1[[#This Row],[Loan Amount]],"PROFIT","LOSS")</f>
        <v>PROFIT</v>
      </c>
    </row>
    <row r="471" spans="1:26" x14ac:dyDescent="0.25">
      <c r="A471" s="21" t="s">
        <v>981</v>
      </c>
      <c r="B471" s="2" t="s">
        <v>2319</v>
      </c>
      <c r="C471" s="3" t="s">
        <v>982</v>
      </c>
      <c r="D471" s="3" t="s">
        <v>52</v>
      </c>
      <c r="E471" s="3">
        <v>11181</v>
      </c>
      <c r="F471" s="3">
        <v>19.8</v>
      </c>
      <c r="G471" s="3">
        <v>36</v>
      </c>
      <c r="H471" s="3" t="s">
        <v>19</v>
      </c>
      <c r="I471" s="3" t="s">
        <v>35</v>
      </c>
      <c r="J471" s="3" t="s">
        <v>27</v>
      </c>
      <c r="K471" s="3">
        <v>132438</v>
      </c>
      <c r="L471" s="3" t="s">
        <v>22</v>
      </c>
      <c r="M471" s="3">
        <v>0.45</v>
      </c>
      <c r="N471" s="3">
        <v>0.57999999999999996</v>
      </c>
      <c r="O471" s="3">
        <v>13394.84</v>
      </c>
      <c r="P471" s="3">
        <v>0</v>
      </c>
      <c r="Q471" s="3">
        <f>Table1[[#This Row],[Total Payments Received]]-Table1[[#This Row],[Loan Amount]]</f>
        <v>2213.84</v>
      </c>
      <c r="R471" s="4">
        <f>Table1[[#This Row],[Loan Amount]]/Table1[[#This Row],[Annual Income]]</f>
        <v>8.4424409912562864E-2</v>
      </c>
      <c r="S471" s="6">
        <f>Table1[[#This Row],[Loan Amount]]/Table1[[#This Row],[Annual Income]]</f>
        <v>8.4424409912562864E-2</v>
      </c>
      <c r="T471" s="3">
        <f>Table1[[#This Row],[Total Payments Received]]/Table1[[#This Row],[Term (Months)]]</f>
        <v>372.07888888888891</v>
      </c>
      <c r="U471" s="3">
        <f>Table1[[#This Row],[Annual Income]]/12</f>
        <v>11036.5</v>
      </c>
      <c r="V471" s="6">
        <f>Table1[[#This Row],[EMI PER MONTH]]/Table1[[#This Row],[INCOME PER MONTH]]</f>
        <v>3.3713486058885418E-2</v>
      </c>
      <c r="W471" s="7" t="str">
        <f>TEXT(Table1[[#This Row],[Issue Date]],"YYYY-mm")</f>
        <v>2023-12</v>
      </c>
      <c r="X471" s="33">
        <f ca="1">DATEDIF(Table1[[#This Row],[Issue Date]],TODAY(),"m")</f>
        <v>21</v>
      </c>
      <c r="Y47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2213.84</v>
      </c>
      <c r="Z471" s="22" t="str">
        <f>IF(Table1[[#This Row],[Total Payments Received]]&gt;Table1[[#This Row],[Loan Amount]],"PROFIT","LOSS")</f>
        <v>PROFIT</v>
      </c>
    </row>
    <row r="472" spans="1:26" x14ac:dyDescent="0.25">
      <c r="A472" s="21" t="s">
        <v>983</v>
      </c>
      <c r="B472" s="2" t="s">
        <v>2427</v>
      </c>
      <c r="C472" s="3" t="s">
        <v>984</v>
      </c>
      <c r="D472" s="3" t="s">
        <v>25</v>
      </c>
      <c r="E472" s="3">
        <v>17082</v>
      </c>
      <c r="F472" s="3">
        <v>15.5</v>
      </c>
      <c r="G472" s="3">
        <v>36</v>
      </c>
      <c r="H472" s="3" t="s">
        <v>19</v>
      </c>
      <c r="I472" s="3" t="s">
        <v>56</v>
      </c>
      <c r="J472" s="3" t="s">
        <v>36</v>
      </c>
      <c r="K472" s="3">
        <v>140107</v>
      </c>
      <c r="L472" s="3" t="s">
        <v>22</v>
      </c>
      <c r="M472" s="3">
        <v>0.32</v>
      </c>
      <c r="N472" s="3">
        <v>0.69</v>
      </c>
      <c r="O472" s="3">
        <v>19729.71</v>
      </c>
      <c r="P472" s="3">
        <v>0</v>
      </c>
      <c r="Q472" s="3">
        <f>Table1[[#This Row],[Total Payments Received]]-Table1[[#This Row],[Loan Amount]]</f>
        <v>2647.7099999999991</v>
      </c>
      <c r="R472" s="4">
        <f>Table1[[#This Row],[Loan Amount]]/Table1[[#This Row],[Annual Income]]</f>
        <v>0.12192110315687296</v>
      </c>
      <c r="S472" s="6">
        <f>Table1[[#This Row],[Loan Amount]]/Table1[[#This Row],[Annual Income]]</f>
        <v>0.12192110315687296</v>
      </c>
      <c r="T472" s="3">
        <f>Table1[[#This Row],[Total Payments Received]]/Table1[[#This Row],[Term (Months)]]</f>
        <v>548.04750000000001</v>
      </c>
      <c r="U472" s="3">
        <f>Table1[[#This Row],[Annual Income]]/12</f>
        <v>11675.583333333334</v>
      </c>
      <c r="V472" s="6">
        <f>Table1[[#This Row],[EMI PER MONTH]]/Table1[[#This Row],[INCOME PER MONTH]]</f>
        <v>4.6939624715396089E-2</v>
      </c>
      <c r="W472" s="7" t="str">
        <f>TEXT(Table1[[#This Row],[Issue Date]],"YYYY-mm")</f>
        <v>2022-04</v>
      </c>
      <c r="X472" s="33">
        <f ca="1">DATEDIF(Table1[[#This Row],[Issue Date]],TODAY(),"m")</f>
        <v>40</v>
      </c>
      <c r="Y47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2647.71</v>
      </c>
      <c r="Z472" s="22" t="str">
        <f>IF(Table1[[#This Row],[Total Payments Received]]&gt;Table1[[#This Row],[Loan Amount]],"PROFIT","LOSS")</f>
        <v>PROFIT</v>
      </c>
    </row>
    <row r="473" spans="1:26" x14ac:dyDescent="0.25">
      <c r="A473" s="21" t="s">
        <v>985</v>
      </c>
      <c r="B473" s="2" t="s">
        <v>2101</v>
      </c>
      <c r="C473" s="3" t="s">
        <v>986</v>
      </c>
      <c r="D473" s="3" t="s">
        <v>75</v>
      </c>
      <c r="E473" s="3">
        <v>1661</v>
      </c>
      <c r="F473" s="3">
        <v>5.7</v>
      </c>
      <c r="G473" s="3">
        <v>36</v>
      </c>
      <c r="H473" s="3" t="s">
        <v>2043</v>
      </c>
      <c r="I473" s="3" t="s">
        <v>72</v>
      </c>
      <c r="J473" s="3" t="s">
        <v>27</v>
      </c>
      <c r="K473" s="3">
        <v>45408</v>
      </c>
      <c r="L473" s="3" t="s">
        <v>28</v>
      </c>
      <c r="M473" s="3">
        <v>0.45</v>
      </c>
      <c r="N473" s="3">
        <v>0.92</v>
      </c>
      <c r="O473" s="3">
        <v>117.05</v>
      </c>
      <c r="P473" s="3">
        <v>0</v>
      </c>
      <c r="Q473" s="3">
        <f>Table1[[#This Row],[Total Payments Received]]-Table1[[#This Row],[Loan Amount]]</f>
        <v>-1543.95</v>
      </c>
      <c r="R473" s="4">
        <f>Table1[[#This Row],[Loan Amount]]/Table1[[#This Row],[Annual Income]]</f>
        <v>3.6579457364341088E-2</v>
      </c>
      <c r="S473" s="6">
        <f>Table1[[#This Row],[Loan Amount]]/Table1[[#This Row],[Annual Income]]</f>
        <v>3.6579457364341088E-2</v>
      </c>
      <c r="T473" s="3">
        <f>Table1[[#This Row],[Total Payments Received]]/Table1[[#This Row],[Term (Months)]]</f>
        <v>3.2513888888888887</v>
      </c>
      <c r="U473" s="3">
        <f>Table1[[#This Row],[Annual Income]]/12</f>
        <v>3784</v>
      </c>
      <c r="V473" s="6">
        <f>Table1[[#This Row],[EMI PER MONTH]]/Table1[[#This Row],[INCOME PER MONTH]]</f>
        <v>8.5924653511862804E-4</v>
      </c>
      <c r="W473" s="7" t="str">
        <f>TEXT(Table1[[#This Row],[Issue Date]],"YYYY-mm")</f>
        <v>2022-04</v>
      </c>
      <c r="X473" s="33">
        <f ca="1">DATEDIF(Table1[[#This Row],[Issue Date]],TODAY(),"m")</f>
        <v>41</v>
      </c>
      <c r="Y47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1543.95</v>
      </c>
      <c r="Z473" s="22" t="str">
        <f>IF(Table1[[#This Row],[Total Payments Received]]&gt;Table1[[#This Row],[Loan Amount]],"PROFIT","LOSS")</f>
        <v>LOSS</v>
      </c>
    </row>
    <row r="474" spans="1:26" ht="30" x14ac:dyDescent="0.25">
      <c r="A474" s="21" t="s">
        <v>987</v>
      </c>
      <c r="B474" s="2" t="s">
        <v>2428</v>
      </c>
      <c r="C474" s="3" t="s">
        <v>988</v>
      </c>
      <c r="D474" s="3" t="s">
        <v>52</v>
      </c>
      <c r="E474" s="3">
        <v>38412</v>
      </c>
      <c r="F474" s="3">
        <v>22.4</v>
      </c>
      <c r="G474" s="3">
        <v>60</v>
      </c>
      <c r="H474" s="3" t="s">
        <v>19</v>
      </c>
      <c r="I474" s="3" t="s">
        <v>56</v>
      </c>
      <c r="J474" s="3" t="s">
        <v>21</v>
      </c>
      <c r="K474" s="3">
        <v>87980</v>
      </c>
      <c r="L474" s="3" t="s">
        <v>32</v>
      </c>
      <c r="M474" s="3">
        <v>0.25</v>
      </c>
      <c r="N474" s="3">
        <v>0.71</v>
      </c>
      <c r="O474" s="3">
        <v>47016.29</v>
      </c>
      <c r="P474" s="3">
        <v>0</v>
      </c>
      <c r="Q474" s="3">
        <f>Table1[[#This Row],[Total Payments Received]]-Table1[[#This Row],[Loan Amount]]</f>
        <v>8604.2900000000009</v>
      </c>
      <c r="R474" s="4">
        <f>Table1[[#This Row],[Loan Amount]]/Table1[[#This Row],[Annual Income]]</f>
        <v>0.4365992270970675</v>
      </c>
      <c r="S474" s="6">
        <f>Table1[[#This Row],[Loan Amount]]/Table1[[#This Row],[Annual Income]]</f>
        <v>0.4365992270970675</v>
      </c>
      <c r="T474" s="3">
        <f>Table1[[#This Row],[Total Payments Received]]/Table1[[#This Row],[Term (Months)]]</f>
        <v>783.60483333333332</v>
      </c>
      <c r="U474" s="3">
        <f>Table1[[#This Row],[Annual Income]]/12</f>
        <v>7331.666666666667</v>
      </c>
      <c r="V474" s="6">
        <f>Table1[[#This Row],[EMI PER MONTH]]/Table1[[#This Row],[INCOME PER MONTH]]</f>
        <v>0.10687949533984996</v>
      </c>
      <c r="W474" s="7" t="str">
        <f>TEXT(Table1[[#This Row],[Issue Date]],"YYYY-mm")</f>
        <v>2023-04</v>
      </c>
      <c r="X474" s="33">
        <f ca="1">DATEDIF(Table1[[#This Row],[Issue Date]],TODAY(),"m")</f>
        <v>29</v>
      </c>
      <c r="Y47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8604.29</v>
      </c>
      <c r="Z474" s="22" t="str">
        <f>IF(Table1[[#This Row],[Total Payments Received]]&gt;Table1[[#This Row],[Loan Amount]],"PROFIT","LOSS")</f>
        <v>PROFIT</v>
      </c>
    </row>
    <row r="475" spans="1:26" x14ac:dyDescent="0.25">
      <c r="A475" s="21" t="s">
        <v>989</v>
      </c>
      <c r="B475" s="2" t="s">
        <v>2429</v>
      </c>
      <c r="C475" s="3" t="s">
        <v>990</v>
      </c>
      <c r="D475" s="3" t="s">
        <v>25</v>
      </c>
      <c r="E475" s="3">
        <v>3920</v>
      </c>
      <c r="F475" s="3">
        <v>6.3</v>
      </c>
      <c r="G475" s="3">
        <v>60</v>
      </c>
      <c r="H475" s="3" t="s">
        <v>19</v>
      </c>
      <c r="I475" s="3" t="s">
        <v>82</v>
      </c>
      <c r="J475" s="3" t="s">
        <v>36</v>
      </c>
      <c r="K475" s="3">
        <v>112956</v>
      </c>
      <c r="L475" s="3" t="s">
        <v>32</v>
      </c>
      <c r="M475" s="3">
        <v>0.35</v>
      </c>
      <c r="N475" s="3">
        <v>0.63</v>
      </c>
      <c r="O475" s="3">
        <v>4166.96</v>
      </c>
      <c r="P475" s="3">
        <v>0</v>
      </c>
      <c r="Q475" s="3">
        <f>Table1[[#This Row],[Total Payments Received]]-Table1[[#This Row],[Loan Amount]]</f>
        <v>246.96000000000004</v>
      </c>
      <c r="R475" s="4">
        <f>Table1[[#This Row],[Loan Amount]]/Table1[[#This Row],[Annual Income]]</f>
        <v>3.4703778462410143E-2</v>
      </c>
      <c r="S475" s="6">
        <f>Table1[[#This Row],[Loan Amount]]/Table1[[#This Row],[Annual Income]]</f>
        <v>3.4703778462410143E-2</v>
      </c>
      <c r="T475" s="3">
        <f>Table1[[#This Row],[Total Payments Received]]/Table1[[#This Row],[Term (Months)]]</f>
        <v>69.449333333333328</v>
      </c>
      <c r="U475" s="3">
        <f>Table1[[#This Row],[Annual Income]]/12</f>
        <v>9413</v>
      </c>
      <c r="V475" s="6">
        <f>Table1[[#This Row],[EMI PER MONTH]]/Table1[[#This Row],[INCOME PER MONTH]]</f>
        <v>7.3780233011083961E-3</v>
      </c>
      <c r="W475" s="7" t="str">
        <f>TEXT(Table1[[#This Row],[Issue Date]],"YYYY-mm")</f>
        <v>2023-06</v>
      </c>
      <c r="X475" s="33">
        <f ca="1">DATEDIF(Table1[[#This Row],[Issue Date]],TODAY(),"m")</f>
        <v>27</v>
      </c>
      <c r="Y47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246.96</v>
      </c>
      <c r="Z475" s="22" t="str">
        <f>IF(Table1[[#This Row],[Total Payments Received]]&gt;Table1[[#This Row],[Loan Amount]],"PROFIT","LOSS")</f>
        <v>PROFIT</v>
      </c>
    </row>
    <row r="476" spans="1:26" ht="30" x14ac:dyDescent="0.25">
      <c r="A476" s="21" t="s">
        <v>991</v>
      </c>
      <c r="B476" s="2" t="s">
        <v>2430</v>
      </c>
      <c r="C476" s="3" t="s">
        <v>992</v>
      </c>
      <c r="D476" s="3" t="s">
        <v>25</v>
      </c>
      <c r="E476" s="3">
        <v>26658</v>
      </c>
      <c r="F476" s="3">
        <v>24.1</v>
      </c>
      <c r="G476" s="3">
        <v>36</v>
      </c>
      <c r="H476" s="3" t="s">
        <v>19</v>
      </c>
      <c r="I476" s="3" t="s">
        <v>20</v>
      </c>
      <c r="J476" s="3" t="s">
        <v>46</v>
      </c>
      <c r="K476" s="3">
        <v>46351</v>
      </c>
      <c r="L476" s="3" t="s">
        <v>32</v>
      </c>
      <c r="M476" s="3">
        <v>0.31</v>
      </c>
      <c r="N476" s="3">
        <v>0.75</v>
      </c>
      <c r="O476" s="3">
        <v>33082.58</v>
      </c>
      <c r="P476" s="3">
        <v>0</v>
      </c>
      <c r="Q476" s="3">
        <f>Table1[[#This Row],[Total Payments Received]]-Table1[[#This Row],[Loan Amount]]</f>
        <v>6424.5800000000017</v>
      </c>
      <c r="R476" s="4">
        <f>Table1[[#This Row],[Loan Amount]]/Table1[[#This Row],[Annual Income]]</f>
        <v>0.57513322258419453</v>
      </c>
      <c r="S476" s="6">
        <f>Table1[[#This Row],[Loan Amount]]/Table1[[#This Row],[Annual Income]]</f>
        <v>0.57513322258419453</v>
      </c>
      <c r="T476" s="3">
        <f>Table1[[#This Row],[Total Payments Received]]/Table1[[#This Row],[Term (Months)]]</f>
        <v>918.96055555555563</v>
      </c>
      <c r="U476" s="3">
        <f>Table1[[#This Row],[Annual Income]]/12</f>
        <v>3862.5833333333335</v>
      </c>
      <c r="V476" s="6">
        <f>Table1[[#This Row],[EMI PER MONTH]]/Table1[[#This Row],[INCOME PER MONTH]]</f>
        <v>0.23791345745866685</v>
      </c>
      <c r="W476" s="7" t="str">
        <f>TEXT(Table1[[#This Row],[Issue Date]],"YYYY-mm")</f>
        <v>2023-10</v>
      </c>
      <c r="X476" s="33">
        <f ca="1">DATEDIF(Table1[[#This Row],[Issue Date]],TODAY(),"m")</f>
        <v>22</v>
      </c>
      <c r="Y47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6424.58</v>
      </c>
      <c r="Z476" s="22" t="str">
        <f>IF(Table1[[#This Row],[Total Payments Received]]&gt;Table1[[#This Row],[Loan Amount]],"PROFIT","LOSS")</f>
        <v>PROFIT</v>
      </c>
    </row>
    <row r="477" spans="1:26" ht="30" x14ac:dyDescent="0.25">
      <c r="A477" s="21" t="s">
        <v>993</v>
      </c>
      <c r="B477" s="2" t="s">
        <v>2431</v>
      </c>
      <c r="C477" s="3" t="s">
        <v>994</v>
      </c>
      <c r="D477" s="3" t="s">
        <v>52</v>
      </c>
      <c r="E477" s="3">
        <v>15025</v>
      </c>
      <c r="F477" s="3">
        <v>5.5</v>
      </c>
      <c r="G477" s="3">
        <v>60</v>
      </c>
      <c r="H477" s="3" t="s">
        <v>2043</v>
      </c>
      <c r="I477" s="3" t="s">
        <v>20</v>
      </c>
      <c r="J477" s="3" t="s">
        <v>46</v>
      </c>
      <c r="K477" s="3">
        <v>34131</v>
      </c>
      <c r="L477" s="3" t="s">
        <v>28</v>
      </c>
      <c r="M477" s="3">
        <v>0.23</v>
      </c>
      <c r="N477" s="3">
        <v>0.55000000000000004</v>
      </c>
      <c r="O477" s="3">
        <v>0</v>
      </c>
      <c r="P477" s="3">
        <v>0</v>
      </c>
      <c r="Q477" s="3">
        <f>Table1[[#This Row],[Total Payments Received]]-Table1[[#This Row],[Loan Amount]]</f>
        <v>-15025</v>
      </c>
      <c r="R477" s="4">
        <f>Table1[[#This Row],[Loan Amount]]/Table1[[#This Row],[Annual Income]]</f>
        <v>0.44021563974099792</v>
      </c>
      <c r="S477" s="6">
        <f>Table1[[#This Row],[Loan Amount]]/Table1[[#This Row],[Annual Income]]</f>
        <v>0.44021563974099792</v>
      </c>
      <c r="T477" s="3">
        <f>Table1[[#This Row],[Total Payments Received]]/Table1[[#This Row],[Term (Months)]]</f>
        <v>0</v>
      </c>
      <c r="U477" s="3">
        <f>Table1[[#This Row],[Annual Income]]/12</f>
        <v>2844.25</v>
      </c>
      <c r="V477" s="6">
        <f>Table1[[#This Row],[EMI PER MONTH]]/Table1[[#This Row],[INCOME PER MONTH]]</f>
        <v>0</v>
      </c>
      <c r="W477" s="7" t="str">
        <f>TEXT(Table1[[#This Row],[Issue Date]],"YYYY-mm")</f>
        <v>2022-01</v>
      </c>
      <c r="X477" s="33">
        <f ca="1">DATEDIF(Table1[[#This Row],[Issue Date]],TODAY(),"m")</f>
        <v>43</v>
      </c>
      <c r="Y47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15025</v>
      </c>
      <c r="Z477" s="22" t="str">
        <f>IF(Table1[[#This Row],[Total Payments Received]]&gt;Table1[[#This Row],[Loan Amount]],"PROFIT","LOSS")</f>
        <v>LOSS</v>
      </c>
    </row>
    <row r="478" spans="1:26" x14ac:dyDescent="0.25">
      <c r="A478" s="21" t="s">
        <v>995</v>
      </c>
      <c r="B478" s="2" t="s">
        <v>2432</v>
      </c>
      <c r="C478" s="3" t="s">
        <v>996</v>
      </c>
      <c r="D478" s="3" t="s">
        <v>64</v>
      </c>
      <c r="E478" s="3">
        <v>9946</v>
      </c>
      <c r="F478" s="3">
        <v>18.899999999999999</v>
      </c>
      <c r="G478" s="3">
        <v>60</v>
      </c>
      <c r="H478" s="3" t="s">
        <v>19</v>
      </c>
      <c r="I478" s="3" t="s">
        <v>56</v>
      </c>
      <c r="J478" s="3" t="s">
        <v>27</v>
      </c>
      <c r="K478" s="3">
        <v>146836</v>
      </c>
      <c r="L478" s="3" t="s">
        <v>28</v>
      </c>
      <c r="M478" s="3">
        <v>0.28999999999999998</v>
      </c>
      <c r="N478" s="3">
        <v>0.77</v>
      </c>
      <c r="O478" s="3">
        <v>11825.79</v>
      </c>
      <c r="P478" s="3">
        <v>0</v>
      </c>
      <c r="Q478" s="3">
        <f>Table1[[#This Row],[Total Payments Received]]-Table1[[#This Row],[Loan Amount]]</f>
        <v>1879.7900000000009</v>
      </c>
      <c r="R478" s="4">
        <f>Table1[[#This Row],[Loan Amount]]/Table1[[#This Row],[Annual Income]]</f>
        <v>6.7735432727668965E-2</v>
      </c>
      <c r="S478" s="6">
        <f>Table1[[#This Row],[Loan Amount]]/Table1[[#This Row],[Annual Income]]</f>
        <v>6.7735432727668965E-2</v>
      </c>
      <c r="T478" s="3">
        <f>Table1[[#This Row],[Total Payments Received]]/Table1[[#This Row],[Term (Months)]]</f>
        <v>197.09650000000002</v>
      </c>
      <c r="U478" s="3">
        <f>Table1[[#This Row],[Annual Income]]/12</f>
        <v>12236.333333333334</v>
      </c>
      <c r="V478" s="6">
        <f>Table1[[#This Row],[EMI PER MONTH]]/Table1[[#This Row],[INCOME PER MONTH]]</f>
        <v>1.6107480454384485E-2</v>
      </c>
      <c r="W478" s="7" t="str">
        <f>TEXT(Table1[[#This Row],[Issue Date]],"YYYY-mm")</f>
        <v>2021-12</v>
      </c>
      <c r="X478" s="33">
        <f ca="1">DATEDIF(Table1[[#This Row],[Issue Date]],TODAY(),"m")</f>
        <v>45</v>
      </c>
      <c r="Y47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1879.79</v>
      </c>
      <c r="Z478" s="22" t="str">
        <f>IF(Table1[[#This Row],[Total Payments Received]]&gt;Table1[[#This Row],[Loan Amount]],"PROFIT","LOSS")</f>
        <v>PROFIT</v>
      </c>
    </row>
    <row r="479" spans="1:26" ht="30" x14ac:dyDescent="0.25">
      <c r="A479" s="21" t="s">
        <v>997</v>
      </c>
      <c r="B479" s="2" t="s">
        <v>2068</v>
      </c>
      <c r="C479" s="3" t="s">
        <v>998</v>
      </c>
      <c r="D479" s="3" t="s">
        <v>75</v>
      </c>
      <c r="E479" s="3">
        <v>29706</v>
      </c>
      <c r="F479" s="3">
        <v>6.6</v>
      </c>
      <c r="G479" s="3">
        <v>36</v>
      </c>
      <c r="H479" s="3" t="s">
        <v>2043</v>
      </c>
      <c r="I479" s="3" t="s">
        <v>20</v>
      </c>
      <c r="J479" s="3" t="s">
        <v>46</v>
      </c>
      <c r="K479" s="3">
        <v>74825</v>
      </c>
      <c r="L479" s="3" t="s">
        <v>22</v>
      </c>
      <c r="M479" s="3">
        <v>0.3</v>
      </c>
      <c r="N479" s="3">
        <v>0.76</v>
      </c>
      <c r="O479" s="3">
        <v>12789.38</v>
      </c>
      <c r="P479" s="3">
        <v>0</v>
      </c>
      <c r="Q479" s="3">
        <f>Table1[[#This Row],[Total Payments Received]]-Table1[[#This Row],[Loan Amount]]</f>
        <v>-16916.620000000003</v>
      </c>
      <c r="R479" s="4">
        <f>Table1[[#This Row],[Loan Amount]]/Table1[[#This Row],[Annual Income]]</f>
        <v>0.39700634814567326</v>
      </c>
      <c r="S479" s="6">
        <f>Table1[[#This Row],[Loan Amount]]/Table1[[#This Row],[Annual Income]]</f>
        <v>0.39700634814567326</v>
      </c>
      <c r="T479" s="3">
        <f>Table1[[#This Row],[Total Payments Received]]/Table1[[#This Row],[Term (Months)]]</f>
        <v>355.26055555555553</v>
      </c>
      <c r="U479" s="3">
        <f>Table1[[#This Row],[Annual Income]]/12</f>
        <v>6235.416666666667</v>
      </c>
      <c r="V479" s="6">
        <f>Table1[[#This Row],[EMI PER MONTH]]/Table1[[#This Row],[INCOME PER MONTH]]</f>
        <v>5.6974629691502389E-2</v>
      </c>
      <c r="W479" s="7" t="str">
        <f>TEXT(Table1[[#This Row],[Issue Date]],"YYYY-mm")</f>
        <v>2021-07</v>
      </c>
      <c r="X479" s="33">
        <f ca="1">DATEDIF(Table1[[#This Row],[Issue Date]],TODAY(),"m")</f>
        <v>50</v>
      </c>
      <c r="Y47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16916.62</v>
      </c>
      <c r="Z479" s="22" t="str">
        <f>IF(Table1[[#This Row],[Total Payments Received]]&gt;Table1[[#This Row],[Loan Amount]],"PROFIT","LOSS")</f>
        <v>LOSS</v>
      </c>
    </row>
    <row r="480" spans="1:26" ht="30" x14ac:dyDescent="0.25">
      <c r="A480" s="21" t="s">
        <v>999</v>
      </c>
      <c r="B480" s="2" t="s">
        <v>2433</v>
      </c>
      <c r="C480" s="3" t="s">
        <v>1000</v>
      </c>
      <c r="D480" s="3" t="s">
        <v>49</v>
      </c>
      <c r="E480" s="3">
        <v>17309</v>
      </c>
      <c r="F480" s="3">
        <v>23.2</v>
      </c>
      <c r="G480" s="3">
        <v>36</v>
      </c>
      <c r="H480" s="3" t="s">
        <v>19</v>
      </c>
      <c r="I480" s="3" t="s">
        <v>72</v>
      </c>
      <c r="J480" s="3" t="s">
        <v>46</v>
      </c>
      <c r="K480" s="3">
        <v>41349</v>
      </c>
      <c r="L480" s="3" t="s">
        <v>22</v>
      </c>
      <c r="M480" s="3">
        <v>0.18</v>
      </c>
      <c r="N480" s="3">
        <v>0.86</v>
      </c>
      <c r="O480" s="3">
        <v>21324.69</v>
      </c>
      <c r="P480" s="3">
        <v>0</v>
      </c>
      <c r="Q480" s="3">
        <f>Table1[[#This Row],[Total Payments Received]]-Table1[[#This Row],[Loan Amount]]</f>
        <v>4015.6899999999987</v>
      </c>
      <c r="R480" s="4">
        <f>Table1[[#This Row],[Loan Amount]]/Table1[[#This Row],[Annual Income]]</f>
        <v>0.41860746330020071</v>
      </c>
      <c r="S480" s="6">
        <f>Table1[[#This Row],[Loan Amount]]/Table1[[#This Row],[Annual Income]]</f>
        <v>0.41860746330020071</v>
      </c>
      <c r="T480" s="3">
        <f>Table1[[#This Row],[Total Payments Received]]/Table1[[#This Row],[Term (Months)]]</f>
        <v>592.35249999999996</v>
      </c>
      <c r="U480" s="3">
        <f>Table1[[#This Row],[Annual Income]]/12</f>
        <v>3445.75</v>
      </c>
      <c r="V480" s="6">
        <f>Table1[[#This Row],[EMI PER MONTH]]/Table1[[#This Row],[INCOME PER MONTH]]</f>
        <v>0.17190814771820356</v>
      </c>
      <c r="W480" s="7" t="str">
        <f>TEXT(Table1[[#This Row],[Issue Date]],"YYYY-mm")</f>
        <v>2022-05</v>
      </c>
      <c r="X480" s="33">
        <f ca="1">DATEDIF(Table1[[#This Row],[Issue Date]],TODAY(),"m")</f>
        <v>40</v>
      </c>
      <c r="Y48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4015.69</v>
      </c>
      <c r="Z480" s="22" t="str">
        <f>IF(Table1[[#This Row],[Total Payments Received]]&gt;Table1[[#This Row],[Loan Amount]],"PROFIT","LOSS")</f>
        <v>PROFIT</v>
      </c>
    </row>
    <row r="481" spans="1:26" ht="30" x14ac:dyDescent="0.25">
      <c r="A481" s="21" t="s">
        <v>1001</v>
      </c>
      <c r="B481" s="2" t="s">
        <v>2434</v>
      </c>
      <c r="C481" s="3" t="s">
        <v>1002</v>
      </c>
      <c r="D481" s="3" t="s">
        <v>52</v>
      </c>
      <c r="E481" s="3">
        <v>34120</v>
      </c>
      <c r="F481" s="3">
        <v>14.3</v>
      </c>
      <c r="G481" s="3">
        <v>60</v>
      </c>
      <c r="H481" s="3" t="s">
        <v>19</v>
      </c>
      <c r="I481" s="3" t="s">
        <v>20</v>
      </c>
      <c r="J481" s="3" t="s">
        <v>46</v>
      </c>
      <c r="K481" s="3">
        <v>90931</v>
      </c>
      <c r="L481" s="3" t="s">
        <v>28</v>
      </c>
      <c r="M481" s="3">
        <v>0.23</v>
      </c>
      <c r="N481" s="3">
        <v>0.94</v>
      </c>
      <c r="O481" s="3">
        <v>38999.160000000003</v>
      </c>
      <c r="P481" s="3">
        <v>0</v>
      </c>
      <c r="Q481" s="3">
        <f>Table1[[#This Row],[Total Payments Received]]-Table1[[#This Row],[Loan Amount]]</f>
        <v>4879.1600000000035</v>
      </c>
      <c r="R481" s="4">
        <f>Table1[[#This Row],[Loan Amount]]/Table1[[#This Row],[Annual Income]]</f>
        <v>0.37522956967370863</v>
      </c>
      <c r="S481" s="6">
        <f>Table1[[#This Row],[Loan Amount]]/Table1[[#This Row],[Annual Income]]</f>
        <v>0.37522956967370863</v>
      </c>
      <c r="T481" s="3">
        <f>Table1[[#This Row],[Total Payments Received]]/Table1[[#This Row],[Term (Months)]]</f>
        <v>649.9860000000001</v>
      </c>
      <c r="U481" s="3">
        <f>Table1[[#This Row],[Annual Income]]/12</f>
        <v>7577.583333333333</v>
      </c>
      <c r="V481" s="6">
        <f>Table1[[#This Row],[EMI PER MONTH]]/Table1[[#This Row],[INCOME PER MONTH]]</f>
        <v>8.5777479627409808E-2</v>
      </c>
      <c r="W481" s="7" t="str">
        <f>TEXT(Table1[[#This Row],[Issue Date]],"YYYY-mm")</f>
        <v>2023-04</v>
      </c>
      <c r="X481" s="33">
        <f ca="1">DATEDIF(Table1[[#This Row],[Issue Date]],TODAY(),"m")</f>
        <v>29</v>
      </c>
      <c r="Y48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4879.16</v>
      </c>
      <c r="Z481" s="22" t="str">
        <f>IF(Table1[[#This Row],[Total Payments Received]]&gt;Table1[[#This Row],[Loan Amount]],"PROFIT","LOSS")</f>
        <v>PROFIT</v>
      </c>
    </row>
    <row r="482" spans="1:26" ht="30" x14ac:dyDescent="0.25">
      <c r="A482" s="21" t="s">
        <v>1003</v>
      </c>
      <c r="B482" s="2" t="s">
        <v>2205</v>
      </c>
      <c r="C482" s="3" t="s">
        <v>1004</v>
      </c>
      <c r="D482" s="3" t="s">
        <v>18</v>
      </c>
      <c r="E482" s="3">
        <v>31027</v>
      </c>
      <c r="F482" s="3">
        <v>7.8</v>
      </c>
      <c r="G482" s="3">
        <v>60</v>
      </c>
      <c r="H482" s="3" t="s">
        <v>19</v>
      </c>
      <c r="I482" s="3" t="s">
        <v>56</v>
      </c>
      <c r="J482" s="3" t="s">
        <v>21</v>
      </c>
      <c r="K482" s="3">
        <v>74254</v>
      </c>
      <c r="L482" s="3" t="s">
        <v>22</v>
      </c>
      <c r="M482" s="3">
        <v>0.42</v>
      </c>
      <c r="N482" s="3">
        <v>0.61</v>
      </c>
      <c r="O482" s="3">
        <v>33447.11</v>
      </c>
      <c r="P482" s="3">
        <v>0</v>
      </c>
      <c r="Q482" s="3">
        <f>Table1[[#This Row],[Total Payments Received]]-Table1[[#This Row],[Loan Amount]]</f>
        <v>2420.1100000000006</v>
      </c>
      <c r="R482" s="4">
        <f>Table1[[#This Row],[Loan Amount]]/Table1[[#This Row],[Annual Income]]</f>
        <v>0.41784954345893827</v>
      </c>
      <c r="S482" s="6">
        <f>Table1[[#This Row],[Loan Amount]]/Table1[[#This Row],[Annual Income]]</f>
        <v>0.41784954345893827</v>
      </c>
      <c r="T482" s="3">
        <f>Table1[[#This Row],[Total Payments Received]]/Table1[[#This Row],[Term (Months)]]</f>
        <v>557.4518333333333</v>
      </c>
      <c r="U482" s="3">
        <f>Table1[[#This Row],[Annual Income]]/12</f>
        <v>6187.833333333333</v>
      </c>
      <c r="V482" s="6">
        <f>Table1[[#This Row],[EMI PER MONTH]]/Table1[[#This Row],[INCOME PER MONTH]]</f>
        <v>9.0088372343577444E-2</v>
      </c>
      <c r="W482" s="7" t="str">
        <f>TEXT(Table1[[#This Row],[Issue Date]],"YYYY-mm")</f>
        <v>2023-07</v>
      </c>
      <c r="X482" s="33">
        <f ca="1">DATEDIF(Table1[[#This Row],[Issue Date]],TODAY(),"m")</f>
        <v>26</v>
      </c>
      <c r="Y48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2420.11</v>
      </c>
      <c r="Z482" s="22" t="str">
        <f>IF(Table1[[#This Row],[Total Payments Received]]&gt;Table1[[#This Row],[Loan Amount]],"PROFIT","LOSS")</f>
        <v>PROFIT</v>
      </c>
    </row>
    <row r="483" spans="1:26" ht="30" x14ac:dyDescent="0.25">
      <c r="A483" s="21" t="s">
        <v>1005</v>
      </c>
      <c r="B483" s="2" t="s">
        <v>2435</v>
      </c>
      <c r="C483" s="3" t="s">
        <v>1006</v>
      </c>
      <c r="D483" s="3" t="s">
        <v>18</v>
      </c>
      <c r="E483" s="3">
        <v>8005</v>
      </c>
      <c r="F483" s="3">
        <v>11.8</v>
      </c>
      <c r="G483" s="3">
        <v>60</v>
      </c>
      <c r="H483" s="3" t="s">
        <v>19</v>
      </c>
      <c r="I483" s="3" t="s">
        <v>35</v>
      </c>
      <c r="J483" s="3" t="s">
        <v>46</v>
      </c>
      <c r="K483" s="3">
        <v>68225</v>
      </c>
      <c r="L483" s="3" t="s">
        <v>32</v>
      </c>
      <c r="M483" s="3">
        <v>0.47</v>
      </c>
      <c r="N483" s="3">
        <v>0.73</v>
      </c>
      <c r="O483" s="3">
        <v>8949.59</v>
      </c>
      <c r="P483" s="3">
        <v>0</v>
      </c>
      <c r="Q483" s="3">
        <f>Table1[[#This Row],[Total Payments Received]]-Table1[[#This Row],[Loan Amount]]</f>
        <v>944.59000000000015</v>
      </c>
      <c r="R483" s="4">
        <f>Table1[[#This Row],[Loan Amount]]/Table1[[#This Row],[Annual Income]]</f>
        <v>0.11733235617442286</v>
      </c>
      <c r="S483" s="6">
        <f>Table1[[#This Row],[Loan Amount]]/Table1[[#This Row],[Annual Income]]</f>
        <v>0.11733235617442286</v>
      </c>
      <c r="T483" s="3">
        <f>Table1[[#This Row],[Total Payments Received]]/Table1[[#This Row],[Term (Months)]]</f>
        <v>149.15983333333332</v>
      </c>
      <c r="U483" s="3">
        <f>Table1[[#This Row],[Annual Income]]/12</f>
        <v>5685.416666666667</v>
      </c>
      <c r="V483" s="6">
        <f>Table1[[#This Row],[EMI PER MONTH]]/Table1[[#This Row],[INCOME PER MONTH]]</f>
        <v>2.6235514840600951E-2</v>
      </c>
      <c r="W483" s="7" t="str">
        <f>TEXT(Table1[[#This Row],[Issue Date]],"YYYY-mm")</f>
        <v>2023-07</v>
      </c>
      <c r="X483" s="33">
        <f ca="1">DATEDIF(Table1[[#This Row],[Issue Date]],TODAY(),"m")</f>
        <v>25</v>
      </c>
      <c r="Y48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944.59</v>
      </c>
      <c r="Z483" s="22" t="str">
        <f>IF(Table1[[#This Row],[Total Payments Received]]&gt;Table1[[#This Row],[Loan Amount]],"PROFIT","LOSS")</f>
        <v>PROFIT</v>
      </c>
    </row>
    <row r="484" spans="1:26" ht="45" x14ac:dyDescent="0.25">
      <c r="A484" s="21" t="s">
        <v>1007</v>
      </c>
      <c r="B484" s="2" t="s">
        <v>2436</v>
      </c>
      <c r="C484" s="3" t="s">
        <v>1008</v>
      </c>
      <c r="D484" s="3" t="s">
        <v>55</v>
      </c>
      <c r="E484" s="3">
        <v>1956</v>
      </c>
      <c r="F484" s="3">
        <v>8.3000000000000007</v>
      </c>
      <c r="G484" s="3">
        <v>36</v>
      </c>
      <c r="H484" s="3" t="s">
        <v>2043</v>
      </c>
      <c r="I484" s="3" t="s">
        <v>56</v>
      </c>
      <c r="J484" s="3" t="s">
        <v>31</v>
      </c>
      <c r="K484" s="3">
        <v>134383</v>
      </c>
      <c r="L484" s="3" t="s">
        <v>32</v>
      </c>
      <c r="M484" s="3">
        <v>0.24</v>
      </c>
      <c r="N484" s="3">
        <v>0.91</v>
      </c>
      <c r="O484" s="3">
        <v>899.87</v>
      </c>
      <c r="P484" s="3">
        <v>0</v>
      </c>
      <c r="Q484" s="3">
        <f>Table1[[#This Row],[Total Payments Received]]-Table1[[#This Row],[Loan Amount]]</f>
        <v>-1056.1300000000001</v>
      </c>
      <c r="R484" s="4">
        <f>Table1[[#This Row],[Loan Amount]]/Table1[[#This Row],[Annual Income]]</f>
        <v>1.4555412514975852E-2</v>
      </c>
      <c r="S484" s="6">
        <f>Table1[[#This Row],[Loan Amount]]/Table1[[#This Row],[Annual Income]]</f>
        <v>1.4555412514975852E-2</v>
      </c>
      <c r="T484" s="3">
        <f>Table1[[#This Row],[Total Payments Received]]/Table1[[#This Row],[Term (Months)]]</f>
        <v>24.996388888888887</v>
      </c>
      <c r="U484" s="3">
        <f>Table1[[#This Row],[Annual Income]]/12</f>
        <v>11198.583333333334</v>
      </c>
      <c r="V484" s="6">
        <f>Table1[[#This Row],[EMI PER MONTH]]/Table1[[#This Row],[INCOME PER MONTH]]</f>
        <v>2.2321027709358075E-3</v>
      </c>
      <c r="W484" s="7" t="str">
        <f>TEXT(Table1[[#This Row],[Issue Date]],"YYYY-mm")</f>
        <v>2021-05</v>
      </c>
      <c r="X484" s="33">
        <f ca="1">DATEDIF(Table1[[#This Row],[Issue Date]],TODAY(),"m")</f>
        <v>52</v>
      </c>
      <c r="Y48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1056.13</v>
      </c>
      <c r="Z484" s="22" t="str">
        <f>IF(Table1[[#This Row],[Total Payments Received]]&gt;Table1[[#This Row],[Loan Amount]],"PROFIT","LOSS")</f>
        <v>LOSS</v>
      </c>
    </row>
    <row r="485" spans="1:26" x14ac:dyDescent="0.25">
      <c r="A485" s="21" t="s">
        <v>1009</v>
      </c>
      <c r="B485" s="2" t="s">
        <v>2437</v>
      </c>
      <c r="C485" s="3" t="s">
        <v>1010</v>
      </c>
      <c r="D485" s="3" t="s">
        <v>75</v>
      </c>
      <c r="E485" s="3">
        <v>35839</v>
      </c>
      <c r="F485" s="3">
        <v>8.4</v>
      </c>
      <c r="G485" s="3">
        <v>36</v>
      </c>
      <c r="H485" s="3" t="s">
        <v>2043</v>
      </c>
      <c r="I485" s="3" t="s">
        <v>26</v>
      </c>
      <c r="J485" s="3" t="s">
        <v>36</v>
      </c>
      <c r="K485" s="3">
        <v>42453</v>
      </c>
      <c r="L485" s="3" t="s">
        <v>28</v>
      </c>
      <c r="M485" s="3">
        <v>0.22</v>
      </c>
      <c r="N485" s="3">
        <v>0.85</v>
      </c>
      <c r="O485" s="3">
        <v>15026.66</v>
      </c>
      <c r="P485" s="3">
        <v>0</v>
      </c>
      <c r="Q485" s="3">
        <f>Table1[[#This Row],[Total Payments Received]]-Table1[[#This Row],[Loan Amount]]</f>
        <v>-20812.34</v>
      </c>
      <c r="R485" s="4">
        <f>Table1[[#This Row],[Loan Amount]]/Table1[[#This Row],[Annual Income]]</f>
        <v>0.84420417873884057</v>
      </c>
      <c r="S485" s="6">
        <f>Table1[[#This Row],[Loan Amount]]/Table1[[#This Row],[Annual Income]]</f>
        <v>0.84420417873884057</v>
      </c>
      <c r="T485" s="3">
        <f>Table1[[#This Row],[Total Payments Received]]/Table1[[#This Row],[Term (Months)]]</f>
        <v>417.40722222222223</v>
      </c>
      <c r="U485" s="3">
        <f>Table1[[#This Row],[Annual Income]]/12</f>
        <v>3537.75</v>
      </c>
      <c r="V485" s="6">
        <f>Table1[[#This Row],[EMI PER MONTH]]/Table1[[#This Row],[INCOME PER MONTH]]</f>
        <v>0.11798663620160335</v>
      </c>
      <c r="W485" s="7" t="str">
        <f>TEXT(Table1[[#This Row],[Issue Date]],"YYYY-mm")</f>
        <v>2021-02</v>
      </c>
      <c r="X485" s="33">
        <f ca="1">DATEDIF(Table1[[#This Row],[Issue Date]],TODAY(),"m")</f>
        <v>54</v>
      </c>
      <c r="Y48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20812.34</v>
      </c>
      <c r="Z485" s="22" t="str">
        <f>IF(Table1[[#This Row],[Total Payments Received]]&gt;Table1[[#This Row],[Loan Amount]],"PROFIT","LOSS")</f>
        <v>LOSS</v>
      </c>
    </row>
    <row r="486" spans="1:26" ht="30" x14ac:dyDescent="0.25">
      <c r="A486" s="21" t="s">
        <v>1011</v>
      </c>
      <c r="B486" s="2" t="s">
        <v>2283</v>
      </c>
      <c r="C486" s="3" t="s">
        <v>1012</v>
      </c>
      <c r="D486" s="3" t="s">
        <v>25</v>
      </c>
      <c r="E486" s="3">
        <v>9595</v>
      </c>
      <c r="F486" s="3">
        <v>24</v>
      </c>
      <c r="G486" s="3">
        <v>60</v>
      </c>
      <c r="H486" s="3" t="s">
        <v>19</v>
      </c>
      <c r="I486" s="3" t="s">
        <v>20</v>
      </c>
      <c r="J486" s="3" t="s">
        <v>46</v>
      </c>
      <c r="K486" s="3">
        <v>48814</v>
      </c>
      <c r="L486" s="3" t="s">
        <v>32</v>
      </c>
      <c r="M486" s="3">
        <v>0.18</v>
      </c>
      <c r="N486" s="3">
        <v>0.72</v>
      </c>
      <c r="O486" s="3">
        <v>11897.8</v>
      </c>
      <c r="P486" s="3">
        <v>0</v>
      </c>
      <c r="Q486" s="3">
        <f>Table1[[#This Row],[Total Payments Received]]-Table1[[#This Row],[Loan Amount]]</f>
        <v>2302.7999999999993</v>
      </c>
      <c r="R486" s="4">
        <f>Table1[[#This Row],[Loan Amount]]/Table1[[#This Row],[Annual Income]]</f>
        <v>0.19656246158888843</v>
      </c>
      <c r="S486" s="6">
        <f>Table1[[#This Row],[Loan Amount]]/Table1[[#This Row],[Annual Income]]</f>
        <v>0.19656246158888843</v>
      </c>
      <c r="T486" s="3">
        <f>Table1[[#This Row],[Total Payments Received]]/Table1[[#This Row],[Term (Months)]]</f>
        <v>198.29666666666665</v>
      </c>
      <c r="U486" s="3">
        <f>Table1[[#This Row],[Annual Income]]/12</f>
        <v>4067.8333333333335</v>
      </c>
      <c r="V486" s="6">
        <f>Table1[[#This Row],[EMI PER MONTH]]/Table1[[#This Row],[INCOME PER MONTH]]</f>
        <v>4.8747490474044329E-2</v>
      </c>
      <c r="W486" s="7" t="str">
        <f>TEXT(Table1[[#This Row],[Issue Date]],"YYYY-mm")</f>
        <v>2022-11</v>
      </c>
      <c r="X486" s="33">
        <f ca="1">DATEDIF(Table1[[#This Row],[Issue Date]],TODAY(),"m")</f>
        <v>34</v>
      </c>
      <c r="Y48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2302.8</v>
      </c>
      <c r="Z486" s="22" t="str">
        <f>IF(Table1[[#This Row],[Total Payments Received]]&gt;Table1[[#This Row],[Loan Amount]],"PROFIT","LOSS")</f>
        <v>PROFIT</v>
      </c>
    </row>
    <row r="487" spans="1:26" ht="30" hidden="1" x14ac:dyDescent="0.25">
      <c r="A487" s="21" t="s">
        <v>1013</v>
      </c>
      <c r="B487" s="2" t="s">
        <v>2438</v>
      </c>
      <c r="C487" s="3" t="s">
        <v>1014</v>
      </c>
      <c r="D487" s="3" t="s">
        <v>45</v>
      </c>
      <c r="E487" s="3">
        <v>13803</v>
      </c>
      <c r="F487" s="3">
        <v>13.9</v>
      </c>
      <c r="G487" s="3">
        <v>36</v>
      </c>
      <c r="H487" s="3" t="s">
        <v>2773</v>
      </c>
      <c r="I487" s="3" t="s">
        <v>20</v>
      </c>
      <c r="J487" s="3" t="s">
        <v>46</v>
      </c>
      <c r="K487" s="3">
        <v>48263</v>
      </c>
      <c r="L487" s="3" t="s">
        <v>28</v>
      </c>
      <c r="M487" s="3">
        <v>0.37</v>
      </c>
      <c r="N487" s="3">
        <v>0.93</v>
      </c>
      <c r="O487" s="3">
        <v>0</v>
      </c>
      <c r="P487" s="3">
        <v>0</v>
      </c>
      <c r="Q487" s="3">
        <f>Table1[[#This Row],[Total Payments Received]]-Table1[[#This Row],[Loan Amount]]</f>
        <v>-13803</v>
      </c>
      <c r="R487" s="4">
        <f>Table1[[#This Row],[Loan Amount]]/Table1[[#This Row],[Annual Income]]</f>
        <v>0.28599548308227835</v>
      </c>
      <c r="S487" s="6">
        <f>Table1[[#This Row],[Loan Amount]]/Table1[[#This Row],[Annual Income]]</f>
        <v>0.28599548308227835</v>
      </c>
      <c r="T487" s="3">
        <f>Table1[[#This Row],[Total Payments Received]]/Table1[[#This Row],[Term (Months)]]</f>
        <v>0</v>
      </c>
      <c r="U487" s="3">
        <f>Table1[[#This Row],[Annual Income]]/12</f>
        <v>4021.9166666666665</v>
      </c>
      <c r="V487" s="6">
        <f>Table1[[#This Row],[EMI PER MONTH]]/Table1[[#This Row],[INCOME PER MONTH]]</f>
        <v>0</v>
      </c>
      <c r="W487" s="7" t="str">
        <f>TEXT(Table1[[#This Row],[Issue Date]],"YYYY-mm")</f>
        <v>2022-11</v>
      </c>
      <c r="X487" s="33">
        <f ca="1">DATEDIF(Table1[[#This Row],[Issue Date]],TODAY(),"m")</f>
        <v>34</v>
      </c>
      <c r="Y48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13803</v>
      </c>
      <c r="Z487" s="22" t="str">
        <f>IF(Table1[[#This Row],[Total Payments Received]]&gt;Table1[[#This Row],[Loan Amount]],"PROFIT","LOSS")</f>
        <v>LOSS</v>
      </c>
    </row>
    <row r="488" spans="1:26" ht="30" x14ac:dyDescent="0.25">
      <c r="A488" s="21" t="s">
        <v>1015</v>
      </c>
      <c r="B488" s="2" t="s">
        <v>2425</v>
      </c>
      <c r="C488" s="3" t="s">
        <v>1016</v>
      </c>
      <c r="D488" s="3" t="s">
        <v>39</v>
      </c>
      <c r="E488" s="3">
        <v>26963</v>
      </c>
      <c r="F488" s="3">
        <v>20.8</v>
      </c>
      <c r="G488" s="3">
        <v>36</v>
      </c>
      <c r="H488" s="3" t="s">
        <v>19</v>
      </c>
      <c r="I488" s="3" t="s">
        <v>82</v>
      </c>
      <c r="J488" s="3" t="s">
        <v>46</v>
      </c>
      <c r="K488" s="3">
        <v>107694</v>
      </c>
      <c r="L488" s="3" t="s">
        <v>32</v>
      </c>
      <c r="M488" s="3">
        <v>0.23</v>
      </c>
      <c r="N488" s="3">
        <v>0.53</v>
      </c>
      <c r="O488" s="3">
        <v>32571.3</v>
      </c>
      <c r="P488" s="3">
        <v>0</v>
      </c>
      <c r="Q488" s="3">
        <f>Table1[[#This Row],[Total Payments Received]]-Table1[[#This Row],[Loan Amount]]</f>
        <v>5608.2999999999993</v>
      </c>
      <c r="R488" s="4">
        <f>Table1[[#This Row],[Loan Amount]]/Table1[[#This Row],[Annual Income]]</f>
        <v>0.25036677995060075</v>
      </c>
      <c r="S488" s="6">
        <f>Table1[[#This Row],[Loan Amount]]/Table1[[#This Row],[Annual Income]]</f>
        <v>0.25036677995060075</v>
      </c>
      <c r="T488" s="3">
        <f>Table1[[#This Row],[Total Payments Received]]/Table1[[#This Row],[Term (Months)]]</f>
        <v>904.75833333333333</v>
      </c>
      <c r="U488" s="3">
        <f>Table1[[#This Row],[Annual Income]]/12</f>
        <v>8974.5</v>
      </c>
      <c r="V488" s="6">
        <f>Table1[[#This Row],[EMI PER MONTH]]/Table1[[#This Row],[INCOME PER MONTH]]</f>
        <v>0.10081434434601742</v>
      </c>
      <c r="W488" s="7" t="str">
        <f>TEXT(Table1[[#This Row],[Issue Date]],"YYYY-mm")</f>
        <v>2021-06</v>
      </c>
      <c r="X488" s="33">
        <f ca="1">DATEDIF(Table1[[#This Row],[Issue Date]],TODAY(),"m")</f>
        <v>50</v>
      </c>
      <c r="Y48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5608.3</v>
      </c>
      <c r="Z488" s="22" t="str">
        <f>IF(Table1[[#This Row],[Total Payments Received]]&gt;Table1[[#This Row],[Loan Amount]],"PROFIT","LOSS")</f>
        <v>PROFIT</v>
      </c>
    </row>
    <row r="489" spans="1:26" ht="45" x14ac:dyDescent="0.25">
      <c r="A489" s="21" t="s">
        <v>1017</v>
      </c>
      <c r="B489" s="2" t="s">
        <v>2439</v>
      </c>
      <c r="C489" s="3" t="s">
        <v>1018</v>
      </c>
      <c r="D489" s="3" t="s">
        <v>71</v>
      </c>
      <c r="E489" s="3">
        <v>37221</v>
      </c>
      <c r="F489" s="3">
        <v>17.8</v>
      </c>
      <c r="G489" s="3">
        <v>60</v>
      </c>
      <c r="H489" s="3" t="s">
        <v>2043</v>
      </c>
      <c r="I489" s="3" t="s">
        <v>26</v>
      </c>
      <c r="J489" s="3" t="s">
        <v>31</v>
      </c>
      <c r="K489" s="3">
        <v>45735</v>
      </c>
      <c r="L489" s="3" t="s">
        <v>28</v>
      </c>
      <c r="M489" s="3">
        <v>0.5</v>
      </c>
      <c r="N489" s="3">
        <v>0.92</v>
      </c>
      <c r="O489" s="3">
        <v>0</v>
      </c>
      <c r="P489" s="3">
        <v>0</v>
      </c>
      <c r="Q489" s="3">
        <f>Table1[[#This Row],[Total Payments Received]]-Table1[[#This Row],[Loan Amount]]</f>
        <v>-37221</v>
      </c>
      <c r="R489" s="4">
        <f>Table1[[#This Row],[Loan Amount]]/Table1[[#This Row],[Annual Income]]</f>
        <v>0.81384060347654974</v>
      </c>
      <c r="S489" s="6">
        <f>Table1[[#This Row],[Loan Amount]]/Table1[[#This Row],[Annual Income]]</f>
        <v>0.81384060347654974</v>
      </c>
      <c r="T489" s="3">
        <f>Table1[[#This Row],[Total Payments Received]]/Table1[[#This Row],[Term (Months)]]</f>
        <v>0</v>
      </c>
      <c r="U489" s="3">
        <f>Table1[[#This Row],[Annual Income]]/12</f>
        <v>3811.25</v>
      </c>
      <c r="V489" s="6">
        <f>Table1[[#This Row],[EMI PER MONTH]]/Table1[[#This Row],[INCOME PER MONTH]]</f>
        <v>0</v>
      </c>
      <c r="W489" s="7" t="str">
        <f>TEXT(Table1[[#This Row],[Issue Date]],"YYYY-mm")</f>
        <v>2023-03</v>
      </c>
      <c r="X489" s="33">
        <f ca="1">DATEDIF(Table1[[#This Row],[Issue Date]],TODAY(),"m")</f>
        <v>29</v>
      </c>
      <c r="Y48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37221</v>
      </c>
      <c r="Z489" s="22" t="str">
        <f>IF(Table1[[#This Row],[Total Payments Received]]&gt;Table1[[#This Row],[Loan Amount]],"PROFIT","LOSS")</f>
        <v>LOSS</v>
      </c>
    </row>
    <row r="490" spans="1:26" ht="30" x14ac:dyDescent="0.25">
      <c r="A490" s="21" t="s">
        <v>1019</v>
      </c>
      <c r="B490" s="2" t="s">
        <v>2440</v>
      </c>
      <c r="C490" s="3" t="s">
        <v>1020</v>
      </c>
      <c r="D490" s="3" t="s">
        <v>45</v>
      </c>
      <c r="E490" s="3">
        <v>34723</v>
      </c>
      <c r="F490" s="3">
        <v>18.5</v>
      </c>
      <c r="G490" s="3">
        <v>60</v>
      </c>
      <c r="H490" s="3" t="s">
        <v>2043</v>
      </c>
      <c r="I490" s="3" t="s">
        <v>56</v>
      </c>
      <c r="J490" s="3" t="s">
        <v>46</v>
      </c>
      <c r="K490" s="3">
        <v>45830</v>
      </c>
      <c r="L490" s="3" t="s">
        <v>32</v>
      </c>
      <c r="M490" s="3">
        <v>0.23</v>
      </c>
      <c r="N490" s="3">
        <v>0.52</v>
      </c>
      <c r="O490" s="3">
        <v>0</v>
      </c>
      <c r="P490" s="3">
        <v>0</v>
      </c>
      <c r="Q490" s="3">
        <f>Table1[[#This Row],[Total Payments Received]]-Table1[[#This Row],[Loan Amount]]</f>
        <v>-34723</v>
      </c>
      <c r="R490" s="4">
        <f>Table1[[#This Row],[Loan Amount]]/Table1[[#This Row],[Annual Income]]</f>
        <v>0.7576478289330133</v>
      </c>
      <c r="S490" s="6">
        <f>Table1[[#This Row],[Loan Amount]]/Table1[[#This Row],[Annual Income]]</f>
        <v>0.7576478289330133</v>
      </c>
      <c r="T490" s="3">
        <f>Table1[[#This Row],[Total Payments Received]]/Table1[[#This Row],[Term (Months)]]</f>
        <v>0</v>
      </c>
      <c r="U490" s="3">
        <f>Table1[[#This Row],[Annual Income]]/12</f>
        <v>3819.1666666666665</v>
      </c>
      <c r="V490" s="6">
        <f>Table1[[#This Row],[EMI PER MONTH]]/Table1[[#This Row],[INCOME PER MONTH]]</f>
        <v>0</v>
      </c>
      <c r="W490" s="7" t="str">
        <f>TEXT(Table1[[#This Row],[Issue Date]],"YYYY-mm")</f>
        <v>2021-03</v>
      </c>
      <c r="X490" s="33">
        <f ca="1">DATEDIF(Table1[[#This Row],[Issue Date]],TODAY(),"m")</f>
        <v>53</v>
      </c>
      <c r="Y49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34723</v>
      </c>
      <c r="Z490" s="22" t="str">
        <f>IF(Table1[[#This Row],[Total Payments Received]]&gt;Table1[[#This Row],[Loan Amount]],"PROFIT","LOSS")</f>
        <v>LOSS</v>
      </c>
    </row>
    <row r="491" spans="1:26" ht="30" x14ac:dyDescent="0.25">
      <c r="A491" s="21" t="s">
        <v>1021</v>
      </c>
      <c r="B491" s="2" t="s">
        <v>2441</v>
      </c>
      <c r="C491" s="3" t="s">
        <v>1022</v>
      </c>
      <c r="D491" s="3" t="s">
        <v>75</v>
      </c>
      <c r="E491" s="3">
        <v>16282</v>
      </c>
      <c r="F491" s="3">
        <v>7.6</v>
      </c>
      <c r="G491" s="3">
        <v>36</v>
      </c>
      <c r="H491" s="3" t="s">
        <v>19</v>
      </c>
      <c r="I491" s="3" t="s">
        <v>35</v>
      </c>
      <c r="J491" s="3" t="s">
        <v>46</v>
      </c>
      <c r="K491" s="3">
        <v>77893</v>
      </c>
      <c r="L491" s="3" t="s">
        <v>32</v>
      </c>
      <c r="M491" s="3">
        <v>0.26</v>
      </c>
      <c r="N491" s="3">
        <v>0.75</v>
      </c>
      <c r="O491" s="3">
        <v>17519.43</v>
      </c>
      <c r="P491" s="3">
        <v>0</v>
      </c>
      <c r="Q491" s="3">
        <f>Table1[[#This Row],[Total Payments Received]]-Table1[[#This Row],[Loan Amount]]</f>
        <v>1237.4300000000003</v>
      </c>
      <c r="R491" s="4">
        <f>Table1[[#This Row],[Loan Amount]]/Table1[[#This Row],[Annual Income]]</f>
        <v>0.20903033648723249</v>
      </c>
      <c r="S491" s="6">
        <f>Table1[[#This Row],[Loan Amount]]/Table1[[#This Row],[Annual Income]]</f>
        <v>0.20903033648723249</v>
      </c>
      <c r="T491" s="3">
        <f>Table1[[#This Row],[Total Payments Received]]/Table1[[#This Row],[Term (Months)]]</f>
        <v>486.65083333333337</v>
      </c>
      <c r="U491" s="3">
        <f>Table1[[#This Row],[Annual Income]]/12</f>
        <v>6491.083333333333</v>
      </c>
      <c r="V491" s="6">
        <f>Table1[[#This Row],[EMI PER MONTH]]/Table1[[#This Row],[INCOME PER MONTH]]</f>
        <v>7.4972205461337996E-2</v>
      </c>
      <c r="W491" s="7" t="str">
        <f>TEXT(Table1[[#This Row],[Issue Date]],"YYYY-mm")</f>
        <v>2023-06</v>
      </c>
      <c r="X491" s="33">
        <f ca="1">DATEDIF(Table1[[#This Row],[Issue Date]],TODAY(),"m")</f>
        <v>27</v>
      </c>
      <c r="Y49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1237.43</v>
      </c>
      <c r="Z491" s="22" t="str">
        <f>IF(Table1[[#This Row],[Total Payments Received]]&gt;Table1[[#This Row],[Loan Amount]],"PROFIT","LOSS")</f>
        <v>PROFIT</v>
      </c>
    </row>
    <row r="492" spans="1:26" x14ac:dyDescent="0.25">
      <c r="A492" s="21" t="s">
        <v>1023</v>
      </c>
      <c r="B492" s="2" t="s">
        <v>2187</v>
      </c>
      <c r="C492" s="3" t="s">
        <v>1024</v>
      </c>
      <c r="D492" s="3" t="s">
        <v>75</v>
      </c>
      <c r="E492" s="3">
        <v>5703</v>
      </c>
      <c r="F492" s="3">
        <v>9.6999999999999993</v>
      </c>
      <c r="G492" s="3">
        <v>36</v>
      </c>
      <c r="H492" s="3" t="s">
        <v>19</v>
      </c>
      <c r="I492" s="3" t="s">
        <v>35</v>
      </c>
      <c r="J492" s="3" t="s">
        <v>36</v>
      </c>
      <c r="K492" s="3">
        <v>74673</v>
      </c>
      <c r="L492" s="3" t="s">
        <v>22</v>
      </c>
      <c r="M492" s="3">
        <v>0.34</v>
      </c>
      <c r="N492" s="3">
        <v>0.9</v>
      </c>
      <c r="O492" s="3">
        <v>6256.19</v>
      </c>
      <c r="P492" s="3">
        <v>0</v>
      </c>
      <c r="Q492" s="3">
        <f>Table1[[#This Row],[Total Payments Received]]-Table1[[#This Row],[Loan Amount]]</f>
        <v>553.1899999999996</v>
      </c>
      <c r="R492" s="4">
        <f>Table1[[#This Row],[Loan Amount]]/Table1[[#This Row],[Annual Income]]</f>
        <v>7.6372986219918851E-2</v>
      </c>
      <c r="S492" s="6">
        <f>Table1[[#This Row],[Loan Amount]]/Table1[[#This Row],[Annual Income]]</f>
        <v>7.6372986219918851E-2</v>
      </c>
      <c r="T492" s="3">
        <f>Table1[[#This Row],[Total Payments Received]]/Table1[[#This Row],[Term (Months)]]</f>
        <v>173.78305555555553</v>
      </c>
      <c r="U492" s="3">
        <f>Table1[[#This Row],[Annual Income]]/12</f>
        <v>6222.75</v>
      </c>
      <c r="V492" s="6">
        <f>Table1[[#This Row],[EMI PER MONTH]]/Table1[[#This Row],[INCOME PER MONTH]]</f>
        <v>2.7927050830509909E-2</v>
      </c>
      <c r="W492" s="7" t="str">
        <f>TEXT(Table1[[#This Row],[Issue Date]],"YYYY-mm")</f>
        <v>2021-07</v>
      </c>
      <c r="X492" s="33">
        <f ca="1">DATEDIF(Table1[[#This Row],[Issue Date]],TODAY(),"m")</f>
        <v>49</v>
      </c>
      <c r="Y49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553.19</v>
      </c>
      <c r="Z492" s="22" t="str">
        <f>IF(Table1[[#This Row],[Total Payments Received]]&gt;Table1[[#This Row],[Loan Amount]],"PROFIT","LOSS")</f>
        <v>PROFIT</v>
      </c>
    </row>
    <row r="493" spans="1:26" ht="45" x14ac:dyDescent="0.25">
      <c r="A493" s="21" t="s">
        <v>1025</v>
      </c>
      <c r="B493" s="2" t="s">
        <v>2110</v>
      </c>
      <c r="C493" s="3" t="s">
        <v>1026</v>
      </c>
      <c r="D493" s="3" t="s">
        <v>52</v>
      </c>
      <c r="E493" s="3">
        <v>7563</v>
      </c>
      <c r="F493" s="3">
        <v>20.7</v>
      </c>
      <c r="G493" s="3">
        <v>60</v>
      </c>
      <c r="H493" s="3" t="s">
        <v>19</v>
      </c>
      <c r="I493" s="3" t="s">
        <v>40</v>
      </c>
      <c r="J493" s="3" t="s">
        <v>31</v>
      </c>
      <c r="K493" s="3">
        <v>119462</v>
      </c>
      <c r="L493" s="3" t="s">
        <v>22</v>
      </c>
      <c r="M493" s="3">
        <v>0.42</v>
      </c>
      <c r="N493" s="3">
        <v>0.62</v>
      </c>
      <c r="O493" s="3">
        <v>9128.5400000000009</v>
      </c>
      <c r="P493" s="3">
        <v>0</v>
      </c>
      <c r="Q493" s="3">
        <f>Table1[[#This Row],[Total Payments Received]]-Table1[[#This Row],[Loan Amount]]</f>
        <v>1565.5400000000009</v>
      </c>
      <c r="R493" s="4">
        <f>Table1[[#This Row],[Loan Amount]]/Table1[[#This Row],[Annual Income]]</f>
        <v>6.3308834608494749E-2</v>
      </c>
      <c r="S493" s="6">
        <f>Table1[[#This Row],[Loan Amount]]/Table1[[#This Row],[Annual Income]]</f>
        <v>6.3308834608494749E-2</v>
      </c>
      <c r="T493" s="3">
        <f>Table1[[#This Row],[Total Payments Received]]/Table1[[#This Row],[Term (Months)]]</f>
        <v>152.14233333333334</v>
      </c>
      <c r="U493" s="3">
        <f>Table1[[#This Row],[Annual Income]]/12</f>
        <v>9955.1666666666661</v>
      </c>
      <c r="V493" s="6">
        <f>Table1[[#This Row],[EMI PER MONTH]]/Table1[[#This Row],[INCOME PER MONTH]]</f>
        <v>1.5282751000318095E-2</v>
      </c>
      <c r="W493" s="7" t="str">
        <f>TEXT(Table1[[#This Row],[Issue Date]],"YYYY-mm")</f>
        <v>2023-02</v>
      </c>
      <c r="X493" s="33">
        <f ca="1">DATEDIF(Table1[[#This Row],[Issue Date]],TODAY(),"m")</f>
        <v>31</v>
      </c>
      <c r="Y49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1565.54</v>
      </c>
      <c r="Z493" s="22" t="str">
        <f>IF(Table1[[#This Row],[Total Payments Received]]&gt;Table1[[#This Row],[Loan Amount]],"PROFIT","LOSS")</f>
        <v>PROFIT</v>
      </c>
    </row>
    <row r="494" spans="1:26" ht="45" x14ac:dyDescent="0.25">
      <c r="A494" s="21" t="s">
        <v>1027</v>
      </c>
      <c r="B494" s="2" t="s">
        <v>2308</v>
      </c>
      <c r="C494" s="3" t="s">
        <v>1028</v>
      </c>
      <c r="D494" s="3" t="s">
        <v>52</v>
      </c>
      <c r="E494" s="3">
        <v>26849</v>
      </c>
      <c r="F494" s="3">
        <v>24.4</v>
      </c>
      <c r="G494" s="3">
        <v>36</v>
      </c>
      <c r="H494" s="3" t="s">
        <v>2043</v>
      </c>
      <c r="I494" s="3" t="s">
        <v>56</v>
      </c>
      <c r="J494" s="3" t="s">
        <v>31</v>
      </c>
      <c r="K494" s="3">
        <v>75066</v>
      </c>
      <c r="L494" s="3" t="s">
        <v>22</v>
      </c>
      <c r="M494" s="3">
        <v>0.28999999999999998</v>
      </c>
      <c r="N494" s="3">
        <v>0.71</v>
      </c>
      <c r="O494" s="3">
        <v>2888.35</v>
      </c>
      <c r="P494" s="3">
        <v>0</v>
      </c>
      <c r="Q494" s="3">
        <f>Table1[[#This Row],[Total Payments Received]]-Table1[[#This Row],[Loan Amount]]</f>
        <v>-23960.65</v>
      </c>
      <c r="R494" s="4">
        <f>Table1[[#This Row],[Loan Amount]]/Table1[[#This Row],[Annual Income]]</f>
        <v>0.35767191538113124</v>
      </c>
      <c r="S494" s="6">
        <f>Table1[[#This Row],[Loan Amount]]/Table1[[#This Row],[Annual Income]]</f>
        <v>0.35767191538113124</v>
      </c>
      <c r="T494" s="3">
        <f>Table1[[#This Row],[Total Payments Received]]/Table1[[#This Row],[Term (Months)]]</f>
        <v>80.231944444444437</v>
      </c>
      <c r="U494" s="3">
        <f>Table1[[#This Row],[Annual Income]]/12</f>
        <v>6255.5</v>
      </c>
      <c r="V494" s="6">
        <f>Table1[[#This Row],[EMI PER MONTH]]/Table1[[#This Row],[INCOME PER MONTH]]</f>
        <v>1.2825824385651736E-2</v>
      </c>
      <c r="W494" s="7" t="str">
        <f>TEXT(Table1[[#This Row],[Issue Date]],"YYYY-mm")</f>
        <v>2021-02</v>
      </c>
      <c r="X494" s="33">
        <f ca="1">DATEDIF(Table1[[#This Row],[Issue Date]],TODAY(),"m")</f>
        <v>55</v>
      </c>
      <c r="Y49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23960.65</v>
      </c>
      <c r="Z494" s="22" t="str">
        <f>IF(Table1[[#This Row],[Total Payments Received]]&gt;Table1[[#This Row],[Loan Amount]],"PROFIT","LOSS")</f>
        <v>LOSS</v>
      </c>
    </row>
    <row r="495" spans="1:26" ht="30" x14ac:dyDescent="0.25">
      <c r="A495" s="21" t="s">
        <v>1029</v>
      </c>
      <c r="B495" s="2" t="s">
        <v>2312</v>
      </c>
      <c r="C495" s="3" t="s">
        <v>1030</v>
      </c>
      <c r="D495" s="3" t="s">
        <v>45</v>
      </c>
      <c r="E495" s="3">
        <v>32860</v>
      </c>
      <c r="F495" s="3">
        <v>10.3</v>
      </c>
      <c r="G495" s="3">
        <v>36</v>
      </c>
      <c r="H495" s="3" t="s">
        <v>19</v>
      </c>
      <c r="I495" s="3" t="s">
        <v>20</v>
      </c>
      <c r="J495" s="3" t="s">
        <v>46</v>
      </c>
      <c r="K495" s="3">
        <v>130315</v>
      </c>
      <c r="L495" s="3" t="s">
        <v>22</v>
      </c>
      <c r="M495" s="3">
        <v>0.27</v>
      </c>
      <c r="N495" s="3">
        <v>0.65</v>
      </c>
      <c r="O495" s="3">
        <v>36244.58</v>
      </c>
      <c r="P495" s="3">
        <v>0</v>
      </c>
      <c r="Q495" s="3">
        <f>Table1[[#This Row],[Total Payments Received]]-Table1[[#This Row],[Loan Amount]]</f>
        <v>3384.5800000000017</v>
      </c>
      <c r="R495" s="4">
        <f>Table1[[#This Row],[Loan Amount]]/Table1[[#This Row],[Annual Income]]</f>
        <v>0.25215823197636494</v>
      </c>
      <c r="S495" s="6">
        <f>Table1[[#This Row],[Loan Amount]]/Table1[[#This Row],[Annual Income]]</f>
        <v>0.25215823197636494</v>
      </c>
      <c r="T495" s="3">
        <f>Table1[[#This Row],[Total Payments Received]]/Table1[[#This Row],[Term (Months)]]</f>
        <v>1006.7938888888889</v>
      </c>
      <c r="U495" s="3">
        <f>Table1[[#This Row],[Annual Income]]/12</f>
        <v>10859.583333333334</v>
      </c>
      <c r="V495" s="6">
        <f>Table1[[#This Row],[EMI PER MONTH]]/Table1[[#This Row],[INCOME PER MONTH]]</f>
        <v>9.2710176623310173E-2</v>
      </c>
      <c r="W495" s="7" t="str">
        <f>TEXT(Table1[[#This Row],[Issue Date]],"YYYY-mm")</f>
        <v>2022-10</v>
      </c>
      <c r="X495" s="33">
        <f ca="1">DATEDIF(Table1[[#This Row],[Issue Date]],TODAY(),"m")</f>
        <v>35</v>
      </c>
      <c r="Y49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3384.58</v>
      </c>
      <c r="Z495" s="22" t="str">
        <f>IF(Table1[[#This Row],[Total Payments Received]]&gt;Table1[[#This Row],[Loan Amount]],"PROFIT","LOSS")</f>
        <v>PROFIT</v>
      </c>
    </row>
    <row r="496" spans="1:26" ht="45" hidden="1" x14ac:dyDescent="0.25">
      <c r="A496" s="21" t="s">
        <v>1031</v>
      </c>
      <c r="B496" s="2" t="s">
        <v>2290</v>
      </c>
      <c r="C496" s="3" t="s">
        <v>1032</v>
      </c>
      <c r="D496" s="3" t="s">
        <v>25</v>
      </c>
      <c r="E496" s="3">
        <v>32585</v>
      </c>
      <c r="F496" s="3">
        <v>10.4</v>
      </c>
      <c r="G496" s="3">
        <v>60</v>
      </c>
      <c r="H496" s="3" t="s">
        <v>2773</v>
      </c>
      <c r="I496" s="3" t="s">
        <v>72</v>
      </c>
      <c r="J496" s="3" t="s">
        <v>31</v>
      </c>
      <c r="K496" s="3">
        <v>33373</v>
      </c>
      <c r="L496" s="3" t="s">
        <v>22</v>
      </c>
      <c r="M496" s="3">
        <v>0.5</v>
      </c>
      <c r="N496" s="3">
        <v>0.93</v>
      </c>
      <c r="O496" s="3">
        <v>0</v>
      </c>
      <c r="P496" s="3">
        <v>0</v>
      </c>
      <c r="Q496" s="3">
        <f>Table1[[#This Row],[Total Payments Received]]-Table1[[#This Row],[Loan Amount]]</f>
        <v>-32585</v>
      </c>
      <c r="R496" s="4">
        <f>Table1[[#This Row],[Loan Amount]]/Table1[[#This Row],[Annual Income]]</f>
        <v>0.97638809816318584</v>
      </c>
      <c r="S496" s="6">
        <f>Table1[[#This Row],[Loan Amount]]/Table1[[#This Row],[Annual Income]]</f>
        <v>0.97638809816318584</v>
      </c>
      <c r="T496" s="3">
        <f>Table1[[#This Row],[Total Payments Received]]/Table1[[#This Row],[Term (Months)]]</f>
        <v>0</v>
      </c>
      <c r="U496" s="3">
        <f>Table1[[#This Row],[Annual Income]]/12</f>
        <v>2781.0833333333335</v>
      </c>
      <c r="V496" s="6">
        <f>Table1[[#This Row],[EMI PER MONTH]]/Table1[[#This Row],[INCOME PER MONTH]]</f>
        <v>0</v>
      </c>
      <c r="W496" s="7" t="str">
        <f>TEXT(Table1[[#This Row],[Issue Date]],"YYYY-mm")</f>
        <v>2022-04</v>
      </c>
      <c r="X496" s="33">
        <f ca="1">DATEDIF(Table1[[#This Row],[Issue Date]],TODAY(),"m")</f>
        <v>41</v>
      </c>
      <c r="Y49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32585</v>
      </c>
      <c r="Z496" s="22" t="str">
        <f>IF(Table1[[#This Row],[Total Payments Received]]&gt;Table1[[#This Row],[Loan Amount]],"PROFIT","LOSS")</f>
        <v>LOSS</v>
      </c>
    </row>
    <row r="497" spans="1:26" x14ac:dyDescent="0.25">
      <c r="A497" s="21" t="s">
        <v>1033</v>
      </c>
      <c r="B497" s="2" t="s">
        <v>2442</v>
      </c>
      <c r="C497" s="3" t="s">
        <v>1034</v>
      </c>
      <c r="D497" s="3" t="s">
        <v>55</v>
      </c>
      <c r="E497" s="3">
        <v>23015</v>
      </c>
      <c r="F497" s="3">
        <v>14.5</v>
      </c>
      <c r="G497" s="3">
        <v>60</v>
      </c>
      <c r="H497" s="3" t="s">
        <v>2043</v>
      </c>
      <c r="I497" s="3" t="s">
        <v>26</v>
      </c>
      <c r="J497" s="3" t="s">
        <v>27</v>
      </c>
      <c r="K497" s="3">
        <v>40335</v>
      </c>
      <c r="L497" s="3" t="s">
        <v>22</v>
      </c>
      <c r="M497" s="3">
        <v>0.1</v>
      </c>
      <c r="N497" s="3">
        <v>0.87</v>
      </c>
      <c r="O497" s="3">
        <v>11485.91</v>
      </c>
      <c r="P497" s="3">
        <v>0</v>
      </c>
      <c r="Q497" s="3">
        <f>Table1[[#This Row],[Total Payments Received]]-Table1[[#This Row],[Loan Amount]]</f>
        <v>-11529.09</v>
      </c>
      <c r="R497" s="4">
        <f>Table1[[#This Row],[Loan Amount]]/Table1[[#This Row],[Annual Income]]</f>
        <v>0.57059625635304323</v>
      </c>
      <c r="S497" s="6">
        <f>Table1[[#This Row],[Loan Amount]]/Table1[[#This Row],[Annual Income]]</f>
        <v>0.57059625635304323</v>
      </c>
      <c r="T497" s="3">
        <f>Table1[[#This Row],[Total Payments Received]]/Table1[[#This Row],[Term (Months)]]</f>
        <v>191.43183333333334</v>
      </c>
      <c r="U497" s="3">
        <f>Table1[[#This Row],[Annual Income]]/12</f>
        <v>3361.25</v>
      </c>
      <c r="V497" s="6">
        <f>Table1[[#This Row],[EMI PER MONTH]]/Table1[[#This Row],[INCOME PER MONTH]]</f>
        <v>5.6952572207760011E-2</v>
      </c>
      <c r="W497" s="7" t="str">
        <f>TEXT(Table1[[#This Row],[Issue Date]],"YYYY-mm")</f>
        <v>2023-08</v>
      </c>
      <c r="X497" s="33">
        <f ca="1">DATEDIF(Table1[[#This Row],[Issue Date]],TODAY(),"m")</f>
        <v>24</v>
      </c>
      <c r="Y49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11529.09</v>
      </c>
      <c r="Z497" s="22" t="str">
        <f>IF(Table1[[#This Row],[Total Payments Received]]&gt;Table1[[#This Row],[Loan Amount]],"PROFIT","LOSS")</f>
        <v>LOSS</v>
      </c>
    </row>
    <row r="498" spans="1:26" ht="45" x14ac:dyDescent="0.25">
      <c r="A498" s="21" t="s">
        <v>1035</v>
      </c>
      <c r="B498" s="2" t="s">
        <v>2443</v>
      </c>
      <c r="C498" s="3" t="s">
        <v>1036</v>
      </c>
      <c r="D498" s="3" t="s">
        <v>52</v>
      </c>
      <c r="E498" s="3">
        <v>13003</v>
      </c>
      <c r="F498" s="3">
        <v>24.7</v>
      </c>
      <c r="G498" s="3">
        <v>36</v>
      </c>
      <c r="H498" s="3" t="s">
        <v>19</v>
      </c>
      <c r="I498" s="3" t="s">
        <v>20</v>
      </c>
      <c r="J498" s="3" t="s">
        <v>31</v>
      </c>
      <c r="K498" s="3">
        <v>53741</v>
      </c>
      <c r="L498" s="3" t="s">
        <v>28</v>
      </c>
      <c r="M498" s="3">
        <v>0.46</v>
      </c>
      <c r="N498" s="3">
        <v>0.82</v>
      </c>
      <c r="O498" s="3">
        <v>16214.74</v>
      </c>
      <c r="P498" s="3">
        <v>0</v>
      </c>
      <c r="Q498" s="3">
        <f>Table1[[#This Row],[Total Payments Received]]-Table1[[#This Row],[Loan Amount]]</f>
        <v>3211.74</v>
      </c>
      <c r="R498" s="4">
        <f>Table1[[#This Row],[Loan Amount]]/Table1[[#This Row],[Annual Income]]</f>
        <v>0.24195679276530024</v>
      </c>
      <c r="S498" s="6">
        <f>Table1[[#This Row],[Loan Amount]]/Table1[[#This Row],[Annual Income]]</f>
        <v>0.24195679276530024</v>
      </c>
      <c r="T498" s="3">
        <f>Table1[[#This Row],[Total Payments Received]]/Table1[[#This Row],[Term (Months)]]</f>
        <v>450.40944444444443</v>
      </c>
      <c r="U498" s="3">
        <f>Table1[[#This Row],[Annual Income]]/12</f>
        <v>4478.416666666667</v>
      </c>
      <c r="V498" s="6">
        <f>Table1[[#This Row],[EMI PER MONTH]]/Table1[[#This Row],[INCOME PER MONTH]]</f>
        <v>0.10057336732352083</v>
      </c>
      <c r="W498" s="7" t="str">
        <f>TEXT(Table1[[#This Row],[Issue Date]],"YYYY-mm")</f>
        <v>2023-11</v>
      </c>
      <c r="X498" s="33">
        <f ca="1">DATEDIF(Table1[[#This Row],[Issue Date]],TODAY(),"m")</f>
        <v>22</v>
      </c>
      <c r="Y49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3211.74</v>
      </c>
      <c r="Z498" s="22" t="str">
        <f>IF(Table1[[#This Row],[Total Payments Received]]&gt;Table1[[#This Row],[Loan Amount]],"PROFIT","LOSS")</f>
        <v>PROFIT</v>
      </c>
    </row>
    <row r="499" spans="1:26" ht="45" x14ac:dyDescent="0.25">
      <c r="A499" s="21" t="s">
        <v>1037</v>
      </c>
      <c r="B499" s="2" t="s">
        <v>2444</v>
      </c>
      <c r="C499" s="3" t="s">
        <v>1038</v>
      </c>
      <c r="D499" s="3" t="s">
        <v>71</v>
      </c>
      <c r="E499" s="3">
        <v>27958</v>
      </c>
      <c r="F499" s="3">
        <v>10.4</v>
      </c>
      <c r="G499" s="3">
        <v>36</v>
      </c>
      <c r="H499" s="3" t="s">
        <v>19</v>
      </c>
      <c r="I499" s="3" t="s">
        <v>82</v>
      </c>
      <c r="J499" s="3" t="s">
        <v>31</v>
      </c>
      <c r="K499" s="3">
        <v>40692</v>
      </c>
      <c r="L499" s="3" t="s">
        <v>28</v>
      </c>
      <c r="M499" s="3">
        <v>0.16</v>
      </c>
      <c r="N499" s="3">
        <v>0.76</v>
      </c>
      <c r="O499" s="3">
        <v>30865.63</v>
      </c>
      <c r="P499" s="3">
        <v>0</v>
      </c>
      <c r="Q499" s="3">
        <f>Table1[[#This Row],[Total Payments Received]]-Table1[[#This Row],[Loan Amount]]</f>
        <v>2907.630000000001</v>
      </c>
      <c r="R499" s="4">
        <f>Table1[[#This Row],[Loan Amount]]/Table1[[#This Row],[Annual Income]]</f>
        <v>0.68706379632360171</v>
      </c>
      <c r="S499" s="6">
        <f>Table1[[#This Row],[Loan Amount]]/Table1[[#This Row],[Annual Income]]</f>
        <v>0.68706379632360171</v>
      </c>
      <c r="T499" s="3">
        <f>Table1[[#This Row],[Total Payments Received]]/Table1[[#This Row],[Term (Months)]]</f>
        <v>857.37861111111113</v>
      </c>
      <c r="U499" s="3">
        <f>Table1[[#This Row],[Annual Income]]/12</f>
        <v>3391</v>
      </c>
      <c r="V499" s="6">
        <f>Table1[[#This Row],[EMI PER MONTH]]/Table1[[#This Row],[INCOME PER MONTH]]</f>
        <v>0.25283946066384877</v>
      </c>
      <c r="W499" s="7" t="str">
        <f>TEXT(Table1[[#This Row],[Issue Date]],"YYYY-mm")</f>
        <v>2023-01</v>
      </c>
      <c r="X499" s="33">
        <f ca="1">DATEDIF(Table1[[#This Row],[Issue Date]],TODAY(),"m")</f>
        <v>32</v>
      </c>
      <c r="Y49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2907.63</v>
      </c>
      <c r="Z499" s="22" t="str">
        <f>IF(Table1[[#This Row],[Total Payments Received]]&gt;Table1[[#This Row],[Loan Amount]],"PROFIT","LOSS")</f>
        <v>PROFIT</v>
      </c>
    </row>
    <row r="500" spans="1:26" ht="45" x14ac:dyDescent="0.25">
      <c r="A500" s="21" t="s">
        <v>1039</v>
      </c>
      <c r="B500" s="2" t="s">
        <v>2445</v>
      </c>
      <c r="C500" s="3" t="s">
        <v>1040</v>
      </c>
      <c r="D500" s="3" t="s">
        <v>71</v>
      </c>
      <c r="E500" s="3">
        <v>27017</v>
      </c>
      <c r="F500" s="3">
        <v>13.1</v>
      </c>
      <c r="G500" s="3">
        <v>36</v>
      </c>
      <c r="H500" s="3" t="s">
        <v>2043</v>
      </c>
      <c r="I500" s="3" t="s">
        <v>20</v>
      </c>
      <c r="J500" s="3" t="s">
        <v>31</v>
      </c>
      <c r="K500" s="3">
        <v>77295</v>
      </c>
      <c r="L500" s="3" t="s">
        <v>22</v>
      </c>
      <c r="M500" s="3">
        <v>0.41</v>
      </c>
      <c r="N500" s="3">
        <v>0.87</v>
      </c>
      <c r="O500" s="3">
        <v>4494.63</v>
      </c>
      <c r="P500" s="3">
        <v>0</v>
      </c>
      <c r="Q500" s="3">
        <f>Table1[[#This Row],[Total Payments Received]]-Table1[[#This Row],[Loan Amount]]</f>
        <v>-22522.37</v>
      </c>
      <c r="R500" s="4">
        <f>Table1[[#This Row],[Loan Amount]]/Table1[[#This Row],[Annual Income]]</f>
        <v>0.34953101753024129</v>
      </c>
      <c r="S500" s="6">
        <f>Table1[[#This Row],[Loan Amount]]/Table1[[#This Row],[Annual Income]]</f>
        <v>0.34953101753024129</v>
      </c>
      <c r="T500" s="3">
        <f>Table1[[#This Row],[Total Payments Received]]/Table1[[#This Row],[Term (Months)]]</f>
        <v>124.85083333333334</v>
      </c>
      <c r="U500" s="3">
        <f>Table1[[#This Row],[Annual Income]]/12</f>
        <v>6441.25</v>
      </c>
      <c r="V500" s="6">
        <f>Table1[[#This Row],[EMI PER MONTH]]/Table1[[#This Row],[INCOME PER MONTH]]</f>
        <v>1.9383013131509155E-2</v>
      </c>
      <c r="W500" s="7" t="str">
        <f>TEXT(Table1[[#This Row],[Issue Date]],"YYYY-mm")</f>
        <v>2023-02</v>
      </c>
      <c r="X500" s="33">
        <f ca="1">DATEDIF(Table1[[#This Row],[Issue Date]],TODAY(),"m")</f>
        <v>30</v>
      </c>
      <c r="Y50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22522.37</v>
      </c>
      <c r="Z500" s="22" t="str">
        <f>IF(Table1[[#This Row],[Total Payments Received]]&gt;Table1[[#This Row],[Loan Amount]],"PROFIT","LOSS")</f>
        <v>LOSS</v>
      </c>
    </row>
    <row r="501" spans="1:26" ht="30" x14ac:dyDescent="0.25">
      <c r="A501" s="21" t="s">
        <v>1041</v>
      </c>
      <c r="B501" s="2" t="s">
        <v>2446</v>
      </c>
      <c r="C501" s="3" t="s">
        <v>1042</v>
      </c>
      <c r="D501" s="3" t="s">
        <v>55</v>
      </c>
      <c r="E501" s="3">
        <v>12171</v>
      </c>
      <c r="F501" s="3">
        <v>22.8</v>
      </c>
      <c r="G501" s="3">
        <v>60</v>
      </c>
      <c r="H501" s="3" t="s">
        <v>19</v>
      </c>
      <c r="I501" s="3" t="s">
        <v>72</v>
      </c>
      <c r="J501" s="3" t="s">
        <v>21</v>
      </c>
      <c r="K501" s="3">
        <v>75541</v>
      </c>
      <c r="L501" s="3" t="s">
        <v>28</v>
      </c>
      <c r="M501" s="3">
        <v>0.35</v>
      </c>
      <c r="N501" s="3">
        <v>0.68</v>
      </c>
      <c r="O501" s="3">
        <v>14945.99</v>
      </c>
      <c r="P501" s="3">
        <v>0</v>
      </c>
      <c r="Q501" s="3">
        <f>Table1[[#This Row],[Total Payments Received]]-Table1[[#This Row],[Loan Amount]]</f>
        <v>2774.99</v>
      </c>
      <c r="R501" s="4">
        <f>Table1[[#This Row],[Loan Amount]]/Table1[[#This Row],[Annual Income]]</f>
        <v>0.16111780357686553</v>
      </c>
      <c r="S501" s="6">
        <f>Table1[[#This Row],[Loan Amount]]/Table1[[#This Row],[Annual Income]]</f>
        <v>0.16111780357686553</v>
      </c>
      <c r="T501" s="3">
        <f>Table1[[#This Row],[Total Payments Received]]/Table1[[#This Row],[Term (Months)]]</f>
        <v>249.09983333333332</v>
      </c>
      <c r="U501" s="3">
        <f>Table1[[#This Row],[Annual Income]]/12</f>
        <v>6295.083333333333</v>
      </c>
      <c r="V501" s="6">
        <f>Table1[[#This Row],[EMI PER MONTH]]/Table1[[#This Row],[INCOME PER MONTH]]</f>
        <v>3.9570537853615917E-2</v>
      </c>
      <c r="W501" s="7" t="str">
        <f>TEXT(Table1[[#This Row],[Issue Date]],"YYYY-mm")</f>
        <v>2023-08</v>
      </c>
      <c r="X501" s="33">
        <f ca="1">DATEDIF(Table1[[#This Row],[Issue Date]],TODAY(),"m")</f>
        <v>24</v>
      </c>
      <c r="Y50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2774.99</v>
      </c>
      <c r="Z501" s="22" t="str">
        <f>IF(Table1[[#This Row],[Total Payments Received]]&gt;Table1[[#This Row],[Loan Amount]],"PROFIT","LOSS")</f>
        <v>PROFIT</v>
      </c>
    </row>
    <row r="502" spans="1:26" ht="30" x14ac:dyDescent="0.25">
      <c r="A502" s="21" t="s">
        <v>1043</v>
      </c>
      <c r="B502" s="2" t="s">
        <v>2447</v>
      </c>
      <c r="C502" s="3" t="s">
        <v>1044</v>
      </c>
      <c r="D502" s="3" t="s">
        <v>64</v>
      </c>
      <c r="E502" s="3">
        <v>13201</v>
      </c>
      <c r="F502" s="3">
        <v>5.0999999999999996</v>
      </c>
      <c r="G502" s="3">
        <v>36</v>
      </c>
      <c r="H502" s="3" t="s">
        <v>2043</v>
      </c>
      <c r="I502" s="3" t="s">
        <v>56</v>
      </c>
      <c r="J502" s="3" t="s">
        <v>21</v>
      </c>
      <c r="K502" s="3">
        <v>64057</v>
      </c>
      <c r="L502" s="3" t="s">
        <v>22</v>
      </c>
      <c r="M502" s="3">
        <v>0.24</v>
      </c>
      <c r="N502" s="3">
        <v>0.7</v>
      </c>
      <c r="O502" s="3">
        <v>4962.1499999999996</v>
      </c>
      <c r="P502" s="3">
        <v>0</v>
      </c>
      <c r="Q502" s="3">
        <f>Table1[[#This Row],[Total Payments Received]]-Table1[[#This Row],[Loan Amount]]</f>
        <v>-8238.85</v>
      </c>
      <c r="R502" s="4">
        <f>Table1[[#This Row],[Loan Amount]]/Table1[[#This Row],[Annual Income]]</f>
        <v>0.20608208314469925</v>
      </c>
      <c r="S502" s="6">
        <f>Table1[[#This Row],[Loan Amount]]/Table1[[#This Row],[Annual Income]]</f>
        <v>0.20608208314469925</v>
      </c>
      <c r="T502" s="3">
        <f>Table1[[#This Row],[Total Payments Received]]/Table1[[#This Row],[Term (Months)]]</f>
        <v>137.83749999999998</v>
      </c>
      <c r="U502" s="3">
        <f>Table1[[#This Row],[Annual Income]]/12</f>
        <v>5338.083333333333</v>
      </c>
      <c r="V502" s="6">
        <f>Table1[[#This Row],[EMI PER MONTH]]/Table1[[#This Row],[INCOME PER MONTH]]</f>
        <v>2.5821533946329047E-2</v>
      </c>
      <c r="W502" s="7" t="str">
        <f>TEXT(Table1[[#This Row],[Issue Date]],"YYYY-mm")</f>
        <v>2021-12</v>
      </c>
      <c r="X502" s="33">
        <f ca="1">DATEDIF(Table1[[#This Row],[Issue Date]],TODAY(),"m")</f>
        <v>44</v>
      </c>
      <c r="Y50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8238.85</v>
      </c>
      <c r="Z502" s="22" t="str">
        <f>IF(Table1[[#This Row],[Total Payments Received]]&gt;Table1[[#This Row],[Loan Amount]],"PROFIT","LOSS")</f>
        <v>LOSS</v>
      </c>
    </row>
    <row r="503" spans="1:26" ht="30" x14ac:dyDescent="0.25">
      <c r="A503" s="21" t="s">
        <v>1045</v>
      </c>
      <c r="B503" s="2" t="s">
        <v>2289</v>
      </c>
      <c r="C503" s="3" t="s">
        <v>1046</v>
      </c>
      <c r="D503" s="3" t="s">
        <v>64</v>
      </c>
      <c r="E503" s="3">
        <v>30426</v>
      </c>
      <c r="F503" s="3">
        <v>5.8</v>
      </c>
      <c r="G503" s="3">
        <v>36</v>
      </c>
      <c r="H503" s="3" t="s">
        <v>19</v>
      </c>
      <c r="I503" s="3" t="s">
        <v>26</v>
      </c>
      <c r="J503" s="3" t="s">
        <v>21</v>
      </c>
      <c r="K503" s="3">
        <v>96983</v>
      </c>
      <c r="L503" s="3" t="s">
        <v>28</v>
      </c>
      <c r="M503" s="3">
        <v>0.45</v>
      </c>
      <c r="N503" s="3">
        <v>0.83</v>
      </c>
      <c r="O503" s="3">
        <v>32190.71</v>
      </c>
      <c r="P503" s="3">
        <v>0</v>
      </c>
      <c r="Q503" s="3">
        <f>Table1[[#This Row],[Total Payments Received]]-Table1[[#This Row],[Loan Amount]]</f>
        <v>1764.7099999999991</v>
      </c>
      <c r="R503" s="4">
        <f>Table1[[#This Row],[Loan Amount]]/Table1[[#This Row],[Annual Income]]</f>
        <v>0.31372508583978637</v>
      </c>
      <c r="S503" s="6">
        <f>Table1[[#This Row],[Loan Amount]]/Table1[[#This Row],[Annual Income]]</f>
        <v>0.31372508583978637</v>
      </c>
      <c r="T503" s="3">
        <f>Table1[[#This Row],[Total Payments Received]]/Table1[[#This Row],[Term (Months)]]</f>
        <v>894.18638888888881</v>
      </c>
      <c r="U503" s="3">
        <f>Table1[[#This Row],[Annual Income]]/12</f>
        <v>8081.916666666667</v>
      </c>
      <c r="V503" s="6">
        <f>Table1[[#This Row],[EMI PER MONTH]]/Table1[[#This Row],[INCOME PER MONTH]]</f>
        <v>0.11064038714688827</v>
      </c>
      <c r="W503" s="7" t="str">
        <f>TEXT(Table1[[#This Row],[Issue Date]],"YYYY-mm")</f>
        <v>2023-08</v>
      </c>
      <c r="X503" s="33">
        <f ca="1">DATEDIF(Table1[[#This Row],[Issue Date]],TODAY(),"m")</f>
        <v>24</v>
      </c>
      <c r="Y50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1764.71</v>
      </c>
      <c r="Z503" s="22" t="str">
        <f>IF(Table1[[#This Row],[Total Payments Received]]&gt;Table1[[#This Row],[Loan Amount]],"PROFIT","LOSS")</f>
        <v>PROFIT</v>
      </c>
    </row>
    <row r="504" spans="1:26" ht="45" x14ac:dyDescent="0.25">
      <c r="A504" s="21" t="s">
        <v>1047</v>
      </c>
      <c r="B504" s="2" t="s">
        <v>2448</v>
      </c>
      <c r="C504" s="3" t="s">
        <v>1048</v>
      </c>
      <c r="D504" s="3" t="s">
        <v>75</v>
      </c>
      <c r="E504" s="3">
        <v>18778</v>
      </c>
      <c r="F504" s="3">
        <v>17.100000000000001</v>
      </c>
      <c r="G504" s="3">
        <v>60</v>
      </c>
      <c r="H504" s="3" t="s">
        <v>19</v>
      </c>
      <c r="I504" s="3" t="s">
        <v>56</v>
      </c>
      <c r="J504" s="3" t="s">
        <v>31</v>
      </c>
      <c r="K504" s="3">
        <v>49583</v>
      </c>
      <c r="L504" s="3" t="s">
        <v>32</v>
      </c>
      <c r="M504" s="3">
        <v>0.11</v>
      </c>
      <c r="N504" s="3">
        <v>0.66</v>
      </c>
      <c r="O504" s="3">
        <v>21989.040000000001</v>
      </c>
      <c r="P504" s="3">
        <v>0</v>
      </c>
      <c r="Q504" s="3">
        <f>Table1[[#This Row],[Total Payments Received]]-Table1[[#This Row],[Loan Amount]]</f>
        <v>3211.0400000000009</v>
      </c>
      <c r="R504" s="4">
        <f>Table1[[#This Row],[Loan Amount]]/Table1[[#This Row],[Annual Income]]</f>
        <v>0.37871851239336063</v>
      </c>
      <c r="S504" s="6">
        <f>Table1[[#This Row],[Loan Amount]]/Table1[[#This Row],[Annual Income]]</f>
        <v>0.37871851239336063</v>
      </c>
      <c r="T504" s="3">
        <f>Table1[[#This Row],[Total Payments Received]]/Table1[[#This Row],[Term (Months)]]</f>
        <v>366.48400000000004</v>
      </c>
      <c r="U504" s="3">
        <f>Table1[[#This Row],[Annual Income]]/12</f>
        <v>4131.916666666667</v>
      </c>
      <c r="V504" s="6">
        <f>Table1[[#This Row],[EMI PER MONTH]]/Table1[[#This Row],[INCOME PER MONTH]]</f>
        <v>8.8695883669806186E-2</v>
      </c>
      <c r="W504" s="7" t="str">
        <f>TEXT(Table1[[#This Row],[Issue Date]],"YYYY-mm")</f>
        <v>2022-10</v>
      </c>
      <c r="X504" s="33">
        <f ca="1">DATEDIF(Table1[[#This Row],[Issue Date]],TODAY(),"m")</f>
        <v>34</v>
      </c>
      <c r="Y50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3211.04</v>
      </c>
      <c r="Z504" s="22" t="str">
        <f>IF(Table1[[#This Row],[Total Payments Received]]&gt;Table1[[#This Row],[Loan Amount]],"PROFIT","LOSS")</f>
        <v>PROFIT</v>
      </c>
    </row>
    <row r="505" spans="1:26" x14ac:dyDescent="0.25">
      <c r="A505" s="21" t="s">
        <v>1049</v>
      </c>
      <c r="B505" s="2" t="s">
        <v>2449</v>
      </c>
      <c r="C505" s="3" t="s">
        <v>1050</v>
      </c>
      <c r="D505" s="3" t="s">
        <v>52</v>
      </c>
      <c r="E505" s="3">
        <v>22116</v>
      </c>
      <c r="F505" s="3">
        <v>23.1</v>
      </c>
      <c r="G505" s="3">
        <v>60</v>
      </c>
      <c r="H505" s="3" t="s">
        <v>19</v>
      </c>
      <c r="I505" s="3" t="s">
        <v>82</v>
      </c>
      <c r="J505" s="3" t="s">
        <v>27</v>
      </c>
      <c r="K505" s="3">
        <v>52765</v>
      </c>
      <c r="L505" s="3" t="s">
        <v>28</v>
      </c>
      <c r="M505" s="3">
        <v>0.19</v>
      </c>
      <c r="N505" s="3">
        <v>0.53</v>
      </c>
      <c r="O505" s="3">
        <v>27224.799999999999</v>
      </c>
      <c r="P505" s="3">
        <v>0</v>
      </c>
      <c r="Q505" s="3">
        <f>Table1[[#This Row],[Total Payments Received]]-Table1[[#This Row],[Loan Amount]]</f>
        <v>5108.7999999999993</v>
      </c>
      <c r="R505" s="4">
        <f>Table1[[#This Row],[Loan Amount]]/Table1[[#This Row],[Annual Income]]</f>
        <v>0.41914147635743393</v>
      </c>
      <c r="S505" s="6">
        <f>Table1[[#This Row],[Loan Amount]]/Table1[[#This Row],[Annual Income]]</f>
        <v>0.41914147635743393</v>
      </c>
      <c r="T505" s="3">
        <f>Table1[[#This Row],[Total Payments Received]]/Table1[[#This Row],[Term (Months)]]</f>
        <v>453.74666666666667</v>
      </c>
      <c r="U505" s="3">
        <f>Table1[[#This Row],[Annual Income]]/12</f>
        <v>4397.083333333333</v>
      </c>
      <c r="V505" s="6">
        <f>Table1[[#This Row],[EMI PER MONTH]]/Table1[[#This Row],[INCOME PER MONTH]]</f>
        <v>0.10319264664076566</v>
      </c>
      <c r="W505" s="7" t="str">
        <f>TEXT(Table1[[#This Row],[Issue Date]],"YYYY-mm")</f>
        <v>2022-01</v>
      </c>
      <c r="X505" s="33">
        <f ca="1">DATEDIF(Table1[[#This Row],[Issue Date]],TODAY(),"m")</f>
        <v>44</v>
      </c>
      <c r="Y50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5108.8</v>
      </c>
      <c r="Z505" s="22" t="str">
        <f>IF(Table1[[#This Row],[Total Payments Received]]&gt;Table1[[#This Row],[Loan Amount]],"PROFIT","LOSS")</f>
        <v>PROFIT</v>
      </c>
    </row>
    <row r="506" spans="1:26" ht="45" x14ac:dyDescent="0.25">
      <c r="A506" s="21" t="s">
        <v>1051</v>
      </c>
      <c r="B506" s="2" t="s">
        <v>2450</v>
      </c>
      <c r="C506" s="3" t="s">
        <v>1052</v>
      </c>
      <c r="D506" s="3" t="s">
        <v>18</v>
      </c>
      <c r="E506" s="3">
        <v>34297</v>
      </c>
      <c r="F506" s="3">
        <v>9.8000000000000007</v>
      </c>
      <c r="G506" s="3">
        <v>36</v>
      </c>
      <c r="H506" s="3" t="s">
        <v>2043</v>
      </c>
      <c r="I506" s="3" t="s">
        <v>72</v>
      </c>
      <c r="J506" s="3" t="s">
        <v>31</v>
      </c>
      <c r="K506" s="3">
        <v>89287</v>
      </c>
      <c r="L506" s="3" t="s">
        <v>28</v>
      </c>
      <c r="M506" s="3">
        <v>0.33</v>
      </c>
      <c r="N506" s="3">
        <v>0.53</v>
      </c>
      <c r="O506" s="3">
        <v>15729.14</v>
      </c>
      <c r="P506" s="3">
        <v>0</v>
      </c>
      <c r="Q506" s="3">
        <f>Table1[[#This Row],[Total Payments Received]]-Table1[[#This Row],[Loan Amount]]</f>
        <v>-18567.86</v>
      </c>
      <c r="R506" s="4">
        <f>Table1[[#This Row],[Loan Amount]]/Table1[[#This Row],[Annual Income]]</f>
        <v>0.3841208686594913</v>
      </c>
      <c r="S506" s="6">
        <f>Table1[[#This Row],[Loan Amount]]/Table1[[#This Row],[Annual Income]]</f>
        <v>0.3841208686594913</v>
      </c>
      <c r="T506" s="3">
        <f>Table1[[#This Row],[Total Payments Received]]/Table1[[#This Row],[Term (Months)]]</f>
        <v>436.92055555555555</v>
      </c>
      <c r="U506" s="3">
        <f>Table1[[#This Row],[Annual Income]]/12</f>
        <v>7440.583333333333</v>
      </c>
      <c r="V506" s="6">
        <f>Table1[[#This Row],[EMI PER MONTH]]/Table1[[#This Row],[INCOME PER MONTH]]</f>
        <v>5.8721277080276711E-2</v>
      </c>
      <c r="W506" s="7" t="str">
        <f>TEXT(Table1[[#This Row],[Issue Date]],"YYYY-mm")</f>
        <v>2023-10</v>
      </c>
      <c r="X506" s="33">
        <f ca="1">DATEDIF(Table1[[#This Row],[Issue Date]],TODAY(),"m")</f>
        <v>22</v>
      </c>
      <c r="Y50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18567.86</v>
      </c>
      <c r="Z506" s="22" t="str">
        <f>IF(Table1[[#This Row],[Total Payments Received]]&gt;Table1[[#This Row],[Loan Amount]],"PROFIT","LOSS")</f>
        <v>LOSS</v>
      </c>
    </row>
    <row r="507" spans="1:26" ht="30" x14ac:dyDescent="0.25">
      <c r="A507" s="21" t="s">
        <v>1053</v>
      </c>
      <c r="B507" s="2" t="s">
        <v>2376</v>
      </c>
      <c r="C507" s="3" t="s">
        <v>1054</v>
      </c>
      <c r="D507" s="3" t="s">
        <v>45</v>
      </c>
      <c r="E507" s="3">
        <v>20342</v>
      </c>
      <c r="F507" s="3">
        <v>14.4</v>
      </c>
      <c r="G507" s="3">
        <v>60</v>
      </c>
      <c r="H507" s="3" t="s">
        <v>19</v>
      </c>
      <c r="I507" s="3" t="s">
        <v>82</v>
      </c>
      <c r="J507" s="3" t="s">
        <v>46</v>
      </c>
      <c r="K507" s="3">
        <v>53906</v>
      </c>
      <c r="L507" s="3" t="s">
        <v>28</v>
      </c>
      <c r="M507" s="3">
        <v>0.24</v>
      </c>
      <c r="N507" s="3">
        <v>0.55000000000000004</v>
      </c>
      <c r="O507" s="3">
        <v>23271.25</v>
      </c>
      <c r="P507" s="3">
        <v>0</v>
      </c>
      <c r="Q507" s="3">
        <f>Table1[[#This Row],[Total Payments Received]]-Table1[[#This Row],[Loan Amount]]</f>
        <v>2929.25</v>
      </c>
      <c r="R507" s="4">
        <f>Table1[[#This Row],[Loan Amount]]/Table1[[#This Row],[Annual Income]]</f>
        <v>0.37736059065781175</v>
      </c>
      <c r="S507" s="6">
        <f>Table1[[#This Row],[Loan Amount]]/Table1[[#This Row],[Annual Income]]</f>
        <v>0.37736059065781175</v>
      </c>
      <c r="T507" s="3">
        <f>Table1[[#This Row],[Total Payments Received]]/Table1[[#This Row],[Term (Months)]]</f>
        <v>387.85416666666669</v>
      </c>
      <c r="U507" s="3">
        <f>Table1[[#This Row],[Annual Income]]/12</f>
        <v>4492.166666666667</v>
      </c>
      <c r="V507" s="6">
        <f>Table1[[#This Row],[EMI PER MONTH]]/Table1[[#This Row],[INCOME PER MONTH]]</f>
        <v>8.6340110562831598E-2</v>
      </c>
      <c r="W507" s="7" t="str">
        <f>TEXT(Table1[[#This Row],[Issue Date]],"YYYY-mm")</f>
        <v>2022-11</v>
      </c>
      <c r="X507" s="33">
        <f ca="1">DATEDIF(Table1[[#This Row],[Issue Date]],TODAY(),"m")</f>
        <v>34</v>
      </c>
      <c r="Y50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2929.25</v>
      </c>
      <c r="Z507" s="22" t="str">
        <f>IF(Table1[[#This Row],[Total Payments Received]]&gt;Table1[[#This Row],[Loan Amount]],"PROFIT","LOSS")</f>
        <v>PROFIT</v>
      </c>
    </row>
    <row r="508" spans="1:26" x14ac:dyDescent="0.25">
      <c r="A508" s="21" t="s">
        <v>1055</v>
      </c>
      <c r="B508" s="2" t="s">
        <v>2366</v>
      </c>
      <c r="C508" s="3" t="s">
        <v>1056</v>
      </c>
      <c r="D508" s="3" t="s">
        <v>49</v>
      </c>
      <c r="E508" s="3">
        <v>28490</v>
      </c>
      <c r="F508" s="3">
        <v>14</v>
      </c>
      <c r="G508" s="3">
        <v>60</v>
      </c>
      <c r="H508" s="3" t="s">
        <v>2043</v>
      </c>
      <c r="I508" s="3" t="s">
        <v>40</v>
      </c>
      <c r="J508" s="3" t="s">
        <v>27</v>
      </c>
      <c r="K508" s="3">
        <v>115103</v>
      </c>
      <c r="L508" s="3" t="s">
        <v>32</v>
      </c>
      <c r="M508" s="3">
        <v>0.34</v>
      </c>
      <c r="N508" s="3">
        <v>0.89</v>
      </c>
      <c r="O508" s="3">
        <v>4446.13</v>
      </c>
      <c r="P508" s="3">
        <v>0</v>
      </c>
      <c r="Q508" s="3">
        <f>Table1[[#This Row],[Total Payments Received]]-Table1[[#This Row],[Loan Amount]]</f>
        <v>-24043.87</v>
      </c>
      <c r="R508" s="4">
        <f>Table1[[#This Row],[Loan Amount]]/Table1[[#This Row],[Annual Income]]</f>
        <v>0.24751744090075845</v>
      </c>
      <c r="S508" s="6">
        <f>Table1[[#This Row],[Loan Amount]]/Table1[[#This Row],[Annual Income]]</f>
        <v>0.24751744090075845</v>
      </c>
      <c r="T508" s="3">
        <f>Table1[[#This Row],[Total Payments Received]]/Table1[[#This Row],[Term (Months)]]</f>
        <v>74.102166666666662</v>
      </c>
      <c r="U508" s="3">
        <f>Table1[[#This Row],[Annual Income]]/12</f>
        <v>9591.9166666666661</v>
      </c>
      <c r="V508" s="6">
        <f>Table1[[#This Row],[EMI PER MONTH]]/Table1[[#This Row],[INCOME PER MONTH]]</f>
        <v>7.7254806564555226E-3</v>
      </c>
      <c r="W508" s="7" t="str">
        <f>TEXT(Table1[[#This Row],[Issue Date]],"YYYY-mm")</f>
        <v>2021-03</v>
      </c>
      <c r="X508" s="33">
        <f ca="1">DATEDIF(Table1[[#This Row],[Issue Date]],TODAY(),"m")</f>
        <v>53</v>
      </c>
      <c r="Y50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24043.87</v>
      </c>
      <c r="Z508" s="22" t="str">
        <f>IF(Table1[[#This Row],[Total Payments Received]]&gt;Table1[[#This Row],[Loan Amount]],"PROFIT","LOSS")</f>
        <v>LOSS</v>
      </c>
    </row>
    <row r="509" spans="1:26" ht="30" x14ac:dyDescent="0.25">
      <c r="A509" s="21" t="s">
        <v>1057</v>
      </c>
      <c r="B509" s="2" t="s">
        <v>2451</v>
      </c>
      <c r="C509" s="3" t="s">
        <v>1058</v>
      </c>
      <c r="D509" s="3" t="s">
        <v>55</v>
      </c>
      <c r="E509" s="3">
        <v>20975</v>
      </c>
      <c r="F509" s="3">
        <v>14.5</v>
      </c>
      <c r="G509" s="3">
        <v>36</v>
      </c>
      <c r="H509" s="3" t="s">
        <v>19</v>
      </c>
      <c r="I509" s="3" t="s">
        <v>26</v>
      </c>
      <c r="J509" s="3" t="s">
        <v>21</v>
      </c>
      <c r="K509" s="3">
        <v>109675</v>
      </c>
      <c r="L509" s="3" t="s">
        <v>22</v>
      </c>
      <c r="M509" s="3">
        <v>0.11</v>
      </c>
      <c r="N509" s="3">
        <v>0.71</v>
      </c>
      <c r="O509" s="3">
        <v>24016.38</v>
      </c>
      <c r="P509" s="3">
        <v>0</v>
      </c>
      <c r="Q509" s="3">
        <f>Table1[[#This Row],[Total Payments Received]]-Table1[[#This Row],[Loan Amount]]</f>
        <v>3041.380000000001</v>
      </c>
      <c r="R509" s="4">
        <f>Table1[[#This Row],[Loan Amount]]/Table1[[#This Row],[Annual Income]]</f>
        <v>0.19124686573968544</v>
      </c>
      <c r="S509" s="6">
        <f>Table1[[#This Row],[Loan Amount]]/Table1[[#This Row],[Annual Income]]</f>
        <v>0.19124686573968544</v>
      </c>
      <c r="T509" s="3">
        <f>Table1[[#This Row],[Total Payments Received]]/Table1[[#This Row],[Term (Months)]]</f>
        <v>667.12166666666667</v>
      </c>
      <c r="U509" s="3">
        <f>Table1[[#This Row],[Annual Income]]/12</f>
        <v>9139.5833333333339</v>
      </c>
      <c r="V509" s="6">
        <f>Table1[[#This Row],[EMI PER MONTH]]/Table1[[#This Row],[INCOME PER MONTH]]</f>
        <v>7.2992568953726911E-2</v>
      </c>
      <c r="W509" s="7" t="str">
        <f>TEXT(Table1[[#This Row],[Issue Date]],"YYYY-mm")</f>
        <v>2022-11</v>
      </c>
      <c r="X509" s="33">
        <f ca="1">DATEDIF(Table1[[#This Row],[Issue Date]],TODAY(),"m")</f>
        <v>33</v>
      </c>
      <c r="Y50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3041.38</v>
      </c>
      <c r="Z509" s="22" t="str">
        <f>IF(Table1[[#This Row],[Total Payments Received]]&gt;Table1[[#This Row],[Loan Amount]],"PROFIT","LOSS")</f>
        <v>PROFIT</v>
      </c>
    </row>
    <row r="510" spans="1:26" x14ac:dyDescent="0.25">
      <c r="A510" s="21" t="s">
        <v>1059</v>
      </c>
      <c r="B510" s="2" t="s">
        <v>2452</v>
      </c>
      <c r="C510" s="3" t="s">
        <v>1060</v>
      </c>
      <c r="D510" s="3" t="s">
        <v>75</v>
      </c>
      <c r="E510" s="3">
        <v>27723</v>
      </c>
      <c r="F510" s="3">
        <v>17.5</v>
      </c>
      <c r="G510" s="3">
        <v>60</v>
      </c>
      <c r="H510" s="3" t="s">
        <v>2043</v>
      </c>
      <c r="I510" s="3" t="s">
        <v>40</v>
      </c>
      <c r="J510" s="3" t="s">
        <v>36</v>
      </c>
      <c r="K510" s="3">
        <v>76525</v>
      </c>
      <c r="L510" s="3" t="s">
        <v>28</v>
      </c>
      <c r="M510" s="3">
        <v>0.15</v>
      </c>
      <c r="N510" s="3">
        <v>0.82</v>
      </c>
      <c r="O510" s="3">
        <v>12716.99</v>
      </c>
      <c r="P510" s="3">
        <v>0</v>
      </c>
      <c r="Q510" s="3">
        <f>Table1[[#This Row],[Total Payments Received]]-Table1[[#This Row],[Loan Amount]]</f>
        <v>-15006.01</v>
      </c>
      <c r="R510" s="4">
        <f>Table1[[#This Row],[Loan Amount]]/Table1[[#This Row],[Annual Income]]</f>
        <v>0.36227376674289447</v>
      </c>
      <c r="S510" s="6">
        <f>Table1[[#This Row],[Loan Amount]]/Table1[[#This Row],[Annual Income]]</f>
        <v>0.36227376674289447</v>
      </c>
      <c r="T510" s="3">
        <f>Table1[[#This Row],[Total Payments Received]]/Table1[[#This Row],[Term (Months)]]</f>
        <v>211.94983333333332</v>
      </c>
      <c r="U510" s="3">
        <f>Table1[[#This Row],[Annual Income]]/12</f>
        <v>6377.083333333333</v>
      </c>
      <c r="V510" s="6">
        <f>Table1[[#This Row],[EMI PER MONTH]]/Table1[[#This Row],[INCOME PER MONTH]]</f>
        <v>3.3236171185886967E-2</v>
      </c>
      <c r="W510" s="7" t="str">
        <f>TEXT(Table1[[#This Row],[Issue Date]],"YYYY-mm")</f>
        <v>2022-06</v>
      </c>
      <c r="X510" s="33">
        <f ca="1">DATEDIF(Table1[[#This Row],[Issue Date]],TODAY(),"m")</f>
        <v>38</v>
      </c>
      <c r="Y51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15006.01</v>
      </c>
      <c r="Z510" s="22" t="str">
        <f>IF(Table1[[#This Row],[Total Payments Received]]&gt;Table1[[#This Row],[Loan Amount]],"PROFIT","LOSS")</f>
        <v>LOSS</v>
      </c>
    </row>
    <row r="511" spans="1:26" x14ac:dyDescent="0.25">
      <c r="A511" s="21" t="s">
        <v>1061</v>
      </c>
      <c r="B511" s="2" t="s">
        <v>2453</v>
      </c>
      <c r="C511" s="3" t="s">
        <v>1062</v>
      </c>
      <c r="D511" s="3" t="s">
        <v>18</v>
      </c>
      <c r="E511" s="3">
        <v>24279</v>
      </c>
      <c r="F511" s="3">
        <v>14.4</v>
      </c>
      <c r="G511" s="3">
        <v>60</v>
      </c>
      <c r="H511" s="3" t="s">
        <v>2043</v>
      </c>
      <c r="I511" s="3" t="s">
        <v>20</v>
      </c>
      <c r="J511" s="3" t="s">
        <v>27</v>
      </c>
      <c r="K511" s="3">
        <v>68230</v>
      </c>
      <c r="L511" s="3" t="s">
        <v>28</v>
      </c>
      <c r="M511" s="3">
        <v>0.15</v>
      </c>
      <c r="N511" s="3">
        <v>0.68</v>
      </c>
      <c r="O511" s="3">
        <v>4595.21</v>
      </c>
      <c r="P511" s="3">
        <v>0</v>
      </c>
      <c r="Q511" s="3">
        <f>Table1[[#This Row],[Total Payments Received]]-Table1[[#This Row],[Loan Amount]]</f>
        <v>-19683.79</v>
      </c>
      <c r="R511" s="4">
        <f>Table1[[#This Row],[Loan Amount]]/Table1[[#This Row],[Annual Income]]</f>
        <v>0.35584053935219112</v>
      </c>
      <c r="S511" s="6">
        <f>Table1[[#This Row],[Loan Amount]]/Table1[[#This Row],[Annual Income]]</f>
        <v>0.35584053935219112</v>
      </c>
      <c r="T511" s="3">
        <f>Table1[[#This Row],[Total Payments Received]]/Table1[[#This Row],[Term (Months)]]</f>
        <v>76.586833333333331</v>
      </c>
      <c r="U511" s="3">
        <f>Table1[[#This Row],[Annual Income]]/12</f>
        <v>5685.833333333333</v>
      </c>
      <c r="V511" s="6">
        <f>Table1[[#This Row],[EMI PER MONTH]]/Table1[[#This Row],[INCOME PER MONTH]]</f>
        <v>1.3469764033416386E-2</v>
      </c>
      <c r="W511" s="7" t="str">
        <f>TEXT(Table1[[#This Row],[Issue Date]],"YYYY-mm")</f>
        <v>2023-01</v>
      </c>
      <c r="X511" s="33">
        <f ca="1">DATEDIF(Table1[[#This Row],[Issue Date]],TODAY(),"m")</f>
        <v>32</v>
      </c>
      <c r="Y51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19683.79</v>
      </c>
      <c r="Z511" s="22" t="str">
        <f>IF(Table1[[#This Row],[Total Payments Received]]&gt;Table1[[#This Row],[Loan Amount]],"PROFIT","LOSS")</f>
        <v>LOSS</v>
      </c>
    </row>
    <row r="512" spans="1:26" ht="30" x14ac:dyDescent="0.25">
      <c r="A512" s="21" t="s">
        <v>1063</v>
      </c>
      <c r="B512" s="2" t="s">
        <v>2454</v>
      </c>
      <c r="C512" s="3" t="s">
        <v>1064</v>
      </c>
      <c r="D512" s="3" t="s">
        <v>52</v>
      </c>
      <c r="E512" s="3">
        <v>13765</v>
      </c>
      <c r="F512" s="3">
        <v>13.9</v>
      </c>
      <c r="G512" s="3">
        <v>36</v>
      </c>
      <c r="H512" s="3" t="s">
        <v>19</v>
      </c>
      <c r="I512" s="3" t="s">
        <v>56</v>
      </c>
      <c r="J512" s="3" t="s">
        <v>21</v>
      </c>
      <c r="K512" s="3">
        <v>147904</v>
      </c>
      <c r="L512" s="3" t="s">
        <v>32</v>
      </c>
      <c r="M512" s="3">
        <v>0.18</v>
      </c>
      <c r="N512" s="3">
        <v>0.62</v>
      </c>
      <c r="O512" s="3">
        <v>15678.34</v>
      </c>
      <c r="P512" s="3">
        <v>0</v>
      </c>
      <c r="Q512" s="3">
        <f>Table1[[#This Row],[Total Payments Received]]-Table1[[#This Row],[Loan Amount]]</f>
        <v>1913.3400000000001</v>
      </c>
      <c r="R512" s="4">
        <f>Table1[[#This Row],[Loan Amount]]/Table1[[#This Row],[Annual Income]]</f>
        <v>9.3067124621376021E-2</v>
      </c>
      <c r="S512" s="6">
        <f>Table1[[#This Row],[Loan Amount]]/Table1[[#This Row],[Annual Income]]</f>
        <v>9.3067124621376021E-2</v>
      </c>
      <c r="T512" s="3">
        <f>Table1[[#This Row],[Total Payments Received]]/Table1[[#This Row],[Term (Months)]]</f>
        <v>435.50944444444445</v>
      </c>
      <c r="U512" s="3">
        <f>Table1[[#This Row],[Annual Income]]/12</f>
        <v>12325.333333333334</v>
      </c>
      <c r="V512" s="6">
        <f>Table1[[#This Row],[EMI PER MONTH]]/Table1[[#This Row],[INCOME PER MONTH]]</f>
        <v>3.53344962498197E-2</v>
      </c>
      <c r="W512" s="7" t="str">
        <f>TEXT(Table1[[#This Row],[Issue Date]],"YYYY-mm")</f>
        <v>2023-05</v>
      </c>
      <c r="X512" s="33">
        <f ca="1">DATEDIF(Table1[[#This Row],[Issue Date]],TODAY(),"m")</f>
        <v>28</v>
      </c>
      <c r="Y51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1913.34</v>
      </c>
      <c r="Z512" s="22" t="str">
        <f>IF(Table1[[#This Row],[Total Payments Received]]&gt;Table1[[#This Row],[Loan Amount]],"PROFIT","LOSS")</f>
        <v>PROFIT</v>
      </c>
    </row>
    <row r="513" spans="1:26" x14ac:dyDescent="0.25">
      <c r="A513" s="21" t="s">
        <v>1065</v>
      </c>
      <c r="B513" s="2" t="s">
        <v>2127</v>
      </c>
      <c r="C513" s="3" t="s">
        <v>1066</v>
      </c>
      <c r="D513" s="3" t="s">
        <v>18</v>
      </c>
      <c r="E513" s="3">
        <v>12561</v>
      </c>
      <c r="F513" s="3">
        <v>14.5</v>
      </c>
      <c r="G513" s="3">
        <v>60</v>
      </c>
      <c r="H513" s="3" t="s">
        <v>2043</v>
      </c>
      <c r="I513" s="3" t="s">
        <v>20</v>
      </c>
      <c r="J513" s="3" t="s">
        <v>27</v>
      </c>
      <c r="K513" s="3">
        <v>49520</v>
      </c>
      <c r="L513" s="3" t="s">
        <v>22</v>
      </c>
      <c r="M513" s="3">
        <v>0.28000000000000003</v>
      </c>
      <c r="N513" s="3">
        <v>0.66</v>
      </c>
      <c r="O513" s="3">
        <v>6147.18</v>
      </c>
      <c r="P513" s="3">
        <v>0</v>
      </c>
      <c r="Q513" s="3">
        <f>Table1[[#This Row],[Total Payments Received]]-Table1[[#This Row],[Loan Amount]]</f>
        <v>-6413.82</v>
      </c>
      <c r="R513" s="4">
        <f>Table1[[#This Row],[Loan Amount]]/Table1[[#This Row],[Annual Income]]</f>
        <v>0.25365508885298871</v>
      </c>
      <c r="S513" s="6">
        <f>Table1[[#This Row],[Loan Amount]]/Table1[[#This Row],[Annual Income]]</f>
        <v>0.25365508885298871</v>
      </c>
      <c r="T513" s="3">
        <f>Table1[[#This Row],[Total Payments Received]]/Table1[[#This Row],[Term (Months)]]</f>
        <v>102.453</v>
      </c>
      <c r="U513" s="3">
        <f>Table1[[#This Row],[Annual Income]]/12</f>
        <v>4126.666666666667</v>
      </c>
      <c r="V513" s="6">
        <f>Table1[[#This Row],[EMI PER MONTH]]/Table1[[#This Row],[INCOME PER MONTH]]</f>
        <v>2.4827059773828757E-2</v>
      </c>
      <c r="W513" s="7" t="str">
        <f>TEXT(Table1[[#This Row],[Issue Date]],"YYYY-mm")</f>
        <v>2021-02</v>
      </c>
      <c r="X513" s="33">
        <f ca="1">DATEDIF(Table1[[#This Row],[Issue Date]],TODAY(),"m")</f>
        <v>55</v>
      </c>
      <c r="Y51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6413.82</v>
      </c>
      <c r="Z513" s="22" t="str">
        <f>IF(Table1[[#This Row],[Total Payments Received]]&gt;Table1[[#This Row],[Loan Amount]],"PROFIT","LOSS")</f>
        <v>LOSS</v>
      </c>
    </row>
    <row r="514" spans="1:26" x14ac:dyDescent="0.25">
      <c r="A514" s="21" t="s">
        <v>1067</v>
      </c>
      <c r="B514" s="2" t="s">
        <v>2455</v>
      </c>
      <c r="C514" s="3" t="s">
        <v>1068</v>
      </c>
      <c r="D514" s="3" t="s">
        <v>18</v>
      </c>
      <c r="E514" s="3">
        <v>1525</v>
      </c>
      <c r="F514" s="3">
        <v>16.8</v>
      </c>
      <c r="G514" s="3">
        <v>36</v>
      </c>
      <c r="H514" s="3" t="s">
        <v>19</v>
      </c>
      <c r="I514" s="3" t="s">
        <v>56</v>
      </c>
      <c r="J514" s="3" t="s">
        <v>27</v>
      </c>
      <c r="K514" s="3">
        <v>115238</v>
      </c>
      <c r="L514" s="3" t="s">
        <v>28</v>
      </c>
      <c r="M514" s="3">
        <v>0.4</v>
      </c>
      <c r="N514" s="3">
        <v>0.86</v>
      </c>
      <c r="O514" s="3">
        <v>1781.2</v>
      </c>
      <c r="P514" s="3">
        <v>0</v>
      </c>
      <c r="Q514" s="3">
        <f>Table1[[#This Row],[Total Payments Received]]-Table1[[#This Row],[Loan Amount]]</f>
        <v>256.20000000000005</v>
      </c>
      <c r="R514" s="4">
        <f>Table1[[#This Row],[Loan Amount]]/Table1[[#This Row],[Annual Income]]</f>
        <v>1.3233482011142158E-2</v>
      </c>
      <c r="S514" s="6">
        <f>Table1[[#This Row],[Loan Amount]]/Table1[[#This Row],[Annual Income]]</f>
        <v>1.3233482011142158E-2</v>
      </c>
      <c r="T514" s="3">
        <f>Table1[[#This Row],[Total Payments Received]]/Table1[[#This Row],[Term (Months)]]</f>
        <v>49.477777777777781</v>
      </c>
      <c r="U514" s="3">
        <f>Table1[[#This Row],[Annual Income]]/12</f>
        <v>9603.1666666666661</v>
      </c>
      <c r="V514" s="6">
        <f>Table1[[#This Row],[EMI PER MONTH]]/Table1[[#This Row],[INCOME PER MONTH]]</f>
        <v>5.1522356630046805E-3</v>
      </c>
      <c r="W514" s="7" t="str">
        <f>TEXT(Table1[[#This Row],[Issue Date]],"YYYY-mm")</f>
        <v>2023-01</v>
      </c>
      <c r="X514" s="33">
        <f ca="1">DATEDIF(Table1[[#This Row],[Issue Date]],TODAY(),"m")</f>
        <v>32</v>
      </c>
      <c r="Y51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256.2</v>
      </c>
      <c r="Z514" s="22" t="str">
        <f>IF(Table1[[#This Row],[Total Payments Received]]&gt;Table1[[#This Row],[Loan Amount]],"PROFIT","LOSS")</f>
        <v>PROFIT</v>
      </c>
    </row>
    <row r="515" spans="1:26" ht="45" x14ac:dyDescent="0.25">
      <c r="A515" s="21" t="s">
        <v>1069</v>
      </c>
      <c r="B515" s="2" t="s">
        <v>2456</v>
      </c>
      <c r="C515" s="3" t="s">
        <v>1070</v>
      </c>
      <c r="D515" s="3" t="s">
        <v>55</v>
      </c>
      <c r="E515" s="3">
        <v>23861</v>
      </c>
      <c r="F515" s="3">
        <v>15.7</v>
      </c>
      <c r="G515" s="3">
        <v>36</v>
      </c>
      <c r="H515" s="3" t="s">
        <v>19</v>
      </c>
      <c r="I515" s="3" t="s">
        <v>82</v>
      </c>
      <c r="J515" s="3" t="s">
        <v>31</v>
      </c>
      <c r="K515" s="3">
        <v>81934</v>
      </c>
      <c r="L515" s="3" t="s">
        <v>32</v>
      </c>
      <c r="M515" s="3">
        <v>0.46</v>
      </c>
      <c r="N515" s="3">
        <v>0.78</v>
      </c>
      <c r="O515" s="3">
        <v>27607.18</v>
      </c>
      <c r="P515" s="3">
        <v>0</v>
      </c>
      <c r="Q515" s="3">
        <f>Table1[[#This Row],[Total Payments Received]]-Table1[[#This Row],[Loan Amount]]</f>
        <v>3746.1800000000003</v>
      </c>
      <c r="R515" s="4">
        <f>Table1[[#This Row],[Loan Amount]]/Table1[[#This Row],[Annual Income]]</f>
        <v>0.29122220323675152</v>
      </c>
      <c r="S515" s="6">
        <f>Table1[[#This Row],[Loan Amount]]/Table1[[#This Row],[Annual Income]]</f>
        <v>0.29122220323675152</v>
      </c>
      <c r="T515" s="3">
        <f>Table1[[#This Row],[Total Payments Received]]/Table1[[#This Row],[Term (Months)]]</f>
        <v>766.86611111111108</v>
      </c>
      <c r="U515" s="3">
        <f>Table1[[#This Row],[Annual Income]]/12</f>
        <v>6827.833333333333</v>
      </c>
      <c r="V515" s="6">
        <f>Table1[[#This Row],[EMI PER MONTH]]/Table1[[#This Row],[INCOME PER MONTH]]</f>
        <v>0.11231470858658595</v>
      </c>
      <c r="W515" s="7" t="str">
        <f>TEXT(Table1[[#This Row],[Issue Date]],"YYYY-mm")</f>
        <v>2022-05</v>
      </c>
      <c r="X515" s="33">
        <f ca="1">DATEDIF(Table1[[#This Row],[Issue Date]],TODAY(),"m")</f>
        <v>40</v>
      </c>
      <c r="Y51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3746.18</v>
      </c>
      <c r="Z515" s="22" t="str">
        <f>IF(Table1[[#This Row],[Total Payments Received]]&gt;Table1[[#This Row],[Loan Amount]],"PROFIT","LOSS")</f>
        <v>PROFIT</v>
      </c>
    </row>
    <row r="516" spans="1:26" ht="30" x14ac:dyDescent="0.25">
      <c r="A516" s="21" t="s">
        <v>1071</v>
      </c>
      <c r="B516" s="2" t="s">
        <v>2457</v>
      </c>
      <c r="C516" s="3" t="s">
        <v>1072</v>
      </c>
      <c r="D516" s="3" t="s">
        <v>75</v>
      </c>
      <c r="E516" s="3">
        <v>34142</v>
      </c>
      <c r="F516" s="3">
        <v>22.1</v>
      </c>
      <c r="G516" s="3">
        <v>60</v>
      </c>
      <c r="H516" s="3" t="s">
        <v>19</v>
      </c>
      <c r="I516" s="3" t="s">
        <v>20</v>
      </c>
      <c r="J516" s="3" t="s">
        <v>46</v>
      </c>
      <c r="K516" s="3">
        <v>55566</v>
      </c>
      <c r="L516" s="3" t="s">
        <v>22</v>
      </c>
      <c r="M516" s="3">
        <v>0.43</v>
      </c>
      <c r="N516" s="3">
        <v>0.92</v>
      </c>
      <c r="O516" s="3">
        <v>41687.379999999997</v>
      </c>
      <c r="P516" s="3">
        <v>0</v>
      </c>
      <c r="Q516" s="3">
        <f>Table1[[#This Row],[Total Payments Received]]-Table1[[#This Row],[Loan Amount]]</f>
        <v>7545.3799999999974</v>
      </c>
      <c r="R516" s="4">
        <f>Table1[[#This Row],[Loan Amount]]/Table1[[#This Row],[Annual Income]]</f>
        <v>0.61444048518878447</v>
      </c>
      <c r="S516" s="6">
        <f>Table1[[#This Row],[Loan Amount]]/Table1[[#This Row],[Annual Income]]</f>
        <v>0.61444048518878447</v>
      </c>
      <c r="T516" s="3">
        <f>Table1[[#This Row],[Total Payments Received]]/Table1[[#This Row],[Term (Months)]]</f>
        <v>694.78966666666668</v>
      </c>
      <c r="U516" s="3">
        <f>Table1[[#This Row],[Annual Income]]/12</f>
        <v>4630.5</v>
      </c>
      <c r="V516" s="6">
        <f>Table1[[#This Row],[EMI PER MONTH]]/Table1[[#This Row],[INCOME PER MONTH]]</f>
        <v>0.15004635928445453</v>
      </c>
      <c r="W516" s="7" t="str">
        <f>TEXT(Table1[[#This Row],[Issue Date]],"YYYY-mm")</f>
        <v>2023-08</v>
      </c>
      <c r="X516" s="33">
        <f ca="1">DATEDIF(Table1[[#This Row],[Issue Date]],TODAY(),"m")</f>
        <v>25</v>
      </c>
      <c r="Y51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7545.38</v>
      </c>
      <c r="Z516" s="22" t="str">
        <f>IF(Table1[[#This Row],[Total Payments Received]]&gt;Table1[[#This Row],[Loan Amount]],"PROFIT","LOSS")</f>
        <v>PROFIT</v>
      </c>
    </row>
    <row r="517" spans="1:26" x14ac:dyDescent="0.25">
      <c r="A517" s="21" t="s">
        <v>1073</v>
      </c>
      <c r="B517" s="2" t="s">
        <v>2205</v>
      </c>
      <c r="C517" s="3" t="s">
        <v>1074</v>
      </c>
      <c r="D517" s="3" t="s">
        <v>25</v>
      </c>
      <c r="E517" s="3">
        <v>27916</v>
      </c>
      <c r="F517" s="3">
        <v>6</v>
      </c>
      <c r="G517" s="3">
        <v>60</v>
      </c>
      <c r="H517" s="3" t="s">
        <v>2043</v>
      </c>
      <c r="I517" s="3" t="s">
        <v>72</v>
      </c>
      <c r="J517" s="3" t="s">
        <v>36</v>
      </c>
      <c r="K517" s="3">
        <v>103193</v>
      </c>
      <c r="L517" s="3" t="s">
        <v>22</v>
      </c>
      <c r="M517" s="3">
        <v>0.18</v>
      </c>
      <c r="N517" s="3">
        <v>0.81</v>
      </c>
      <c r="O517" s="3">
        <v>4929.04</v>
      </c>
      <c r="P517" s="3">
        <v>0</v>
      </c>
      <c r="Q517" s="3">
        <f>Table1[[#This Row],[Total Payments Received]]-Table1[[#This Row],[Loan Amount]]</f>
        <v>-22986.959999999999</v>
      </c>
      <c r="R517" s="4">
        <f>Table1[[#This Row],[Loan Amount]]/Table1[[#This Row],[Annual Income]]</f>
        <v>0.27052222534474235</v>
      </c>
      <c r="S517" s="6">
        <f>Table1[[#This Row],[Loan Amount]]/Table1[[#This Row],[Annual Income]]</f>
        <v>0.27052222534474235</v>
      </c>
      <c r="T517" s="3">
        <f>Table1[[#This Row],[Total Payments Received]]/Table1[[#This Row],[Term (Months)]]</f>
        <v>82.150666666666666</v>
      </c>
      <c r="U517" s="3">
        <f>Table1[[#This Row],[Annual Income]]/12</f>
        <v>8599.4166666666661</v>
      </c>
      <c r="V517" s="6">
        <f>Table1[[#This Row],[EMI PER MONTH]]/Table1[[#This Row],[INCOME PER MONTH]]</f>
        <v>9.5530510790460595E-3</v>
      </c>
      <c r="W517" s="7" t="str">
        <f>TEXT(Table1[[#This Row],[Issue Date]],"YYYY-mm")</f>
        <v>2023-07</v>
      </c>
      <c r="X517" s="33">
        <f ca="1">DATEDIF(Table1[[#This Row],[Issue Date]],TODAY(),"m")</f>
        <v>26</v>
      </c>
      <c r="Y51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22986.96</v>
      </c>
      <c r="Z517" s="22" t="str">
        <f>IF(Table1[[#This Row],[Total Payments Received]]&gt;Table1[[#This Row],[Loan Amount]],"PROFIT","LOSS")</f>
        <v>LOSS</v>
      </c>
    </row>
    <row r="518" spans="1:26" ht="30" x14ac:dyDescent="0.25">
      <c r="A518" s="21" t="s">
        <v>1075</v>
      </c>
      <c r="B518" s="2" t="s">
        <v>2458</v>
      </c>
      <c r="C518" s="3" t="s">
        <v>1076</v>
      </c>
      <c r="D518" s="3" t="s">
        <v>71</v>
      </c>
      <c r="E518" s="3">
        <v>5648</v>
      </c>
      <c r="F518" s="3">
        <v>21.7</v>
      </c>
      <c r="G518" s="3">
        <v>60</v>
      </c>
      <c r="H518" s="3" t="s">
        <v>2043</v>
      </c>
      <c r="I518" s="3" t="s">
        <v>72</v>
      </c>
      <c r="J518" s="3" t="s">
        <v>21</v>
      </c>
      <c r="K518" s="3">
        <v>133224</v>
      </c>
      <c r="L518" s="3" t="s">
        <v>28</v>
      </c>
      <c r="M518" s="3">
        <v>0.28000000000000003</v>
      </c>
      <c r="N518" s="3">
        <v>0.76</v>
      </c>
      <c r="O518" s="3">
        <v>2180.3000000000002</v>
      </c>
      <c r="P518" s="3">
        <v>1908.91</v>
      </c>
      <c r="Q518" s="3">
        <f>Table1[[#This Row],[Total Payments Received]]-Table1[[#This Row],[Loan Amount]]</f>
        <v>-3467.7</v>
      </c>
      <c r="R518" s="4">
        <f>Table1[[#This Row],[Loan Amount]]/Table1[[#This Row],[Annual Income]]</f>
        <v>4.2394763706239118E-2</v>
      </c>
      <c r="S518" s="6">
        <f>Table1[[#This Row],[Loan Amount]]/Table1[[#This Row],[Annual Income]]</f>
        <v>4.2394763706239118E-2</v>
      </c>
      <c r="T518" s="3">
        <f>Table1[[#This Row],[Total Payments Received]]/Table1[[#This Row],[Term (Months)]]</f>
        <v>36.338333333333338</v>
      </c>
      <c r="U518" s="3">
        <f>Table1[[#This Row],[Annual Income]]/12</f>
        <v>11102</v>
      </c>
      <c r="V518" s="6">
        <f>Table1[[#This Row],[EMI PER MONTH]]/Table1[[#This Row],[INCOME PER MONTH]]</f>
        <v>3.2731339698552817E-3</v>
      </c>
      <c r="W518" s="7" t="str">
        <f>TEXT(Table1[[#This Row],[Issue Date]],"YYYY-mm")</f>
        <v>2022-04</v>
      </c>
      <c r="X518" s="33">
        <f ca="1">DATEDIF(Table1[[#This Row],[Issue Date]],TODAY(),"m")</f>
        <v>41</v>
      </c>
      <c r="Y51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3467.7</v>
      </c>
      <c r="Z518" s="22" t="str">
        <f>IF(Table1[[#This Row],[Total Payments Received]]&gt;Table1[[#This Row],[Loan Amount]],"PROFIT","LOSS")</f>
        <v>LOSS</v>
      </c>
    </row>
    <row r="519" spans="1:26" x14ac:dyDescent="0.25">
      <c r="A519" s="21" t="s">
        <v>1077</v>
      </c>
      <c r="B519" s="2" t="s">
        <v>2453</v>
      </c>
      <c r="C519" s="3" t="s">
        <v>1078</v>
      </c>
      <c r="D519" s="3" t="s">
        <v>45</v>
      </c>
      <c r="E519" s="3">
        <v>36133</v>
      </c>
      <c r="F519" s="3">
        <v>21.9</v>
      </c>
      <c r="G519" s="3">
        <v>36</v>
      </c>
      <c r="H519" s="3" t="s">
        <v>2043</v>
      </c>
      <c r="I519" s="3" t="s">
        <v>72</v>
      </c>
      <c r="J519" s="3" t="s">
        <v>27</v>
      </c>
      <c r="K519" s="3">
        <v>60134</v>
      </c>
      <c r="L519" s="3" t="s">
        <v>28</v>
      </c>
      <c r="M519" s="3">
        <v>0.18</v>
      </c>
      <c r="N519" s="3">
        <v>0.77</v>
      </c>
      <c r="O519" s="3">
        <v>2677.28</v>
      </c>
      <c r="P519" s="3">
        <v>0</v>
      </c>
      <c r="Q519" s="3">
        <f>Table1[[#This Row],[Total Payments Received]]-Table1[[#This Row],[Loan Amount]]</f>
        <v>-33455.72</v>
      </c>
      <c r="R519" s="4">
        <f>Table1[[#This Row],[Loan Amount]]/Table1[[#This Row],[Annual Income]]</f>
        <v>0.60087471314065255</v>
      </c>
      <c r="S519" s="6">
        <f>Table1[[#This Row],[Loan Amount]]/Table1[[#This Row],[Annual Income]]</f>
        <v>0.60087471314065255</v>
      </c>
      <c r="T519" s="3">
        <f>Table1[[#This Row],[Total Payments Received]]/Table1[[#This Row],[Term (Months)]]</f>
        <v>74.36888888888889</v>
      </c>
      <c r="U519" s="3">
        <f>Table1[[#This Row],[Annual Income]]/12</f>
        <v>5011.166666666667</v>
      </c>
      <c r="V519" s="6">
        <f>Table1[[#This Row],[EMI PER MONTH]]/Table1[[#This Row],[INCOME PER MONTH]]</f>
        <v>1.4840633695857029E-2</v>
      </c>
      <c r="W519" s="7" t="str">
        <f>TEXT(Table1[[#This Row],[Issue Date]],"YYYY-mm")</f>
        <v>2023-01</v>
      </c>
      <c r="X519" s="33">
        <f ca="1">DATEDIF(Table1[[#This Row],[Issue Date]],TODAY(),"m")</f>
        <v>32</v>
      </c>
      <c r="Y51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33455.72</v>
      </c>
      <c r="Z519" s="22" t="str">
        <f>IF(Table1[[#This Row],[Total Payments Received]]&gt;Table1[[#This Row],[Loan Amount]],"PROFIT","LOSS")</f>
        <v>LOSS</v>
      </c>
    </row>
    <row r="520" spans="1:26" x14ac:dyDescent="0.25">
      <c r="A520" s="21" t="s">
        <v>1079</v>
      </c>
      <c r="B520" s="2" t="s">
        <v>2195</v>
      </c>
      <c r="C520" s="3" t="s">
        <v>1080</v>
      </c>
      <c r="D520" s="3" t="s">
        <v>75</v>
      </c>
      <c r="E520" s="3">
        <v>31523</v>
      </c>
      <c r="F520" s="3">
        <v>10.7</v>
      </c>
      <c r="G520" s="3">
        <v>60</v>
      </c>
      <c r="H520" s="3" t="s">
        <v>19</v>
      </c>
      <c r="I520" s="3" t="s">
        <v>72</v>
      </c>
      <c r="J520" s="3" t="s">
        <v>36</v>
      </c>
      <c r="K520" s="3">
        <v>40345</v>
      </c>
      <c r="L520" s="3" t="s">
        <v>28</v>
      </c>
      <c r="M520" s="3">
        <v>0.21</v>
      </c>
      <c r="N520" s="3">
        <v>0.92</v>
      </c>
      <c r="O520" s="3">
        <v>34895.96</v>
      </c>
      <c r="P520" s="3">
        <v>0</v>
      </c>
      <c r="Q520" s="3">
        <f>Table1[[#This Row],[Total Payments Received]]-Table1[[#This Row],[Loan Amount]]</f>
        <v>3372.9599999999991</v>
      </c>
      <c r="R520" s="4">
        <f>Table1[[#This Row],[Loan Amount]]/Table1[[#This Row],[Annual Income]]</f>
        <v>0.78133597719667869</v>
      </c>
      <c r="S520" s="6">
        <f>Table1[[#This Row],[Loan Amount]]/Table1[[#This Row],[Annual Income]]</f>
        <v>0.78133597719667869</v>
      </c>
      <c r="T520" s="3">
        <f>Table1[[#This Row],[Total Payments Received]]/Table1[[#This Row],[Term (Months)]]</f>
        <v>581.59933333333333</v>
      </c>
      <c r="U520" s="3">
        <f>Table1[[#This Row],[Annual Income]]/12</f>
        <v>3362.0833333333335</v>
      </c>
      <c r="V520" s="6">
        <f>Table1[[#This Row],[EMI PER MONTH]]/Table1[[#This Row],[INCOME PER MONTH]]</f>
        <v>0.17298778039410087</v>
      </c>
      <c r="W520" s="7" t="str">
        <f>TEXT(Table1[[#This Row],[Issue Date]],"YYYY-mm")</f>
        <v>2023-01</v>
      </c>
      <c r="X520" s="33">
        <f ca="1">DATEDIF(Table1[[#This Row],[Issue Date]],TODAY(),"m")</f>
        <v>31</v>
      </c>
      <c r="Y52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3372.96</v>
      </c>
      <c r="Z520" s="22" t="str">
        <f>IF(Table1[[#This Row],[Total Payments Received]]&gt;Table1[[#This Row],[Loan Amount]],"PROFIT","LOSS")</f>
        <v>PROFIT</v>
      </c>
    </row>
    <row r="521" spans="1:26" x14ac:dyDescent="0.25">
      <c r="A521" s="21" t="s">
        <v>1081</v>
      </c>
      <c r="B521" s="2" t="s">
        <v>2459</v>
      </c>
      <c r="C521" s="3" t="s">
        <v>1082</v>
      </c>
      <c r="D521" s="3" t="s">
        <v>49</v>
      </c>
      <c r="E521" s="3">
        <v>30052</v>
      </c>
      <c r="F521" s="3">
        <v>14.3</v>
      </c>
      <c r="G521" s="3">
        <v>36</v>
      </c>
      <c r="H521" s="3" t="s">
        <v>2043</v>
      </c>
      <c r="I521" s="3" t="s">
        <v>82</v>
      </c>
      <c r="J521" s="3" t="s">
        <v>27</v>
      </c>
      <c r="K521" s="3">
        <v>71185</v>
      </c>
      <c r="L521" s="3" t="s">
        <v>28</v>
      </c>
      <c r="M521" s="3">
        <v>0.3</v>
      </c>
      <c r="N521" s="3">
        <v>0.85</v>
      </c>
      <c r="O521" s="3">
        <v>11094.37</v>
      </c>
      <c r="P521" s="3">
        <v>0</v>
      </c>
      <c r="Q521" s="3">
        <f>Table1[[#This Row],[Total Payments Received]]-Table1[[#This Row],[Loan Amount]]</f>
        <v>-18957.629999999997</v>
      </c>
      <c r="R521" s="4">
        <f>Table1[[#This Row],[Loan Amount]]/Table1[[#This Row],[Annual Income]]</f>
        <v>0.42216759148697058</v>
      </c>
      <c r="S521" s="6">
        <f>Table1[[#This Row],[Loan Amount]]/Table1[[#This Row],[Annual Income]]</f>
        <v>0.42216759148697058</v>
      </c>
      <c r="T521" s="3">
        <f>Table1[[#This Row],[Total Payments Received]]/Table1[[#This Row],[Term (Months)]]</f>
        <v>308.17694444444447</v>
      </c>
      <c r="U521" s="3">
        <f>Table1[[#This Row],[Annual Income]]/12</f>
        <v>5932.083333333333</v>
      </c>
      <c r="V521" s="6">
        <f>Table1[[#This Row],[EMI PER MONTH]]/Table1[[#This Row],[INCOME PER MONTH]]</f>
        <v>5.1950879164618019E-2</v>
      </c>
      <c r="W521" s="7" t="str">
        <f>TEXT(Table1[[#This Row],[Issue Date]],"YYYY-mm")</f>
        <v>2023-07</v>
      </c>
      <c r="X521" s="33">
        <f ca="1">DATEDIF(Table1[[#This Row],[Issue Date]],TODAY(),"m")</f>
        <v>26</v>
      </c>
      <c r="Y52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18957.63</v>
      </c>
      <c r="Z521" s="22" t="str">
        <f>IF(Table1[[#This Row],[Total Payments Received]]&gt;Table1[[#This Row],[Loan Amount]],"PROFIT","LOSS")</f>
        <v>LOSS</v>
      </c>
    </row>
    <row r="522" spans="1:26" ht="30" x14ac:dyDescent="0.25">
      <c r="A522" s="21" t="s">
        <v>1083</v>
      </c>
      <c r="B522" s="2" t="s">
        <v>2460</v>
      </c>
      <c r="C522" s="3" t="s">
        <v>1084</v>
      </c>
      <c r="D522" s="3" t="s">
        <v>18</v>
      </c>
      <c r="E522" s="3">
        <v>35414</v>
      </c>
      <c r="F522" s="3">
        <v>13.8</v>
      </c>
      <c r="G522" s="3">
        <v>60</v>
      </c>
      <c r="H522" s="3" t="s">
        <v>19</v>
      </c>
      <c r="I522" s="3" t="s">
        <v>20</v>
      </c>
      <c r="J522" s="3" t="s">
        <v>46</v>
      </c>
      <c r="K522" s="3">
        <v>145464</v>
      </c>
      <c r="L522" s="3" t="s">
        <v>32</v>
      </c>
      <c r="M522" s="3">
        <v>0.13</v>
      </c>
      <c r="N522" s="3">
        <v>0.51</v>
      </c>
      <c r="O522" s="3">
        <v>40301.129999999997</v>
      </c>
      <c r="P522" s="3">
        <v>0</v>
      </c>
      <c r="Q522" s="3">
        <f>Table1[[#This Row],[Total Payments Received]]-Table1[[#This Row],[Loan Amount]]</f>
        <v>4887.1299999999974</v>
      </c>
      <c r="R522" s="4">
        <f>Table1[[#This Row],[Loan Amount]]/Table1[[#This Row],[Annual Income]]</f>
        <v>0.24345542539734918</v>
      </c>
      <c r="S522" s="6">
        <f>Table1[[#This Row],[Loan Amount]]/Table1[[#This Row],[Annual Income]]</f>
        <v>0.24345542539734918</v>
      </c>
      <c r="T522" s="3">
        <f>Table1[[#This Row],[Total Payments Received]]/Table1[[#This Row],[Term (Months)]]</f>
        <v>671.68549999999993</v>
      </c>
      <c r="U522" s="3">
        <f>Table1[[#This Row],[Annual Income]]/12</f>
        <v>12122</v>
      </c>
      <c r="V522" s="6">
        <f>Table1[[#This Row],[EMI PER MONTH]]/Table1[[#This Row],[INCOME PER MONTH]]</f>
        <v>5.5410452070615401E-2</v>
      </c>
      <c r="W522" s="7" t="str">
        <f>TEXT(Table1[[#This Row],[Issue Date]],"YYYY-mm")</f>
        <v>2023-06</v>
      </c>
      <c r="X522" s="33">
        <f ca="1">DATEDIF(Table1[[#This Row],[Issue Date]],TODAY(),"m")</f>
        <v>26</v>
      </c>
      <c r="Y52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4887.13</v>
      </c>
      <c r="Z522" s="22" t="str">
        <f>IF(Table1[[#This Row],[Total Payments Received]]&gt;Table1[[#This Row],[Loan Amount]],"PROFIT","LOSS")</f>
        <v>PROFIT</v>
      </c>
    </row>
    <row r="523" spans="1:26" x14ac:dyDescent="0.25">
      <c r="A523" s="21" t="s">
        <v>1085</v>
      </c>
      <c r="B523" s="2" t="s">
        <v>2461</v>
      </c>
      <c r="C523" s="3" t="s">
        <v>1086</v>
      </c>
      <c r="D523" s="3" t="s">
        <v>25</v>
      </c>
      <c r="E523" s="3">
        <v>33781</v>
      </c>
      <c r="F523" s="3">
        <v>9.4</v>
      </c>
      <c r="G523" s="3">
        <v>60</v>
      </c>
      <c r="H523" s="3" t="s">
        <v>2043</v>
      </c>
      <c r="I523" s="3" t="s">
        <v>56</v>
      </c>
      <c r="J523" s="3" t="s">
        <v>36</v>
      </c>
      <c r="K523" s="3">
        <v>122949</v>
      </c>
      <c r="L523" s="3" t="s">
        <v>32</v>
      </c>
      <c r="M523" s="3">
        <v>0.19</v>
      </c>
      <c r="N523" s="3">
        <v>0.74</v>
      </c>
      <c r="O523" s="3">
        <v>8770.67</v>
      </c>
      <c r="P523" s="3">
        <v>14712.11</v>
      </c>
      <c r="Q523" s="3">
        <f>Table1[[#This Row],[Total Payments Received]]-Table1[[#This Row],[Loan Amount]]</f>
        <v>-25010.33</v>
      </c>
      <c r="R523" s="4">
        <f>Table1[[#This Row],[Loan Amount]]/Table1[[#This Row],[Annual Income]]</f>
        <v>0.27475619972508925</v>
      </c>
      <c r="S523" s="6">
        <f>Table1[[#This Row],[Loan Amount]]/Table1[[#This Row],[Annual Income]]</f>
        <v>0.27475619972508925</v>
      </c>
      <c r="T523" s="3">
        <f>Table1[[#This Row],[Total Payments Received]]/Table1[[#This Row],[Term (Months)]]</f>
        <v>146.17783333333333</v>
      </c>
      <c r="U523" s="3">
        <f>Table1[[#This Row],[Annual Income]]/12</f>
        <v>10245.75</v>
      </c>
      <c r="V523" s="6">
        <f>Table1[[#This Row],[EMI PER MONTH]]/Table1[[#This Row],[INCOME PER MONTH]]</f>
        <v>1.4267167687415106E-2</v>
      </c>
      <c r="W523" s="7" t="str">
        <f>TEXT(Table1[[#This Row],[Issue Date]],"YYYY-mm")</f>
        <v>2022-01</v>
      </c>
      <c r="X523" s="33">
        <f ca="1">DATEDIF(Table1[[#This Row],[Issue Date]],TODAY(),"m")</f>
        <v>43</v>
      </c>
      <c r="Y52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25010.33</v>
      </c>
      <c r="Z523" s="22" t="str">
        <f>IF(Table1[[#This Row],[Total Payments Received]]&gt;Table1[[#This Row],[Loan Amount]],"PROFIT","LOSS")</f>
        <v>LOSS</v>
      </c>
    </row>
    <row r="524" spans="1:26" ht="30" x14ac:dyDescent="0.25">
      <c r="A524" s="21" t="s">
        <v>1087</v>
      </c>
      <c r="B524" s="2" t="s">
        <v>2462</v>
      </c>
      <c r="C524" s="3" t="s">
        <v>1088</v>
      </c>
      <c r="D524" s="3" t="s">
        <v>55</v>
      </c>
      <c r="E524" s="3">
        <v>5599</v>
      </c>
      <c r="F524" s="3">
        <v>12.9</v>
      </c>
      <c r="G524" s="3">
        <v>60</v>
      </c>
      <c r="H524" s="3" t="s">
        <v>19</v>
      </c>
      <c r="I524" s="3" t="s">
        <v>72</v>
      </c>
      <c r="J524" s="3" t="s">
        <v>21</v>
      </c>
      <c r="K524" s="3">
        <v>100744</v>
      </c>
      <c r="L524" s="3" t="s">
        <v>28</v>
      </c>
      <c r="M524" s="3">
        <v>0.47</v>
      </c>
      <c r="N524" s="3">
        <v>0.81</v>
      </c>
      <c r="O524" s="3">
        <v>6321.27</v>
      </c>
      <c r="P524" s="3">
        <v>0</v>
      </c>
      <c r="Q524" s="3">
        <f>Table1[[#This Row],[Total Payments Received]]-Table1[[#This Row],[Loan Amount]]</f>
        <v>722.27000000000044</v>
      </c>
      <c r="R524" s="4">
        <f>Table1[[#This Row],[Loan Amount]]/Table1[[#This Row],[Annual Income]]</f>
        <v>5.5576510759946005E-2</v>
      </c>
      <c r="S524" s="6">
        <f>Table1[[#This Row],[Loan Amount]]/Table1[[#This Row],[Annual Income]]</f>
        <v>5.5576510759946005E-2</v>
      </c>
      <c r="T524" s="3">
        <f>Table1[[#This Row],[Total Payments Received]]/Table1[[#This Row],[Term (Months)]]</f>
        <v>105.3545</v>
      </c>
      <c r="U524" s="3">
        <f>Table1[[#This Row],[Annual Income]]/12</f>
        <v>8395.3333333333339</v>
      </c>
      <c r="V524" s="6">
        <f>Table1[[#This Row],[EMI PER MONTH]]/Table1[[#This Row],[INCOME PER MONTH]]</f>
        <v>1.2549174144365917E-2</v>
      </c>
      <c r="W524" s="7" t="str">
        <f>TEXT(Table1[[#This Row],[Issue Date]],"YYYY-mm")</f>
        <v>2023-06</v>
      </c>
      <c r="X524" s="33">
        <f ca="1">DATEDIF(Table1[[#This Row],[Issue Date]],TODAY(),"m")</f>
        <v>27</v>
      </c>
      <c r="Y52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722.27</v>
      </c>
      <c r="Z524" s="22" t="str">
        <f>IF(Table1[[#This Row],[Total Payments Received]]&gt;Table1[[#This Row],[Loan Amount]],"PROFIT","LOSS")</f>
        <v>PROFIT</v>
      </c>
    </row>
    <row r="525" spans="1:26" hidden="1" x14ac:dyDescent="0.25">
      <c r="A525" s="21" t="s">
        <v>1089</v>
      </c>
      <c r="B525" s="2" t="s">
        <v>2463</v>
      </c>
      <c r="C525" s="3" t="s">
        <v>1090</v>
      </c>
      <c r="D525" s="3" t="s">
        <v>39</v>
      </c>
      <c r="E525" s="3">
        <v>36046</v>
      </c>
      <c r="F525" s="3">
        <v>5.9</v>
      </c>
      <c r="G525" s="3">
        <v>36</v>
      </c>
      <c r="H525" s="3" t="s">
        <v>2773</v>
      </c>
      <c r="I525" s="3" t="s">
        <v>26</v>
      </c>
      <c r="J525" s="3" t="s">
        <v>27</v>
      </c>
      <c r="K525" s="3">
        <v>63455</v>
      </c>
      <c r="L525" s="3" t="s">
        <v>22</v>
      </c>
      <c r="M525" s="3">
        <v>0.28999999999999998</v>
      </c>
      <c r="N525" s="3">
        <v>0.84</v>
      </c>
      <c r="O525" s="3">
        <v>0</v>
      </c>
      <c r="P525" s="3">
        <v>0</v>
      </c>
      <c r="Q525" s="3">
        <f>Table1[[#This Row],[Total Payments Received]]-Table1[[#This Row],[Loan Amount]]</f>
        <v>-36046</v>
      </c>
      <c r="R525" s="4">
        <f>Table1[[#This Row],[Loan Amount]]/Table1[[#This Row],[Annual Income]]</f>
        <v>0.56805610274998031</v>
      </c>
      <c r="S525" s="6">
        <f>Table1[[#This Row],[Loan Amount]]/Table1[[#This Row],[Annual Income]]</f>
        <v>0.56805610274998031</v>
      </c>
      <c r="T525" s="3">
        <f>Table1[[#This Row],[Total Payments Received]]/Table1[[#This Row],[Term (Months)]]</f>
        <v>0</v>
      </c>
      <c r="U525" s="3">
        <f>Table1[[#This Row],[Annual Income]]/12</f>
        <v>5287.916666666667</v>
      </c>
      <c r="V525" s="6">
        <f>Table1[[#This Row],[EMI PER MONTH]]/Table1[[#This Row],[INCOME PER MONTH]]</f>
        <v>0</v>
      </c>
      <c r="W525" s="7" t="str">
        <f>TEXT(Table1[[#This Row],[Issue Date]],"YYYY-mm")</f>
        <v>2021-09</v>
      </c>
      <c r="X525" s="33">
        <f ca="1">DATEDIF(Table1[[#This Row],[Issue Date]],TODAY(),"m")</f>
        <v>48</v>
      </c>
      <c r="Y52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36046</v>
      </c>
      <c r="Z525" s="22" t="str">
        <f>IF(Table1[[#This Row],[Total Payments Received]]&gt;Table1[[#This Row],[Loan Amount]],"PROFIT","LOSS")</f>
        <v>LOSS</v>
      </c>
    </row>
    <row r="526" spans="1:26" ht="30" x14ac:dyDescent="0.25">
      <c r="A526" s="21" t="s">
        <v>1091</v>
      </c>
      <c r="B526" s="2" t="s">
        <v>2464</v>
      </c>
      <c r="C526" s="3" t="s">
        <v>1092</v>
      </c>
      <c r="D526" s="3" t="s">
        <v>45</v>
      </c>
      <c r="E526" s="3">
        <v>36923</v>
      </c>
      <c r="F526" s="3">
        <v>10.6</v>
      </c>
      <c r="G526" s="3">
        <v>60</v>
      </c>
      <c r="H526" s="3" t="s">
        <v>2043</v>
      </c>
      <c r="I526" s="3" t="s">
        <v>56</v>
      </c>
      <c r="J526" s="3" t="s">
        <v>46</v>
      </c>
      <c r="K526" s="3">
        <v>145217</v>
      </c>
      <c r="L526" s="3" t="s">
        <v>28</v>
      </c>
      <c r="M526" s="3">
        <v>0.28000000000000003</v>
      </c>
      <c r="N526" s="3">
        <v>0.6</v>
      </c>
      <c r="O526" s="3">
        <v>9786.24</v>
      </c>
      <c r="P526" s="3">
        <v>0</v>
      </c>
      <c r="Q526" s="3">
        <f>Table1[[#This Row],[Total Payments Received]]-Table1[[#This Row],[Loan Amount]]</f>
        <v>-27136.760000000002</v>
      </c>
      <c r="R526" s="4">
        <f>Table1[[#This Row],[Loan Amount]]/Table1[[#This Row],[Annual Income]]</f>
        <v>0.25426086477478532</v>
      </c>
      <c r="S526" s="6">
        <f>Table1[[#This Row],[Loan Amount]]/Table1[[#This Row],[Annual Income]]</f>
        <v>0.25426086477478532</v>
      </c>
      <c r="T526" s="3">
        <f>Table1[[#This Row],[Total Payments Received]]/Table1[[#This Row],[Term (Months)]]</f>
        <v>163.10399999999998</v>
      </c>
      <c r="U526" s="3">
        <f>Table1[[#This Row],[Annual Income]]/12</f>
        <v>12101.416666666666</v>
      </c>
      <c r="V526" s="6">
        <f>Table1[[#This Row],[EMI PER MONTH]]/Table1[[#This Row],[INCOME PER MONTH]]</f>
        <v>1.347809140803074E-2</v>
      </c>
      <c r="W526" s="7" t="str">
        <f>TEXT(Table1[[#This Row],[Issue Date]],"YYYY-mm")</f>
        <v>2022-12</v>
      </c>
      <c r="X526" s="33">
        <f ca="1">DATEDIF(Table1[[#This Row],[Issue Date]],TODAY(),"m")</f>
        <v>33</v>
      </c>
      <c r="Y52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27136.76</v>
      </c>
      <c r="Z526" s="22" t="str">
        <f>IF(Table1[[#This Row],[Total Payments Received]]&gt;Table1[[#This Row],[Loan Amount]],"PROFIT","LOSS")</f>
        <v>LOSS</v>
      </c>
    </row>
    <row r="527" spans="1:26" x14ac:dyDescent="0.25">
      <c r="A527" s="21" t="s">
        <v>1093</v>
      </c>
      <c r="B527" s="2" t="s">
        <v>2465</v>
      </c>
      <c r="C527" s="3" t="s">
        <v>1094</v>
      </c>
      <c r="D527" s="3" t="s">
        <v>45</v>
      </c>
      <c r="E527" s="3">
        <v>4814</v>
      </c>
      <c r="F527" s="3">
        <v>21.3</v>
      </c>
      <c r="G527" s="3">
        <v>60</v>
      </c>
      <c r="H527" s="3" t="s">
        <v>2043</v>
      </c>
      <c r="I527" s="3" t="s">
        <v>82</v>
      </c>
      <c r="J527" s="3" t="s">
        <v>36</v>
      </c>
      <c r="K527" s="3">
        <v>58018</v>
      </c>
      <c r="L527" s="3" t="s">
        <v>22</v>
      </c>
      <c r="M527" s="3">
        <v>0.11</v>
      </c>
      <c r="N527" s="3">
        <v>0.89</v>
      </c>
      <c r="O527" s="3">
        <v>724.86</v>
      </c>
      <c r="P527" s="3">
        <v>0</v>
      </c>
      <c r="Q527" s="3">
        <f>Table1[[#This Row],[Total Payments Received]]-Table1[[#This Row],[Loan Amount]]</f>
        <v>-4089.14</v>
      </c>
      <c r="R527" s="4">
        <f>Table1[[#This Row],[Loan Amount]]/Table1[[#This Row],[Annual Income]]</f>
        <v>8.2974249370884892E-2</v>
      </c>
      <c r="S527" s="6">
        <f>Table1[[#This Row],[Loan Amount]]/Table1[[#This Row],[Annual Income]]</f>
        <v>8.2974249370884892E-2</v>
      </c>
      <c r="T527" s="3">
        <f>Table1[[#This Row],[Total Payments Received]]/Table1[[#This Row],[Term (Months)]]</f>
        <v>12.081</v>
      </c>
      <c r="U527" s="3">
        <f>Table1[[#This Row],[Annual Income]]/12</f>
        <v>4834.833333333333</v>
      </c>
      <c r="V527" s="6">
        <f>Table1[[#This Row],[EMI PER MONTH]]/Table1[[#This Row],[INCOME PER MONTH]]</f>
        <v>2.4987417697955806E-3</v>
      </c>
      <c r="W527" s="7" t="str">
        <f>TEXT(Table1[[#This Row],[Issue Date]],"YYYY-mm")</f>
        <v>2022-03</v>
      </c>
      <c r="X527" s="33">
        <f ca="1">DATEDIF(Table1[[#This Row],[Issue Date]],TODAY(),"m")</f>
        <v>41</v>
      </c>
      <c r="Y52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4089.14</v>
      </c>
      <c r="Z527" s="22" t="str">
        <f>IF(Table1[[#This Row],[Total Payments Received]]&gt;Table1[[#This Row],[Loan Amount]],"PROFIT","LOSS")</f>
        <v>LOSS</v>
      </c>
    </row>
    <row r="528" spans="1:26" x14ac:dyDescent="0.25">
      <c r="A528" s="21" t="s">
        <v>1095</v>
      </c>
      <c r="B528" s="2" t="s">
        <v>2466</v>
      </c>
      <c r="C528" s="3" t="s">
        <v>1096</v>
      </c>
      <c r="D528" s="3" t="s">
        <v>71</v>
      </c>
      <c r="E528" s="3">
        <v>36984</v>
      </c>
      <c r="F528" s="3">
        <v>10.7</v>
      </c>
      <c r="G528" s="3">
        <v>36</v>
      </c>
      <c r="H528" s="3" t="s">
        <v>2043</v>
      </c>
      <c r="I528" s="3" t="s">
        <v>56</v>
      </c>
      <c r="J528" s="3" t="s">
        <v>27</v>
      </c>
      <c r="K528" s="3">
        <v>84219</v>
      </c>
      <c r="L528" s="3" t="s">
        <v>22</v>
      </c>
      <c r="M528" s="3">
        <v>0.2</v>
      </c>
      <c r="N528" s="3">
        <v>0.93</v>
      </c>
      <c r="O528" s="3">
        <v>13592.29</v>
      </c>
      <c r="P528" s="3">
        <v>0</v>
      </c>
      <c r="Q528" s="3">
        <f>Table1[[#This Row],[Total Payments Received]]-Table1[[#This Row],[Loan Amount]]</f>
        <v>-23391.71</v>
      </c>
      <c r="R528" s="4">
        <f>Table1[[#This Row],[Loan Amount]]/Table1[[#This Row],[Annual Income]]</f>
        <v>0.43914081145584727</v>
      </c>
      <c r="S528" s="6">
        <f>Table1[[#This Row],[Loan Amount]]/Table1[[#This Row],[Annual Income]]</f>
        <v>0.43914081145584727</v>
      </c>
      <c r="T528" s="3">
        <f>Table1[[#This Row],[Total Payments Received]]/Table1[[#This Row],[Term (Months)]]</f>
        <v>377.56361111111113</v>
      </c>
      <c r="U528" s="3">
        <f>Table1[[#This Row],[Annual Income]]/12</f>
        <v>7018.25</v>
      </c>
      <c r="V528" s="6">
        <f>Table1[[#This Row],[EMI PER MONTH]]/Table1[[#This Row],[INCOME PER MONTH]]</f>
        <v>5.3797401219835589E-2</v>
      </c>
      <c r="W528" s="7" t="str">
        <f>TEXT(Table1[[#This Row],[Issue Date]],"YYYY-mm")</f>
        <v>2021-01</v>
      </c>
      <c r="X528" s="33">
        <f ca="1">DATEDIF(Table1[[#This Row],[Issue Date]],TODAY(),"m")</f>
        <v>56</v>
      </c>
      <c r="Y52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23391.71</v>
      </c>
      <c r="Z528" s="22" t="str">
        <f>IF(Table1[[#This Row],[Total Payments Received]]&gt;Table1[[#This Row],[Loan Amount]],"PROFIT","LOSS")</f>
        <v>LOSS</v>
      </c>
    </row>
    <row r="529" spans="1:26" x14ac:dyDescent="0.25">
      <c r="A529" s="21" t="s">
        <v>1097</v>
      </c>
      <c r="B529" s="2" t="s">
        <v>2434</v>
      </c>
      <c r="C529" s="3" t="s">
        <v>1098</v>
      </c>
      <c r="D529" s="3" t="s">
        <v>39</v>
      </c>
      <c r="E529" s="3">
        <v>27616</v>
      </c>
      <c r="F529" s="3">
        <v>21.4</v>
      </c>
      <c r="G529" s="3">
        <v>36</v>
      </c>
      <c r="H529" s="3" t="s">
        <v>19</v>
      </c>
      <c r="I529" s="3" t="s">
        <v>56</v>
      </c>
      <c r="J529" s="3" t="s">
        <v>27</v>
      </c>
      <c r="K529" s="3">
        <v>75991</v>
      </c>
      <c r="L529" s="3" t="s">
        <v>22</v>
      </c>
      <c r="M529" s="3">
        <v>0.45</v>
      </c>
      <c r="N529" s="3">
        <v>0.61</v>
      </c>
      <c r="O529" s="3">
        <v>33525.82</v>
      </c>
      <c r="P529" s="3">
        <v>0</v>
      </c>
      <c r="Q529" s="3">
        <f>Table1[[#This Row],[Total Payments Received]]-Table1[[#This Row],[Loan Amount]]</f>
        <v>5909.82</v>
      </c>
      <c r="R529" s="4">
        <f>Table1[[#This Row],[Loan Amount]]/Table1[[#This Row],[Annual Income]]</f>
        <v>0.3634114566198629</v>
      </c>
      <c r="S529" s="6">
        <f>Table1[[#This Row],[Loan Amount]]/Table1[[#This Row],[Annual Income]]</f>
        <v>0.3634114566198629</v>
      </c>
      <c r="T529" s="3">
        <f>Table1[[#This Row],[Total Payments Received]]/Table1[[#This Row],[Term (Months)]]</f>
        <v>931.27277777777772</v>
      </c>
      <c r="U529" s="3">
        <f>Table1[[#This Row],[Annual Income]]/12</f>
        <v>6332.583333333333</v>
      </c>
      <c r="V529" s="6">
        <f>Table1[[#This Row],[EMI PER MONTH]]/Table1[[#This Row],[INCOME PER MONTH]]</f>
        <v>0.14706048523290038</v>
      </c>
      <c r="W529" s="7" t="str">
        <f>TEXT(Table1[[#This Row],[Issue Date]],"YYYY-mm")</f>
        <v>2023-04</v>
      </c>
      <c r="X529" s="33">
        <f ca="1">DATEDIF(Table1[[#This Row],[Issue Date]],TODAY(),"m")</f>
        <v>29</v>
      </c>
      <c r="Y52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5909.82</v>
      </c>
      <c r="Z529" s="22" t="str">
        <f>IF(Table1[[#This Row],[Total Payments Received]]&gt;Table1[[#This Row],[Loan Amount]],"PROFIT","LOSS")</f>
        <v>PROFIT</v>
      </c>
    </row>
    <row r="530" spans="1:26" ht="30" x14ac:dyDescent="0.25">
      <c r="A530" s="21" t="s">
        <v>1099</v>
      </c>
      <c r="B530" s="2" t="s">
        <v>2244</v>
      </c>
      <c r="C530" s="3" t="s">
        <v>1100</v>
      </c>
      <c r="D530" s="3" t="s">
        <v>52</v>
      </c>
      <c r="E530" s="3">
        <v>3113</v>
      </c>
      <c r="F530" s="3">
        <v>15.6</v>
      </c>
      <c r="G530" s="3">
        <v>60</v>
      </c>
      <c r="H530" s="3" t="s">
        <v>2043</v>
      </c>
      <c r="I530" s="3" t="s">
        <v>20</v>
      </c>
      <c r="J530" s="3" t="s">
        <v>21</v>
      </c>
      <c r="K530" s="3">
        <v>103616</v>
      </c>
      <c r="L530" s="3" t="s">
        <v>32</v>
      </c>
      <c r="M530" s="3">
        <v>0.17</v>
      </c>
      <c r="N530" s="3">
        <v>0.9</v>
      </c>
      <c r="O530" s="3">
        <v>422.95</v>
      </c>
      <c r="P530" s="3">
        <v>0</v>
      </c>
      <c r="Q530" s="3">
        <f>Table1[[#This Row],[Total Payments Received]]-Table1[[#This Row],[Loan Amount]]</f>
        <v>-2690.05</v>
      </c>
      <c r="R530" s="4">
        <f>Table1[[#This Row],[Loan Amount]]/Table1[[#This Row],[Annual Income]]</f>
        <v>3.0043622606547252E-2</v>
      </c>
      <c r="S530" s="6">
        <f>Table1[[#This Row],[Loan Amount]]/Table1[[#This Row],[Annual Income]]</f>
        <v>3.0043622606547252E-2</v>
      </c>
      <c r="T530" s="3">
        <f>Table1[[#This Row],[Total Payments Received]]/Table1[[#This Row],[Term (Months)]]</f>
        <v>7.0491666666666664</v>
      </c>
      <c r="U530" s="3">
        <f>Table1[[#This Row],[Annual Income]]/12</f>
        <v>8634.6666666666661</v>
      </c>
      <c r="V530" s="6">
        <f>Table1[[#This Row],[EMI PER MONTH]]/Table1[[#This Row],[INCOME PER MONTH]]</f>
        <v>8.1637970969734408E-4</v>
      </c>
      <c r="W530" s="7" t="str">
        <f>TEXT(Table1[[#This Row],[Issue Date]],"YYYY-mm")</f>
        <v>2023-03</v>
      </c>
      <c r="X530" s="33">
        <f ca="1">DATEDIF(Table1[[#This Row],[Issue Date]],TODAY(),"m")</f>
        <v>30</v>
      </c>
      <c r="Y53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2690.05</v>
      </c>
      <c r="Z530" s="22" t="str">
        <f>IF(Table1[[#This Row],[Total Payments Received]]&gt;Table1[[#This Row],[Loan Amount]],"PROFIT","LOSS")</f>
        <v>LOSS</v>
      </c>
    </row>
    <row r="531" spans="1:26" ht="30" x14ac:dyDescent="0.25">
      <c r="A531" s="21" t="s">
        <v>1101</v>
      </c>
      <c r="B531" s="2" t="s">
        <v>2306</v>
      </c>
      <c r="C531" s="3" t="s">
        <v>1102</v>
      </c>
      <c r="D531" s="3" t="s">
        <v>39</v>
      </c>
      <c r="E531" s="3">
        <v>14760</v>
      </c>
      <c r="F531" s="3">
        <v>22.6</v>
      </c>
      <c r="G531" s="3">
        <v>60</v>
      </c>
      <c r="H531" s="3" t="s">
        <v>19</v>
      </c>
      <c r="I531" s="3" t="s">
        <v>72</v>
      </c>
      <c r="J531" s="3" t="s">
        <v>46</v>
      </c>
      <c r="K531" s="3">
        <v>117438</v>
      </c>
      <c r="L531" s="3" t="s">
        <v>22</v>
      </c>
      <c r="M531" s="3">
        <v>0.27</v>
      </c>
      <c r="N531" s="3">
        <v>0.54</v>
      </c>
      <c r="O531" s="3">
        <v>18095.759999999998</v>
      </c>
      <c r="P531" s="3">
        <v>0</v>
      </c>
      <c r="Q531" s="3">
        <f>Table1[[#This Row],[Total Payments Received]]-Table1[[#This Row],[Loan Amount]]</f>
        <v>3335.7599999999984</v>
      </c>
      <c r="R531" s="4">
        <f>Table1[[#This Row],[Loan Amount]]/Table1[[#This Row],[Annual Income]]</f>
        <v>0.12568333929392531</v>
      </c>
      <c r="S531" s="6">
        <f>Table1[[#This Row],[Loan Amount]]/Table1[[#This Row],[Annual Income]]</f>
        <v>0.12568333929392531</v>
      </c>
      <c r="T531" s="3">
        <f>Table1[[#This Row],[Total Payments Received]]/Table1[[#This Row],[Term (Months)]]</f>
        <v>301.59599999999995</v>
      </c>
      <c r="U531" s="3">
        <f>Table1[[#This Row],[Annual Income]]/12</f>
        <v>9786.5</v>
      </c>
      <c r="V531" s="6">
        <f>Table1[[#This Row],[EMI PER MONTH]]/Table1[[#This Row],[INCOME PER MONTH]]</f>
        <v>3.0817554794870479E-2</v>
      </c>
      <c r="W531" s="7" t="str">
        <f>TEXT(Table1[[#This Row],[Issue Date]],"YYYY-mm")</f>
        <v>2023-05</v>
      </c>
      <c r="X531" s="33">
        <f ca="1">DATEDIF(Table1[[#This Row],[Issue Date]],TODAY(),"m")</f>
        <v>27</v>
      </c>
      <c r="Y53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3335.76</v>
      </c>
      <c r="Z531" s="22" t="str">
        <f>IF(Table1[[#This Row],[Total Payments Received]]&gt;Table1[[#This Row],[Loan Amount]],"PROFIT","LOSS")</f>
        <v>PROFIT</v>
      </c>
    </row>
    <row r="532" spans="1:26" ht="45" x14ac:dyDescent="0.25">
      <c r="A532" s="21" t="s">
        <v>1103</v>
      </c>
      <c r="B532" s="2" t="s">
        <v>2144</v>
      </c>
      <c r="C532" s="3" t="s">
        <v>1104</v>
      </c>
      <c r="D532" s="3" t="s">
        <v>18</v>
      </c>
      <c r="E532" s="3">
        <v>22927</v>
      </c>
      <c r="F532" s="3">
        <v>16.5</v>
      </c>
      <c r="G532" s="3">
        <v>60</v>
      </c>
      <c r="H532" s="3" t="s">
        <v>2043</v>
      </c>
      <c r="I532" s="3" t="s">
        <v>26</v>
      </c>
      <c r="J532" s="3" t="s">
        <v>31</v>
      </c>
      <c r="K532" s="3">
        <v>146841</v>
      </c>
      <c r="L532" s="3" t="s">
        <v>22</v>
      </c>
      <c r="M532" s="3">
        <v>0.11</v>
      </c>
      <c r="N532" s="3">
        <v>0.53</v>
      </c>
      <c r="O532" s="3">
        <v>6850.1</v>
      </c>
      <c r="P532" s="3">
        <v>0</v>
      </c>
      <c r="Q532" s="3">
        <f>Table1[[#This Row],[Total Payments Received]]-Table1[[#This Row],[Loan Amount]]</f>
        <v>-16076.9</v>
      </c>
      <c r="R532" s="4">
        <f>Table1[[#This Row],[Loan Amount]]/Table1[[#This Row],[Annual Income]]</f>
        <v>0.15613486696494849</v>
      </c>
      <c r="S532" s="6">
        <f>Table1[[#This Row],[Loan Amount]]/Table1[[#This Row],[Annual Income]]</f>
        <v>0.15613486696494849</v>
      </c>
      <c r="T532" s="3">
        <f>Table1[[#This Row],[Total Payments Received]]/Table1[[#This Row],[Term (Months)]]</f>
        <v>114.16833333333334</v>
      </c>
      <c r="U532" s="3">
        <f>Table1[[#This Row],[Annual Income]]/12</f>
        <v>12236.75</v>
      </c>
      <c r="V532" s="6">
        <f>Table1[[#This Row],[EMI PER MONTH]]/Table1[[#This Row],[INCOME PER MONTH]]</f>
        <v>9.3299555301312315E-3</v>
      </c>
      <c r="W532" s="7" t="str">
        <f>TEXT(Table1[[#This Row],[Issue Date]],"YYYY-mm")</f>
        <v>2023-10</v>
      </c>
      <c r="X532" s="33">
        <f ca="1">DATEDIF(Table1[[#This Row],[Issue Date]],TODAY(),"m")</f>
        <v>22</v>
      </c>
      <c r="Y53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16076.9</v>
      </c>
      <c r="Z532" s="22" t="str">
        <f>IF(Table1[[#This Row],[Total Payments Received]]&gt;Table1[[#This Row],[Loan Amount]],"PROFIT","LOSS")</f>
        <v>LOSS</v>
      </c>
    </row>
    <row r="533" spans="1:26" x14ac:dyDescent="0.25">
      <c r="A533" s="21" t="s">
        <v>1105</v>
      </c>
      <c r="B533" s="2" t="s">
        <v>2349</v>
      </c>
      <c r="C533" s="3" t="s">
        <v>1106</v>
      </c>
      <c r="D533" s="3" t="s">
        <v>18</v>
      </c>
      <c r="E533" s="3">
        <v>21939</v>
      </c>
      <c r="F533" s="3">
        <v>5.6</v>
      </c>
      <c r="G533" s="3">
        <v>36</v>
      </c>
      <c r="H533" s="3" t="s">
        <v>2043</v>
      </c>
      <c r="I533" s="3" t="s">
        <v>20</v>
      </c>
      <c r="J533" s="3" t="s">
        <v>27</v>
      </c>
      <c r="K533" s="3">
        <v>39486</v>
      </c>
      <c r="L533" s="3" t="s">
        <v>32</v>
      </c>
      <c r="M533" s="3">
        <v>0.28999999999999998</v>
      </c>
      <c r="N533" s="3">
        <v>0.56000000000000005</v>
      </c>
      <c r="O533" s="3">
        <v>3597.13</v>
      </c>
      <c r="P533" s="3">
        <v>0</v>
      </c>
      <c r="Q533" s="3">
        <f>Table1[[#This Row],[Total Payments Received]]-Table1[[#This Row],[Loan Amount]]</f>
        <v>-18341.87</v>
      </c>
      <c r="R533" s="4">
        <f>Table1[[#This Row],[Loan Amount]]/Table1[[#This Row],[Annual Income]]</f>
        <v>0.55561464822975237</v>
      </c>
      <c r="S533" s="6">
        <f>Table1[[#This Row],[Loan Amount]]/Table1[[#This Row],[Annual Income]]</f>
        <v>0.55561464822975237</v>
      </c>
      <c r="T533" s="3">
        <f>Table1[[#This Row],[Total Payments Received]]/Table1[[#This Row],[Term (Months)]]</f>
        <v>99.920277777777784</v>
      </c>
      <c r="U533" s="3">
        <f>Table1[[#This Row],[Annual Income]]/12</f>
        <v>3290.5</v>
      </c>
      <c r="V533" s="6">
        <f>Table1[[#This Row],[EMI PER MONTH]]/Table1[[#This Row],[INCOME PER MONTH]]</f>
        <v>3.0366290161913931E-2</v>
      </c>
      <c r="W533" s="7" t="str">
        <f>TEXT(Table1[[#This Row],[Issue Date]],"YYYY-mm")</f>
        <v>2023-10</v>
      </c>
      <c r="X533" s="33">
        <f ca="1">DATEDIF(Table1[[#This Row],[Issue Date]],TODAY(),"m")</f>
        <v>23</v>
      </c>
      <c r="Y53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18341.87</v>
      </c>
      <c r="Z533" s="22" t="str">
        <f>IF(Table1[[#This Row],[Total Payments Received]]&gt;Table1[[#This Row],[Loan Amount]],"PROFIT","LOSS")</f>
        <v>LOSS</v>
      </c>
    </row>
    <row r="534" spans="1:26" x14ac:dyDescent="0.25">
      <c r="A534" s="21" t="s">
        <v>1107</v>
      </c>
      <c r="B534" s="2" t="s">
        <v>2467</v>
      </c>
      <c r="C534" s="3" t="s">
        <v>1108</v>
      </c>
      <c r="D534" s="3" t="s">
        <v>18</v>
      </c>
      <c r="E534" s="3">
        <v>33419</v>
      </c>
      <c r="F534" s="3">
        <v>18.5</v>
      </c>
      <c r="G534" s="3">
        <v>36</v>
      </c>
      <c r="H534" s="3" t="s">
        <v>2043</v>
      </c>
      <c r="I534" s="3" t="s">
        <v>56</v>
      </c>
      <c r="J534" s="3" t="s">
        <v>36</v>
      </c>
      <c r="K534" s="3">
        <v>68862</v>
      </c>
      <c r="L534" s="3" t="s">
        <v>22</v>
      </c>
      <c r="M534" s="3">
        <v>0.11</v>
      </c>
      <c r="N534" s="3">
        <v>0.53</v>
      </c>
      <c r="O534" s="3">
        <v>12922.67</v>
      </c>
      <c r="P534" s="3">
        <v>11291.82</v>
      </c>
      <c r="Q534" s="3">
        <f>Table1[[#This Row],[Total Payments Received]]-Table1[[#This Row],[Loan Amount]]</f>
        <v>-20496.330000000002</v>
      </c>
      <c r="R534" s="4">
        <f>Table1[[#This Row],[Loan Amount]]/Table1[[#This Row],[Annual Income]]</f>
        <v>0.48530394121576487</v>
      </c>
      <c r="S534" s="6">
        <f>Table1[[#This Row],[Loan Amount]]/Table1[[#This Row],[Annual Income]]</f>
        <v>0.48530394121576487</v>
      </c>
      <c r="T534" s="3">
        <f>Table1[[#This Row],[Total Payments Received]]/Table1[[#This Row],[Term (Months)]]</f>
        <v>358.96305555555557</v>
      </c>
      <c r="U534" s="3">
        <f>Table1[[#This Row],[Annual Income]]/12</f>
        <v>5738.5</v>
      </c>
      <c r="V534" s="6">
        <f>Table1[[#This Row],[EMI PER MONTH]]/Table1[[#This Row],[INCOME PER MONTH]]</f>
        <v>6.2553464416756216E-2</v>
      </c>
      <c r="W534" s="7" t="str">
        <f>TEXT(Table1[[#This Row],[Issue Date]],"YYYY-mm")</f>
        <v>2022-01</v>
      </c>
      <c r="X534" s="33">
        <f ca="1">DATEDIF(Table1[[#This Row],[Issue Date]],TODAY(),"m")</f>
        <v>44</v>
      </c>
      <c r="Y53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20496.33</v>
      </c>
      <c r="Z534" s="22" t="str">
        <f>IF(Table1[[#This Row],[Total Payments Received]]&gt;Table1[[#This Row],[Loan Amount]],"PROFIT","LOSS")</f>
        <v>LOSS</v>
      </c>
    </row>
    <row r="535" spans="1:26" ht="30" x14ac:dyDescent="0.25">
      <c r="A535" s="21" t="s">
        <v>1109</v>
      </c>
      <c r="B535" s="2" t="s">
        <v>2468</v>
      </c>
      <c r="C535" s="3" t="s">
        <v>1110</v>
      </c>
      <c r="D535" s="3" t="s">
        <v>18</v>
      </c>
      <c r="E535" s="3">
        <v>13588</v>
      </c>
      <c r="F535" s="3">
        <v>5.9</v>
      </c>
      <c r="G535" s="3">
        <v>36</v>
      </c>
      <c r="H535" s="3" t="s">
        <v>19</v>
      </c>
      <c r="I535" s="3" t="s">
        <v>82</v>
      </c>
      <c r="J535" s="3" t="s">
        <v>21</v>
      </c>
      <c r="K535" s="3">
        <v>88870</v>
      </c>
      <c r="L535" s="3" t="s">
        <v>22</v>
      </c>
      <c r="M535" s="3">
        <v>0.43</v>
      </c>
      <c r="N535" s="3">
        <v>0.88</v>
      </c>
      <c r="O535" s="3">
        <v>14389.69</v>
      </c>
      <c r="P535" s="3">
        <v>0</v>
      </c>
      <c r="Q535" s="3">
        <f>Table1[[#This Row],[Total Payments Received]]-Table1[[#This Row],[Loan Amount]]</f>
        <v>801.69000000000051</v>
      </c>
      <c r="R535" s="4">
        <f>Table1[[#This Row],[Loan Amount]]/Table1[[#This Row],[Annual Income]]</f>
        <v>0.15289749071677733</v>
      </c>
      <c r="S535" s="6">
        <f>Table1[[#This Row],[Loan Amount]]/Table1[[#This Row],[Annual Income]]</f>
        <v>0.15289749071677733</v>
      </c>
      <c r="T535" s="3">
        <f>Table1[[#This Row],[Total Payments Received]]/Table1[[#This Row],[Term (Months)]]</f>
        <v>399.71361111111111</v>
      </c>
      <c r="U535" s="3">
        <f>Table1[[#This Row],[Annual Income]]/12</f>
        <v>7405.833333333333</v>
      </c>
      <c r="V535" s="6">
        <f>Table1[[#This Row],[EMI PER MONTH]]/Table1[[#This Row],[INCOME PER MONTH]]</f>
        <v>5.3972806721428304E-2</v>
      </c>
      <c r="W535" s="7" t="str">
        <f>TEXT(Table1[[#This Row],[Issue Date]],"YYYY-mm")</f>
        <v>2023-12</v>
      </c>
      <c r="X535" s="33">
        <f ca="1">DATEDIF(Table1[[#This Row],[Issue Date]],TODAY(),"m")</f>
        <v>20</v>
      </c>
      <c r="Y53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801.690000000001</v>
      </c>
      <c r="Z535" s="22" t="str">
        <f>IF(Table1[[#This Row],[Total Payments Received]]&gt;Table1[[#This Row],[Loan Amount]],"PROFIT","LOSS")</f>
        <v>PROFIT</v>
      </c>
    </row>
    <row r="536" spans="1:26" ht="30" x14ac:dyDescent="0.25">
      <c r="A536" s="21" t="s">
        <v>1111</v>
      </c>
      <c r="B536" s="2" t="s">
        <v>2469</v>
      </c>
      <c r="C536" s="3" t="s">
        <v>1112</v>
      </c>
      <c r="D536" s="3" t="s">
        <v>75</v>
      </c>
      <c r="E536" s="3">
        <v>37142</v>
      </c>
      <c r="F536" s="3">
        <v>14</v>
      </c>
      <c r="G536" s="3">
        <v>36</v>
      </c>
      <c r="H536" s="3" t="s">
        <v>19</v>
      </c>
      <c r="I536" s="3" t="s">
        <v>56</v>
      </c>
      <c r="J536" s="3" t="s">
        <v>21</v>
      </c>
      <c r="K536" s="3">
        <v>116694</v>
      </c>
      <c r="L536" s="3" t="s">
        <v>28</v>
      </c>
      <c r="M536" s="3">
        <v>0.43</v>
      </c>
      <c r="N536" s="3">
        <v>0.53</v>
      </c>
      <c r="O536" s="3">
        <v>42341.88</v>
      </c>
      <c r="P536" s="3">
        <v>0</v>
      </c>
      <c r="Q536" s="3">
        <f>Table1[[#This Row],[Total Payments Received]]-Table1[[#This Row],[Loan Amount]]</f>
        <v>5199.8799999999974</v>
      </c>
      <c r="R536" s="4">
        <f>Table1[[#This Row],[Loan Amount]]/Table1[[#This Row],[Annual Income]]</f>
        <v>0.31828543027062234</v>
      </c>
      <c r="S536" s="6">
        <f>Table1[[#This Row],[Loan Amount]]/Table1[[#This Row],[Annual Income]]</f>
        <v>0.31828543027062234</v>
      </c>
      <c r="T536" s="3">
        <f>Table1[[#This Row],[Total Payments Received]]/Table1[[#This Row],[Term (Months)]]</f>
        <v>1176.1633333333332</v>
      </c>
      <c r="U536" s="3">
        <f>Table1[[#This Row],[Annual Income]]/12</f>
        <v>9724.5</v>
      </c>
      <c r="V536" s="6">
        <f>Table1[[#This Row],[EMI PER MONTH]]/Table1[[#This Row],[INCOME PER MONTH]]</f>
        <v>0.12094846350283646</v>
      </c>
      <c r="W536" s="7" t="str">
        <f>TEXT(Table1[[#This Row],[Issue Date]],"YYYY-mm")</f>
        <v>2021-05</v>
      </c>
      <c r="X536" s="33">
        <f ca="1">DATEDIF(Table1[[#This Row],[Issue Date]],TODAY(),"m")</f>
        <v>51</v>
      </c>
      <c r="Y53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5199.88</v>
      </c>
      <c r="Z536" s="22" t="str">
        <f>IF(Table1[[#This Row],[Total Payments Received]]&gt;Table1[[#This Row],[Loan Amount]],"PROFIT","LOSS")</f>
        <v>PROFIT</v>
      </c>
    </row>
    <row r="537" spans="1:26" x14ac:dyDescent="0.25">
      <c r="A537" s="21" t="s">
        <v>1113</v>
      </c>
      <c r="B537" s="2" t="s">
        <v>2470</v>
      </c>
      <c r="C537" s="3" t="s">
        <v>1114</v>
      </c>
      <c r="D537" s="3" t="s">
        <v>45</v>
      </c>
      <c r="E537" s="3">
        <v>34397</v>
      </c>
      <c r="F537" s="3">
        <v>23.6</v>
      </c>
      <c r="G537" s="3">
        <v>60</v>
      </c>
      <c r="H537" s="3" t="s">
        <v>19</v>
      </c>
      <c r="I537" s="3" t="s">
        <v>20</v>
      </c>
      <c r="J537" s="3" t="s">
        <v>27</v>
      </c>
      <c r="K537" s="3">
        <v>135996</v>
      </c>
      <c r="L537" s="3" t="s">
        <v>22</v>
      </c>
      <c r="M537" s="3">
        <v>0.42</v>
      </c>
      <c r="N537" s="3">
        <v>0.62</v>
      </c>
      <c r="O537" s="3">
        <v>42514.69</v>
      </c>
      <c r="P537" s="3">
        <v>0</v>
      </c>
      <c r="Q537" s="3">
        <f>Table1[[#This Row],[Total Payments Received]]-Table1[[#This Row],[Loan Amount]]</f>
        <v>8117.6900000000023</v>
      </c>
      <c r="R537" s="4">
        <f>Table1[[#This Row],[Loan Amount]]/Table1[[#This Row],[Annual Income]]</f>
        <v>0.25292655666343128</v>
      </c>
      <c r="S537" s="6">
        <f>Table1[[#This Row],[Loan Amount]]/Table1[[#This Row],[Annual Income]]</f>
        <v>0.25292655666343128</v>
      </c>
      <c r="T537" s="3">
        <f>Table1[[#This Row],[Total Payments Received]]/Table1[[#This Row],[Term (Months)]]</f>
        <v>708.57816666666668</v>
      </c>
      <c r="U537" s="3">
        <f>Table1[[#This Row],[Annual Income]]/12</f>
        <v>11333</v>
      </c>
      <c r="V537" s="6">
        <f>Table1[[#This Row],[EMI PER MONTH]]/Table1[[#This Row],[INCOME PER MONTH]]</f>
        <v>6.2523441865937238E-2</v>
      </c>
      <c r="W537" s="7" t="str">
        <f>TEXT(Table1[[#This Row],[Issue Date]],"YYYY-mm")</f>
        <v>2021-08</v>
      </c>
      <c r="X537" s="33">
        <f ca="1">DATEDIF(Table1[[#This Row],[Issue Date]],TODAY(),"m")</f>
        <v>49</v>
      </c>
      <c r="Y53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8117.69</v>
      </c>
      <c r="Z537" s="22" t="str">
        <f>IF(Table1[[#This Row],[Total Payments Received]]&gt;Table1[[#This Row],[Loan Amount]],"PROFIT","LOSS")</f>
        <v>PROFIT</v>
      </c>
    </row>
    <row r="538" spans="1:26" x14ac:dyDescent="0.25">
      <c r="A538" s="21" t="s">
        <v>1115</v>
      </c>
      <c r="B538" s="2" t="s">
        <v>2389</v>
      </c>
      <c r="C538" s="3" t="s">
        <v>1116</v>
      </c>
      <c r="D538" s="3" t="s">
        <v>39</v>
      </c>
      <c r="E538" s="3">
        <v>17653</v>
      </c>
      <c r="F538" s="3">
        <v>8.3000000000000007</v>
      </c>
      <c r="G538" s="3">
        <v>36</v>
      </c>
      <c r="H538" s="3" t="s">
        <v>2043</v>
      </c>
      <c r="I538" s="3" t="s">
        <v>26</v>
      </c>
      <c r="J538" s="3" t="s">
        <v>27</v>
      </c>
      <c r="K538" s="3">
        <v>73856</v>
      </c>
      <c r="L538" s="3" t="s">
        <v>22</v>
      </c>
      <c r="M538" s="3">
        <v>0.21</v>
      </c>
      <c r="N538" s="3">
        <v>0.55000000000000004</v>
      </c>
      <c r="O538" s="3">
        <v>1110.0899999999999</v>
      </c>
      <c r="P538" s="3">
        <v>0</v>
      </c>
      <c r="Q538" s="3">
        <f>Table1[[#This Row],[Total Payments Received]]-Table1[[#This Row],[Loan Amount]]</f>
        <v>-16542.91</v>
      </c>
      <c r="R538" s="4">
        <f>Table1[[#This Row],[Loan Amount]]/Table1[[#This Row],[Annual Income]]</f>
        <v>0.23901917244367418</v>
      </c>
      <c r="S538" s="6">
        <f>Table1[[#This Row],[Loan Amount]]/Table1[[#This Row],[Annual Income]]</f>
        <v>0.23901917244367418</v>
      </c>
      <c r="T538" s="3">
        <f>Table1[[#This Row],[Total Payments Received]]/Table1[[#This Row],[Term (Months)]]</f>
        <v>30.83583333333333</v>
      </c>
      <c r="U538" s="3">
        <f>Table1[[#This Row],[Annual Income]]/12</f>
        <v>6154.666666666667</v>
      </c>
      <c r="V538" s="6">
        <f>Table1[[#This Row],[EMI PER MONTH]]/Table1[[#This Row],[INCOME PER MONTH]]</f>
        <v>5.010154896013864E-3</v>
      </c>
      <c r="W538" s="7" t="str">
        <f>TEXT(Table1[[#This Row],[Issue Date]],"YYYY-mm")</f>
        <v>2021-06</v>
      </c>
      <c r="X538" s="33">
        <f ca="1">DATEDIF(Table1[[#This Row],[Issue Date]],TODAY(),"m")</f>
        <v>50</v>
      </c>
      <c r="Y53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16542.91</v>
      </c>
      <c r="Z538" s="22" t="str">
        <f>IF(Table1[[#This Row],[Total Payments Received]]&gt;Table1[[#This Row],[Loan Amount]],"PROFIT","LOSS")</f>
        <v>LOSS</v>
      </c>
    </row>
    <row r="539" spans="1:26" x14ac:dyDescent="0.25">
      <c r="A539" s="21" t="s">
        <v>1117</v>
      </c>
      <c r="B539" s="2" t="s">
        <v>2471</v>
      </c>
      <c r="C539" s="3" t="s">
        <v>1118</v>
      </c>
      <c r="D539" s="3" t="s">
        <v>45</v>
      </c>
      <c r="E539" s="3">
        <v>11831</v>
      </c>
      <c r="F539" s="3">
        <v>12.8</v>
      </c>
      <c r="G539" s="3">
        <v>36</v>
      </c>
      <c r="H539" s="3" t="s">
        <v>19</v>
      </c>
      <c r="I539" s="3" t="s">
        <v>20</v>
      </c>
      <c r="J539" s="3" t="s">
        <v>27</v>
      </c>
      <c r="K539" s="3">
        <v>131407</v>
      </c>
      <c r="L539" s="3" t="s">
        <v>22</v>
      </c>
      <c r="M539" s="3">
        <v>0.43</v>
      </c>
      <c r="N539" s="3">
        <v>0.63</v>
      </c>
      <c r="O539" s="3">
        <v>13345.37</v>
      </c>
      <c r="P539" s="3">
        <v>0</v>
      </c>
      <c r="Q539" s="3">
        <f>Table1[[#This Row],[Total Payments Received]]-Table1[[#This Row],[Loan Amount]]</f>
        <v>1514.3700000000008</v>
      </c>
      <c r="R539" s="4">
        <f>Table1[[#This Row],[Loan Amount]]/Table1[[#This Row],[Annual Income]]</f>
        <v>9.0033255458232819E-2</v>
      </c>
      <c r="S539" s="6">
        <f>Table1[[#This Row],[Loan Amount]]/Table1[[#This Row],[Annual Income]]</f>
        <v>9.0033255458232819E-2</v>
      </c>
      <c r="T539" s="3">
        <f>Table1[[#This Row],[Total Payments Received]]/Table1[[#This Row],[Term (Months)]]</f>
        <v>370.70472222222224</v>
      </c>
      <c r="U539" s="3">
        <f>Table1[[#This Row],[Annual Income]]/12</f>
        <v>10950.583333333334</v>
      </c>
      <c r="V539" s="6">
        <f>Table1[[#This Row],[EMI PER MONTH]]/Table1[[#This Row],[INCOME PER MONTH]]</f>
        <v>3.3852509125591991E-2</v>
      </c>
      <c r="W539" s="7" t="str">
        <f>TEXT(Table1[[#This Row],[Issue Date]],"YYYY-mm")</f>
        <v>2023-05</v>
      </c>
      <c r="X539" s="33">
        <f ca="1">DATEDIF(Table1[[#This Row],[Issue Date]],TODAY(),"m")</f>
        <v>28</v>
      </c>
      <c r="Y53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1514.37</v>
      </c>
      <c r="Z539" s="22" t="str">
        <f>IF(Table1[[#This Row],[Total Payments Received]]&gt;Table1[[#This Row],[Loan Amount]],"PROFIT","LOSS")</f>
        <v>PROFIT</v>
      </c>
    </row>
    <row r="540" spans="1:26" ht="45" x14ac:dyDescent="0.25">
      <c r="A540" s="21" t="s">
        <v>1119</v>
      </c>
      <c r="B540" s="2" t="s">
        <v>2472</v>
      </c>
      <c r="C540" s="3" t="s">
        <v>1120</v>
      </c>
      <c r="D540" s="3" t="s">
        <v>49</v>
      </c>
      <c r="E540" s="3">
        <v>6724</v>
      </c>
      <c r="F540" s="3">
        <v>19.600000000000001</v>
      </c>
      <c r="G540" s="3">
        <v>36</v>
      </c>
      <c r="H540" s="3" t="s">
        <v>19</v>
      </c>
      <c r="I540" s="3" t="s">
        <v>35</v>
      </c>
      <c r="J540" s="3" t="s">
        <v>31</v>
      </c>
      <c r="K540" s="3">
        <v>130744</v>
      </c>
      <c r="L540" s="3" t="s">
        <v>22</v>
      </c>
      <c r="M540" s="3">
        <v>0.32</v>
      </c>
      <c r="N540" s="3">
        <v>0.54</v>
      </c>
      <c r="O540" s="3">
        <v>8041.9</v>
      </c>
      <c r="P540" s="3">
        <v>0</v>
      </c>
      <c r="Q540" s="3">
        <f>Table1[[#This Row],[Total Payments Received]]-Table1[[#This Row],[Loan Amount]]</f>
        <v>1317.8999999999996</v>
      </c>
      <c r="R540" s="4">
        <f>Table1[[#This Row],[Loan Amount]]/Table1[[#This Row],[Annual Income]]</f>
        <v>5.1428746252218077E-2</v>
      </c>
      <c r="S540" s="6">
        <f>Table1[[#This Row],[Loan Amount]]/Table1[[#This Row],[Annual Income]]</f>
        <v>5.1428746252218077E-2</v>
      </c>
      <c r="T540" s="3">
        <f>Table1[[#This Row],[Total Payments Received]]/Table1[[#This Row],[Term (Months)]]</f>
        <v>223.38611111111109</v>
      </c>
      <c r="U540" s="3">
        <f>Table1[[#This Row],[Annual Income]]/12</f>
        <v>10895.333333333334</v>
      </c>
      <c r="V540" s="6">
        <f>Table1[[#This Row],[EMI PER MONTH]]/Table1[[#This Row],[INCOME PER MONTH]]</f>
        <v>2.0502916641171549E-2</v>
      </c>
      <c r="W540" s="7" t="str">
        <f>TEXT(Table1[[#This Row],[Issue Date]],"YYYY-mm")</f>
        <v>2021-03</v>
      </c>
      <c r="X540" s="33">
        <f ca="1">DATEDIF(Table1[[#This Row],[Issue Date]],TODAY(),"m")</f>
        <v>54</v>
      </c>
      <c r="Y54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1317.9</v>
      </c>
      <c r="Z540" s="22" t="str">
        <f>IF(Table1[[#This Row],[Total Payments Received]]&gt;Table1[[#This Row],[Loan Amount]],"PROFIT","LOSS")</f>
        <v>PROFIT</v>
      </c>
    </row>
    <row r="541" spans="1:26" x14ac:dyDescent="0.25">
      <c r="A541" s="21" t="s">
        <v>1121</v>
      </c>
      <c r="B541" s="2" t="s">
        <v>2473</v>
      </c>
      <c r="C541" s="3" t="s">
        <v>1122</v>
      </c>
      <c r="D541" s="3" t="s">
        <v>39</v>
      </c>
      <c r="E541" s="3">
        <v>12083</v>
      </c>
      <c r="F541" s="3">
        <v>22.6</v>
      </c>
      <c r="G541" s="3">
        <v>60</v>
      </c>
      <c r="H541" s="3" t="s">
        <v>2043</v>
      </c>
      <c r="I541" s="3" t="s">
        <v>20</v>
      </c>
      <c r="J541" s="3" t="s">
        <v>27</v>
      </c>
      <c r="K541" s="3">
        <v>116055</v>
      </c>
      <c r="L541" s="3" t="s">
        <v>22</v>
      </c>
      <c r="M541" s="3">
        <v>0.25</v>
      </c>
      <c r="N541" s="3">
        <v>0.8</v>
      </c>
      <c r="O541" s="3">
        <v>1690.14</v>
      </c>
      <c r="P541" s="3">
        <v>0</v>
      </c>
      <c r="Q541" s="3">
        <f>Table1[[#This Row],[Total Payments Received]]-Table1[[#This Row],[Loan Amount]]</f>
        <v>-10392.86</v>
      </c>
      <c r="R541" s="4">
        <f>Table1[[#This Row],[Loan Amount]]/Table1[[#This Row],[Annual Income]]</f>
        <v>0.10411442850372668</v>
      </c>
      <c r="S541" s="6">
        <f>Table1[[#This Row],[Loan Amount]]/Table1[[#This Row],[Annual Income]]</f>
        <v>0.10411442850372668</v>
      </c>
      <c r="T541" s="3">
        <f>Table1[[#This Row],[Total Payments Received]]/Table1[[#This Row],[Term (Months)]]</f>
        <v>28.169</v>
      </c>
      <c r="U541" s="3">
        <f>Table1[[#This Row],[Annual Income]]/12</f>
        <v>9671.25</v>
      </c>
      <c r="V541" s="6">
        <f>Table1[[#This Row],[EMI PER MONTH]]/Table1[[#This Row],[INCOME PER MONTH]]</f>
        <v>2.9126534832622465E-3</v>
      </c>
      <c r="W541" s="7" t="str">
        <f>TEXT(Table1[[#This Row],[Issue Date]],"YYYY-mm")</f>
        <v>2023-04</v>
      </c>
      <c r="X541" s="33">
        <f ca="1">DATEDIF(Table1[[#This Row],[Issue Date]],TODAY(),"m")</f>
        <v>29</v>
      </c>
      <c r="Y54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10392.86</v>
      </c>
      <c r="Z541" s="22" t="str">
        <f>IF(Table1[[#This Row],[Total Payments Received]]&gt;Table1[[#This Row],[Loan Amount]],"PROFIT","LOSS")</f>
        <v>LOSS</v>
      </c>
    </row>
    <row r="542" spans="1:26" ht="30" x14ac:dyDescent="0.25">
      <c r="A542" s="21" t="s">
        <v>1123</v>
      </c>
      <c r="B542" s="2" t="s">
        <v>2148</v>
      </c>
      <c r="C542" s="3" t="s">
        <v>1124</v>
      </c>
      <c r="D542" s="3" t="s">
        <v>75</v>
      </c>
      <c r="E542" s="3">
        <v>20816</v>
      </c>
      <c r="F542" s="3">
        <v>18.399999999999999</v>
      </c>
      <c r="G542" s="3">
        <v>60</v>
      </c>
      <c r="H542" s="3" t="s">
        <v>2043</v>
      </c>
      <c r="I542" s="3" t="s">
        <v>26</v>
      </c>
      <c r="J542" s="3" t="s">
        <v>46</v>
      </c>
      <c r="K542" s="3">
        <v>61379</v>
      </c>
      <c r="L542" s="3" t="s">
        <v>32</v>
      </c>
      <c r="M542" s="3">
        <v>0.35</v>
      </c>
      <c r="N542" s="3">
        <v>0.56000000000000005</v>
      </c>
      <c r="O542" s="3">
        <v>3310.57</v>
      </c>
      <c r="P542" s="3">
        <v>0</v>
      </c>
      <c r="Q542" s="3">
        <f>Table1[[#This Row],[Total Payments Received]]-Table1[[#This Row],[Loan Amount]]</f>
        <v>-17505.43</v>
      </c>
      <c r="R542" s="4">
        <f>Table1[[#This Row],[Loan Amount]]/Table1[[#This Row],[Annual Income]]</f>
        <v>0.33913879339839359</v>
      </c>
      <c r="S542" s="6">
        <f>Table1[[#This Row],[Loan Amount]]/Table1[[#This Row],[Annual Income]]</f>
        <v>0.33913879339839359</v>
      </c>
      <c r="T542" s="3">
        <f>Table1[[#This Row],[Total Payments Received]]/Table1[[#This Row],[Term (Months)]]</f>
        <v>55.176166666666667</v>
      </c>
      <c r="U542" s="3">
        <f>Table1[[#This Row],[Annual Income]]/12</f>
        <v>5114.916666666667</v>
      </c>
      <c r="V542" s="6">
        <f>Table1[[#This Row],[EMI PER MONTH]]/Table1[[#This Row],[INCOME PER MONTH]]</f>
        <v>1.0787305104351651E-2</v>
      </c>
      <c r="W542" s="7" t="str">
        <f>TEXT(Table1[[#This Row],[Issue Date]],"YYYY-mm")</f>
        <v>2023-03</v>
      </c>
      <c r="X542" s="33">
        <f ca="1">DATEDIF(Table1[[#This Row],[Issue Date]],TODAY(),"m")</f>
        <v>30</v>
      </c>
      <c r="Y54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17505.43</v>
      </c>
      <c r="Z542" s="22" t="str">
        <f>IF(Table1[[#This Row],[Total Payments Received]]&gt;Table1[[#This Row],[Loan Amount]],"PROFIT","LOSS")</f>
        <v>LOSS</v>
      </c>
    </row>
    <row r="543" spans="1:26" x14ac:dyDescent="0.25">
      <c r="A543" s="21" t="s">
        <v>1125</v>
      </c>
      <c r="B543" s="2" t="s">
        <v>2474</v>
      </c>
      <c r="C543" s="3" t="s">
        <v>1126</v>
      </c>
      <c r="D543" s="3" t="s">
        <v>49</v>
      </c>
      <c r="E543" s="3">
        <v>7276</v>
      </c>
      <c r="F543" s="3">
        <v>10.199999999999999</v>
      </c>
      <c r="G543" s="3">
        <v>36</v>
      </c>
      <c r="H543" s="3" t="s">
        <v>19</v>
      </c>
      <c r="I543" s="3" t="s">
        <v>72</v>
      </c>
      <c r="J543" s="3" t="s">
        <v>36</v>
      </c>
      <c r="K543" s="3">
        <v>94729</v>
      </c>
      <c r="L543" s="3" t="s">
        <v>22</v>
      </c>
      <c r="M543" s="3">
        <v>0.1</v>
      </c>
      <c r="N543" s="3">
        <v>0.88</v>
      </c>
      <c r="O543" s="3">
        <v>8018.15</v>
      </c>
      <c r="P543" s="3">
        <v>0</v>
      </c>
      <c r="Q543" s="3">
        <f>Table1[[#This Row],[Total Payments Received]]-Table1[[#This Row],[Loan Amount]]</f>
        <v>742.14999999999964</v>
      </c>
      <c r="R543" s="4">
        <f>Table1[[#This Row],[Loan Amount]]/Table1[[#This Row],[Annual Income]]</f>
        <v>7.6808580265810888E-2</v>
      </c>
      <c r="S543" s="6">
        <f>Table1[[#This Row],[Loan Amount]]/Table1[[#This Row],[Annual Income]]</f>
        <v>7.6808580265810888E-2</v>
      </c>
      <c r="T543" s="3">
        <f>Table1[[#This Row],[Total Payments Received]]/Table1[[#This Row],[Term (Months)]]</f>
        <v>222.72638888888889</v>
      </c>
      <c r="U543" s="3">
        <f>Table1[[#This Row],[Annual Income]]/12</f>
        <v>7894.083333333333</v>
      </c>
      <c r="V543" s="6">
        <f>Table1[[#This Row],[EMI PER MONTH]]/Table1[[#This Row],[INCOME PER MONTH]]</f>
        <v>2.8214344780021605E-2</v>
      </c>
      <c r="W543" s="7" t="str">
        <f>TEXT(Table1[[#This Row],[Issue Date]],"YYYY-mm")</f>
        <v>2022-11</v>
      </c>
      <c r="X543" s="33">
        <f ca="1">DATEDIF(Table1[[#This Row],[Issue Date]],TODAY(),"m")</f>
        <v>34</v>
      </c>
      <c r="Y54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742.15</v>
      </c>
      <c r="Z543" s="22" t="str">
        <f>IF(Table1[[#This Row],[Total Payments Received]]&gt;Table1[[#This Row],[Loan Amount]],"PROFIT","LOSS")</f>
        <v>PROFIT</v>
      </c>
    </row>
    <row r="544" spans="1:26" x14ac:dyDescent="0.25">
      <c r="A544" s="21" t="s">
        <v>1127</v>
      </c>
      <c r="B544" s="2" t="s">
        <v>2475</v>
      </c>
      <c r="C544" s="3" t="s">
        <v>1128</v>
      </c>
      <c r="D544" s="3" t="s">
        <v>45</v>
      </c>
      <c r="E544" s="3">
        <v>39663</v>
      </c>
      <c r="F544" s="3">
        <v>18.5</v>
      </c>
      <c r="G544" s="3">
        <v>36</v>
      </c>
      <c r="H544" s="3" t="s">
        <v>19</v>
      </c>
      <c r="I544" s="3" t="s">
        <v>82</v>
      </c>
      <c r="J544" s="3" t="s">
        <v>27</v>
      </c>
      <c r="K544" s="3">
        <v>58378</v>
      </c>
      <c r="L544" s="3" t="s">
        <v>22</v>
      </c>
      <c r="M544" s="3">
        <v>0.16</v>
      </c>
      <c r="N544" s="3">
        <v>0.87</v>
      </c>
      <c r="O544" s="3">
        <v>47000.66</v>
      </c>
      <c r="P544" s="3">
        <v>0</v>
      </c>
      <c r="Q544" s="3">
        <f>Table1[[#This Row],[Total Payments Received]]-Table1[[#This Row],[Loan Amount]]</f>
        <v>7337.6600000000035</v>
      </c>
      <c r="R544" s="4">
        <f>Table1[[#This Row],[Loan Amount]]/Table1[[#This Row],[Annual Income]]</f>
        <v>0.67941690362807905</v>
      </c>
      <c r="S544" s="6">
        <f>Table1[[#This Row],[Loan Amount]]/Table1[[#This Row],[Annual Income]]</f>
        <v>0.67941690362807905</v>
      </c>
      <c r="T544" s="3">
        <f>Table1[[#This Row],[Total Payments Received]]/Table1[[#This Row],[Term (Months)]]</f>
        <v>1305.5738888888891</v>
      </c>
      <c r="U544" s="3">
        <f>Table1[[#This Row],[Annual Income]]/12</f>
        <v>4864.833333333333</v>
      </c>
      <c r="V544" s="6">
        <f>Table1[[#This Row],[EMI PER MONTH]]/Table1[[#This Row],[INCOME PER MONTH]]</f>
        <v>0.26836970548265904</v>
      </c>
      <c r="W544" s="7" t="str">
        <f>TEXT(Table1[[#This Row],[Issue Date]],"YYYY-mm")</f>
        <v>2021-04</v>
      </c>
      <c r="X544" s="33">
        <f ca="1">DATEDIF(Table1[[#This Row],[Issue Date]],TODAY(),"m")</f>
        <v>53</v>
      </c>
      <c r="Y54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7337.66</v>
      </c>
      <c r="Z544" s="22" t="str">
        <f>IF(Table1[[#This Row],[Total Payments Received]]&gt;Table1[[#This Row],[Loan Amount]],"PROFIT","LOSS")</f>
        <v>PROFIT</v>
      </c>
    </row>
    <row r="545" spans="1:26" ht="45" x14ac:dyDescent="0.25">
      <c r="A545" s="21" t="s">
        <v>1129</v>
      </c>
      <c r="B545" s="2" t="s">
        <v>2065</v>
      </c>
      <c r="C545" s="3" t="s">
        <v>1130</v>
      </c>
      <c r="D545" s="3" t="s">
        <v>49</v>
      </c>
      <c r="E545" s="3">
        <v>14994</v>
      </c>
      <c r="F545" s="3">
        <v>10.9</v>
      </c>
      <c r="G545" s="3">
        <v>60</v>
      </c>
      <c r="H545" s="3" t="s">
        <v>2043</v>
      </c>
      <c r="I545" s="3" t="s">
        <v>20</v>
      </c>
      <c r="J545" s="3" t="s">
        <v>31</v>
      </c>
      <c r="K545" s="3">
        <v>135428</v>
      </c>
      <c r="L545" s="3" t="s">
        <v>32</v>
      </c>
      <c r="M545" s="3">
        <v>0.4</v>
      </c>
      <c r="N545" s="3">
        <v>0.51</v>
      </c>
      <c r="O545" s="3">
        <v>3543.54</v>
      </c>
      <c r="P545" s="3">
        <v>0</v>
      </c>
      <c r="Q545" s="3">
        <f>Table1[[#This Row],[Total Payments Received]]-Table1[[#This Row],[Loan Amount]]</f>
        <v>-11450.46</v>
      </c>
      <c r="R545" s="4">
        <f>Table1[[#This Row],[Loan Amount]]/Table1[[#This Row],[Annual Income]]</f>
        <v>0.11071565702808872</v>
      </c>
      <c r="S545" s="6">
        <f>Table1[[#This Row],[Loan Amount]]/Table1[[#This Row],[Annual Income]]</f>
        <v>0.11071565702808872</v>
      </c>
      <c r="T545" s="3">
        <f>Table1[[#This Row],[Total Payments Received]]/Table1[[#This Row],[Term (Months)]]</f>
        <v>59.058999999999997</v>
      </c>
      <c r="U545" s="3">
        <f>Table1[[#This Row],[Annual Income]]/12</f>
        <v>11285.666666666666</v>
      </c>
      <c r="V545" s="6">
        <f>Table1[[#This Row],[EMI PER MONTH]]/Table1[[#This Row],[INCOME PER MONTH]]</f>
        <v>5.2330980299494937E-3</v>
      </c>
      <c r="W545" s="7" t="str">
        <f>TEXT(Table1[[#This Row],[Issue Date]],"YYYY-mm")</f>
        <v>2022-05</v>
      </c>
      <c r="X545" s="33">
        <f ca="1">DATEDIF(Table1[[#This Row],[Issue Date]],TODAY(),"m")</f>
        <v>39</v>
      </c>
      <c r="Y54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11450.46</v>
      </c>
      <c r="Z545" s="22" t="str">
        <f>IF(Table1[[#This Row],[Total Payments Received]]&gt;Table1[[#This Row],[Loan Amount]],"PROFIT","LOSS")</f>
        <v>LOSS</v>
      </c>
    </row>
    <row r="546" spans="1:26" x14ac:dyDescent="0.25">
      <c r="A546" s="21" t="s">
        <v>1131</v>
      </c>
      <c r="B546" s="2" t="s">
        <v>2184</v>
      </c>
      <c r="C546" s="3" t="s">
        <v>1132</v>
      </c>
      <c r="D546" s="3" t="s">
        <v>71</v>
      </c>
      <c r="E546" s="3">
        <v>24499</v>
      </c>
      <c r="F546" s="3">
        <v>19.399999999999999</v>
      </c>
      <c r="G546" s="3">
        <v>60</v>
      </c>
      <c r="H546" s="3" t="s">
        <v>19</v>
      </c>
      <c r="I546" s="3" t="s">
        <v>26</v>
      </c>
      <c r="J546" s="3" t="s">
        <v>36</v>
      </c>
      <c r="K546" s="3">
        <v>84353</v>
      </c>
      <c r="L546" s="3" t="s">
        <v>32</v>
      </c>
      <c r="M546" s="3">
        <v>0.2</v>
      </c>
      <c r="N546" s="3">
        <v>0.9</v>
      </c>
      <c r="O546" s="3">
        <v>29251.81</v>
      </c>
      <c r="P546" s="3">
        <v>0</v>
      </c>
      <c r="Q546" s="3">
        <f>Table1[[#This Row],[Total Payments Received]]-Table1[[#This Row],[Loan Amount]]</f>
        <v>4752.8100000000013</v>
      </c>
      <c r="R546" s="4">
        <f>Table1[[#This Row],[Loan Amount]]/Table1[[#This Row],[Annual Income]]</f>
        <v>0.29043424655910283</v>
      </c>
      <c r="S546" s="6">
        <f>Table1[[#This Row],[Loan Amount]]/Table1[[#This Row],[Annual Income]]</f>
        <v>0.29043424655910283</v>
      </c>
      <c r="T546" s="3">
        <f>Table1[[#This Row],[Total Payments Received]]/Table1[[#This Row],[Term (Months)]]</f>
        <v>487.53016666666667</v>
      </c>
      <c r="U546" s="3">
        <f>Table1[[#This Row],[Annual Income]]/12</f>
        <v>7029.416666666667</v>
      </c>
      <c r="V546" s="6">
        <f>Table1[[#This Row],[EMI PER MONTH]]/Table1[[#This Row],[INCOME PER MONTH]]</f>
        <v>6.9355707562268082E-2</v>
      </c>
      <c r="W546" s="7" t="str">
        <f>TEXT(Table1[[#This Row],[Issue Date]],"YYYY-mm")</f>
        <v>2022-01</v>
      </c>
      <c r="X546" s="33">
        <f ca="1">DATEDIF(Table1[[#This Row],[Issue Date]],TODAY(),"m")</f>
        <v>44</v>
      </c>
      <c r="Y54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4752.81</v>
      </c>
      <c r="Z546" s="22" t="str">
        <f>IF(Table1[[#This Row],[Total Payments Received]]&gt;Table1[[#This Row],[Loan Amount]],"PROFIT","LOSS")</f>
        <v>PROFIT</v>
      </c>
    </row>
    <row r="547" spans="1:26" ht="30" x14ac:dyDescent="0.25">
      <c r="A547" s="21" t="s">
        <v>1133</v>
      </c>
      <c r="B547" s="2" t="s">
        <v>2476</v>
      </c>
      <c r="C547" s="3" t="s">
        <v>1134</v>
      </c>
      <c r="D547" s="3" t="s">
        <v>49</v>
      </c>
      <c r="E547" s="3">
        <v>24040</v>
      </c>
      <c r="F547" s="3">
        <v>24.1</v>
      </c>
      <c r="G547" s="3">
        <v>60</v>
      </c>
      <c r="H547" s="3" t="s">
        <v>2043</v>
      </c>
      <c r="I547" s="3" t="s">
        <v>72</v>
      </c>
      <c r="J547" s="3" t="s">
        <v>21</v>
      </c>
      <c r="K547" s="3">
        <v>79996</v>
      </c>
      <c r="L547" s="3" t="s">
        <v>22</v>
      </c>
      <c r="M547" s="3">
        <v>0.34</v>
      </c>
      <c r="N547" s="3">
        <v>0.51</v>
      </c>
      <c r="O547" s="3">
        <v>3719.68</v>
      </c>
      <c r="P547" s="3">
        <v>0</v>
      </c>
      <c r="Q547" s="3">
        <f>Table1[[#This Row],[Total Payments Received]]-Table1[[#This Row],[Loan Amount]]</f>
        <v>-20320.32</v>
      </c>
      <c r="R547" s="4">
        <f>Table1[[#This Row],[Loan Amount]]/Table1[[#This Row],[Annual Income]]</f>
        <v>0.30051502575128758</v>
      </c>
      <c r="S547" s="6">
        <f>Table1[[#This Row],[Loan Amount]]/Table1[[#This Row],[Annual Income]]</f>
        <v>0.30051502575128758</v>
      </c>
      <c r="T547" s="3">
        <f>Table1[[#This Row],[Total Payments Received]]/Table1[[#This Row],[Term (Months)]]</f>
        <v>61.994666666666667</v>
      </c>
      <c r="U547" s="3">
        <f>Table1[[#This Row],[Annual Income]]/12</f>
        <v>6666.333333333333</v>
      </c>
      <c r="V547" s="6">
        <f>Table1[[#This Row],[EMI PER MONTH]]/Table1[[#This Row],[INCOME PER MONTH]]</f>
        <v>9.2996649832491635E-3</v>
      </c>
      <c r="W547" s="7" t="str">
        <f>TEXT(Table1[[#This Row],[Issue Date]],"YYYY-mm")</f>
        <v>2022-02</v>
      </c>
      <c r="X547" s="33">
        <f ca="1">DATEDIF(Table1[[#This Row],[Issue Date]],TODAY(),"m")</f>
        <v>43</v>
      </c>
      <c r="Y54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20320.32</v>
      </c>
      <c r="Z547" s="22" t="str">
        <f>IF(Table1[[#This Row],[Total Payments Received]]&gt;Table1[[#This Row],[Loan Amount]],"PROFIT","LOSS")</f>
        <v>LOSS</v>
      </c>
    </row>
    <row r="548" spans="1:26" x14ac:dyDescent="0.25">
      <c r="A548" s="21" t="s">
        <v>1135</v>
      </c>
      <c r="B548" s="2" t="s">
        <v>2310</v>
      </c>
      <c r="C548" s="3" t="s">
        <v>1136</v>
      </c>
      <c r="D548" s="3" t="s">
        <v>39</v>
      </c>
      <c r="E548" s="3">
        <v>17959</v>
      </c>
      <c r="F548" s="3">
        <v>19.399999999999999</v>
      </c>
      <c r="G548" s="3">
        <v>60</v>
      </c>
      <c r="H548" s="3" t="s">
        <v>19</v>
      </c>
      <c r="I548" s="3" t="s">
        <v>72</v>
      </c>
      <c r="J548" s="3" t="s">
        <v>27</v>
      </c>
      <c r="K548" s="3">
        <v>44031</v>
      </c>
      <c r="L548" s="3" t="s">
        <v>22</v>
      </c>
      <c r="M548" s="3">
        <v>0.25</v>
      </c>
      <c r="N548" s="3">
        <v>0.61</v>
      </c>
      <c r="O548" s="3">
        <v>21443.05</v>
      </c>
      <c r="P548" s="3">
        <v>0</v>
      </c>
      <c r="Q548" s="3">
        <f>Table1[[#This Row],[Total Payments Received]]-Table1[[#This Row],[Loan Amount]]</f>
        <v>3484.0499999999993</v>
      </c>
      <c r="R548" s="4">
        <f>Table1[[#This Row],[Loan Amount]]/Table1[[#This Row],[Annual Income]]</f>
        <v>0.40787172673798006</v>
      </c>
      <c r="S548" s="6">
        <f>Table1[[#This Row],[Loan Amount]]/Table1[[#This Row],[Annual Income]]</f>
        <v>0.40787172673798006</v>
      </c>
      <c r="T548" s="3">
        <f>Table1[[#This Row],[Total Payments Received]]/Table1[[#This Row],[Term (Months)]]</f>
        <v>357.38416666666666</v>
      </c>
      <c r="U548" s="3">
        <f>Table1[[#This Row],[Annual Income]]/12</f>
        <v>3669.25</v>
      </c>
      <c r="V548" s="6">
        <f>Table1[[#This Row],[EMI PER MONTH]]/Table1[[#This Row],[INCOME PER MONTH]]</f>
        <v>9.7399786514046918E-2</v>
      </c>
      <c r="W548" s="7" t="str">
        <f>TEXT(Table1[[#This Row],[Issue Date]],"YYYY-mm")</f>
        <v>2023-04</v>
      </c>
      <c r="X548" s="33">
        <f ca="1">DATEDIF(Table1[[#This Row],[Issue Date]],TODAY(),"m")</f>
        <v>29</v>
      </c>
      <c r="Y54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3484.05</v>
      </c>
      <c r="Z548" s="22" t="str">
        <f>IF(Table1[[#This Row],[Total Payments Received]]&gt;Table1[[#This Row],[Loan Amount]],"PROFIT","LOSS")</f>
        <v>PROFIT</v>
      </c>
    </row>
    <row r="549" spans="1:26" x14ac:dyDescent="0.25">
      <c r="A549" s="21" t="s">
        <v>1137</v>
      </c>
      <c r="B549" s="2" t="s">
        <v>2255</v>
      </c>
      <c r="C549" s="3" t="s">
        <v>1138</v>
      </c>
      <c r="D549" s="3" t="s">
        <v>18</v>
      </c>
      <c r="E549" s="3">
        <v>7099</v>
      </c>
      <c r="F549" s="3">
        <v>22.3</v>
      </c>
      <c r="G549" s="3">
        <v>60</v>
      </c>
      <c r="H549" s="3" t="s">
        <v>2043</v>
      </c>
      <c r="I549" s="3" t="s">
        <v>72</v>
      </c>
      <c r="J549" s="3" t="s">
        <v>36</v>
      </c>
      <c r="K549" s="3">
        <v>110072</v>
      </c>
      <c r="L549" s="3" t="s">
        <v>22</v>
      </c>
      <c r="M549" s="3">
        <v>0.44</v>
      </c>
      <c r="N549" s="3">
        <v>0.51</v>
      </c>
      <c r="O549" s="3">
        <v>1756.33</v>
      </c>
      <c r="P549" s="3">
        <v>874.52</v>
      </c>
      <c r="Q549" s="3">
        <f>Table1[[#This Row],[Total Payments Received]]-Table1[[#This Row],[Loan Amount]]</f>
        <v>-5342.67</v>
      </c>
      <c r="R549" s="4">
        <f>Table1[[#This Row],[Loan Amount]]/Table1[[#This Row],[Annual Income]]</f>
        <v>6.4494149284104949E-2</v>
      </c>
      <c r="S549" s="6">
        <f>Table1[[#This Row],[Loan Amount]]/Table1[[#This Row],[Annual Income]]</f>
        <v>6.4494149284104949E-2</v>
      </c>
      <c r="T549" s="3">
        <f>Table1[[#This Row],[Total Payments Received]]/Table1[[#This Row],[Term (Months)]]</f>
        <v>29.272166666666667</v>
      </c>
      <c r="U549" s="3">
        <f>Table1[[#This Row],[Annual Income]]/12</f>
        <v>9172.6666666666661</v>
      </c>
      <c r="V549" s="6">
        <f>Table1[[#This Row],[EMI PER MONTH]]/Table1[[#This Row],[INCOME PER MONTH]]</f>
        <v>3.1912384620975363E-3</v>
      </c>
      <c r="W549" s="7" t="str">
        <f>TEXT(Table1[[#This Row],[Issue Date]],"YYYY-mm")</f>
        <v>2022-06</v>
      </c>
      <c r="X549" s="33">
        <f ca="1">DATEDIF(Table1[[#This Row],[Issue Date]],TODAY(),"m")</f>
        <v>39</v>
      </c>
      <c r="Y54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5342.67</v>
      </c>
      <c r="Z549" s="22" t="str">
        <f>IF(Table1[[#This Row],[Total Payments Received]]&gt;Table1[[#This Row],[Loan Amount]],"PROFIT","LOSS")</f>
        <v>LOSS</v>
      </c>
    </row>
    <row r="550" spans="1:26" ht="30" x14ac:dyDescent="0.25">
      <c r="A550" s="21" t="s">
        <v>1139</v>
      </c>
      <c r="B550" s="2" t="s">
        <v>2427</v>
      </c>
      <c r="C550" s="3" t="s">
        <v>1140</v>
      </c>
      <c r="D550" s="3" t="s">
        <v>18</v>
      </c>
      <c r="E550" s="3">
        <v>20576</v>
      </c>
      <c r="F550" s="3">
        <v>5</v>
      </c>
      <c r="G550" s="3">
        <v>60</v>
      </c>
      <c r="H550" s="3" t="s">
        <v>19</v>
      </c>
      <c r="I550" s="3" t="s">
        <v>26</v>
      </c>
      <c r="J550" s="3" t="s">
        <v>21</v>
      </c>
      <c r="K550" s="3">
        <v>95982</v>
      </c>
      <c r="L550" s="3" t="s">
        <v>28</v>
      </c>
      <c r="M550" s="3">
        <v>0.48</v>
      </c>
      <c r="N550" s="3">
        <v>0.65</v>
      </c>
      <c r="O550" s="3">
        <v>21604.799999999999</v>
      </c>
      <c r="P550" s="3">
        <v>0</v>
      </c>
      <c r="Q550" s="3">
        <f>Table1[[#This Row],[Total Payments Received]]-Table1[[#This Row],[Loan Amount]]</f>
        <v>1028.7999999999993</v>
      </c>
      <c r="R550" s="4">
        <f>Table1[[#This Row],[Loan Amount]]/Table1[[#This Row],[Annual Income]]</f>
        <v>0.2143735283699027</v>
      </c>
      <c r="S550" s="6">
        <f>Table1[[#This Row],[Loan Amount]]/Table1[[#This Row],[Annual Income]]</f>
        <v>0.2143735283699027</v>
      </c>
      <c r="T550" s="3">
        <f>Table1[[#This Row],[Total Payments Received]]/Table1[[#This Row],[Term (Months)]]</f>
        <v>360.08</v>
      </c>
      <c r="U550" s="3">
        <f>Table1[[#This Row],[Annual Income]]/12</f>
        <v>7998.5</v>
      </c>
      <c r="V550" s="6">
        <f>Table1[[#This Row],[EMI PER MONTH]]/Table1[[#This Row],[INCOME PER MONTH]]</f>
        <v>4.501844095767956E-2</v>
      </c>
      <c r="W550" s="7" t="str">
        <f>TEXT(Table1[[#This Row],[Issue Date]],"YYYY-mm")</f>
        <v>2022-04</v>
      </c>
      <c r="X550" s="33">
        <f ca="1">DATEDIF(Table1[[#This Row],[Issue Date]],TODAY(),"m")</f>
        <v>40</v>
      </c>
      <c r="Y55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1028.8</v>
      </c>
      <c r="Z550" s="22" t="str">
        <f>IF(Table1[[#This Row],[Total Payments Received]]&gt;Table1[[#This Row],[Loan Amount]],"PROFIT","LOSS")</f>
        <v>PROFIT</v>
      </c>
    </row>
    <row r="551" spans="1:26" ht="45" x14ac:dyDescent="0.25">
      <c r="A551" s="21" t="s">
        <v>1141</v>
      </c>
      <c r="B551" s="2" t="s">
        <v>2464</v>
      </c>
      <c r="C551" s="3" t="s">
        <v>1142</v>
      </c>
      <c r="D551" s="3" t="s">
        <v>52</v>
      </c>
      <c r="E551" s="3">
        <v>36946</v>
      </c>
      <c r="F551" s="3">
        <v>19.399999999999999</v>
      </c>
      <c r="G551" s="3">
        <v>60</v>
      </c>
      <c r="H551" s="3" t="s">
        <v>19</v>
      </c>
      <c r="I551" s="3" t="s">
        <v>35</v>
      </c>
      <c r="J551" s="3" t="s">
        <v>31</v>
      </c>
      <c r="K551" s="3">
        <v>66683</v>
      </c>
      <c r="L551" s="3" t="s">
        <v>28</v>
      </c>
      <c r="M551" s="3">
        <v>0.45</v>
      </c>
      <c r="N551" s="3">
        <v>0.73</v>
      </c>
      <c r="O551" s="3">
        <v>44113.52</v>
      </c>
      <c r="P551" s="3">
        <v>0</v>
      </c>
      <c r="Q551" s="3">
        <f>Table1[[#This Row],[Total Payments Received]]-Table1[[#This Row],[Loan Amount]]</f>
        <v>7167.5199999999968</v>
      </c>
      <c r="R551" s="4">
        <f>Table1[[#This Row],[Loan Amount]]/Table1[[#This Row],[Annual Income]]</f>
        <v>0.55405425670710673</v>
      </c>
      <c r="S551" s="6">
        <f>Table1[[#This Row],[Loan Amount]]/Table1[[#This Row],[Annual Income]]</f>
        <v>0.55405425670710673</v>
      </c>
      <c r="T551" s="3">
        <f>Table1[[#This Row],[Total Payments Received]]/Table1[[#This Row],[Term (Months)]]</f>
        <v>735.22533333333331</v>
      </c>
      <c r="U551" s="3">
        <f>Table1[[#This Row],[Annual Income]]/12</f>
        <v>5556.916666666667</v>
      </c>
      <c r="V551" s="6">
        <f>Table1[[#This Row],[EMI PER MONTH]]/Table1[[#This Row],[INCOME PER MONTH]]</f>
        <v>0.13230814450459635</v>
      </c>
      <c r="W551" s="7" t="str">
        <f>TEXT(Table1[[#This Row],[Issue Date]],"YYYY-mm")</f>
        <v>2022-12</v>
      </c>
      <c r="X551" s="33">
        <f ca="1">DATEDIF(Table1[[#This Row],[Issue Date]],TODAY(),"m")</f>
        <v>33</v>
      </c>
      <c r="Y55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7167.52</v>
      </c>
      <c r="Z551" s="22" t="str">
        <f>IF(Table1[[#This Row],[Total Payments Received]]&gt;Table1[[#This Row],[Loan Amount]],"PROFIT","LOSS")</f>
        <v>PROFIT</v>
      </c>
    </row>
    <row r="552" spans="1:26" ht="30" x14ac:dyDescent="0.25">
      <c r="A552" s="21" t="s">
        <v>1143</v>
      </c>
      <c r="B552" s="2" t="s">
        <v>2477</v>
      </c>
      <c r="C552" s="3" t="s">
        <v>1144</v>
      </c>
      <c r="D552" s="3" t="s">
        <v>45</v>
      </c>
      <c r="E552" s="3">
        <v>7116</v>
      </c>
      <c r="F552" s="3">
        <v>21.6</v>
      </c>
      <c r="G552" s="3">
        <v>60</v>
      </c>
      <c r="H552" s="3" t="s">
        <v>2043</v>
      </c>
      <c r="I552" s="3" t="s">
        <v>20</v>
      </c>
      <c r="J552" s="3" t="s">
        <v>46</v>
      </c>
      <c r="K552" s="3">
        <v>144091</v>
      </c>
      <c r="L552" s="3" t="s">
        <v>22</v>
      </c>
      <c r="M552" s="3">
        <v>0.21</v>
      </c>
      <c r="N552" s="3">
        <v>0.86</v>
      </c>
      <c r="O552" s="3">
        <v>3149.61</v>
      </c>
      <c r="P552" s="3">
        <v>0</v>
      </c>
      <c r="Q552" s="3">
        <f>Table1[[#This Row],[Total Payments Received]]-Table1[[#This Row],[Loan Amount]]</f>
        <v>-3966.39</v>
      </c>
      <c r="R552" s="4">
        <f>Table1[[#This Row],[Loan Amount]]/Table1[[#This Row],[Annual Income]]</f>
        <v>4.9385457800972997E-2</v>
      </c>
      <c r="S552" s="6">
        <f>Table1[[#This Row],[Loan Amount]]/Table1[[#This Row],[Annual Income]]</f>
        <v>4.9385457800972997E-2</v>
      </c>
      <c r="T552" s="3">
        <f>Table1[[#This Row],[Total Payments Received]]/Table1[[#This Row],[Term (Months)]]</f>
        <v>52.493500000000004</v>
      </c>
      <c r="U552" s="3">
        <f>Table1[[#This Row],[Annual Income]]/12</f>
        <v>12007.583333333334</v>
      </c>
      <c r="V552" s="6">
        <f>Table1[[#This Row],[EMI PER MONTH]]/Table1[[#This Row],[INCOME PER MONTH]]</f>
        <v>4.3716956645453225E-3</v>
      </c>
      <c r="W552" s="7" t="str">
        <f>TEXT(Table1[[#This Row],[Issue Date]],"YYYY-mm")</f>
        <v>2023-02</v>
      </c>
      <c r="X552" s="33">
        <f ca="1">DATEDIF(Table1[[#This Row],[Issue Date]],TODAY(),"m")</f>
        <v>31</v>
      </c>
      <c r="Y55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3966.39</v>
      </c>
      <c r="Z552" s="22" t="str">
        <f>IF(Table1[[#This Row],[Total Payments Received]]&gt;Table1[[#This Row],[Loan Amount]],"PROFIT","LOSS")</f>
        <v>LOSS</v>
      </c>
    </row>
    <row r="553" spans="1:26" x14ac:dyDescent="0.25">
      <c r="A553" s="21" t="s">
        <v>1145</v>
      </c>
      <c r="B553" s="2" t="s">
        <v>2478</v>
      </c>
      <c r="C553" s="3" t="s">
        <v>1146</v>
      </c>
      <c r="D553" s="3" t="s">
        <v>71</v>
      </c>
      <c r="E553" s="3">
        <v>16563</v>
      </c>
      <c r="F553" s="3">
        <v>5.8</v>
      </c>
      <c r="G553" s="3">
        <v>36</v>
      </c>
      <c r="H553" s="3" t="s">
        <v>2043</v>
      </c>
      <c r="I553" s="3" t="s">
        <v>20</v>
      </c>
      <c r="J553" s="3" t="s">
        <v>27</v>
      </c>
      <c r="K553" s="3">
        <v>147797</v>
      </c>
      <c r="L553" s="3" t="s">
        <v>32</v>
      </c>
      <c r="M553" s="3">
        <v>0.18</v>
      </c>
      <c r="N553" s="3">
        <v>0.65</v>
      </c>
      <c r="O553" s="3">
        <v>6135.41</v>
      </c>
      <c r="P553" s="3">
        <v>0</v>
      </c>
      <c r="Q553" s="3">
        <f>Table1[[#This Row],[Total Payments Received]]-Table1[[#This Row],[Loan Amount]]</f>
        <v>-10427.59</v>
      </c>
      <c r="R553" s="4">
        <f>Table1[[#This Row],[Loan Amount]]/Table1[[#This Row],[Annual Income]]</f>
        <v>0.11206587413817601</v>
      </c>
      <c r="S553" s="6">
        <f>Table1[[#This Row],[Loan Amount]]/Table1[[#This Row],[Annual Income]]</f>
        <v>0.11206587413817601</v>
      </c>
      <c r="T553" s="3">
        <f>Table1[[#This Row],[Total Payments Received]]/Table1[[#This Row],[Term (Months)]]</f>
        <v>170.42805555555555</v>
      </c>
      <c r="U553" s="3">
        <f>Table1[[#This Row],[Annual Income]]/12</f>
        <v>12316.416666666666</v>
      </c>
      <c r="V553" s="6">
        <f>Table1[[#This Row],[EMI PER MONTH]]/Table1[[#This Row],[INCOME PER MONTH]]</f>
        <v>1.3837470765080934E-2</v>
      </c>
      <c r="W553" s="7" t="str">
        <f>TEXT(Table1[[#This Row],[Issue Date]],"YYYY-mm")</f>
        <v>2023-11</v>
      </c>
      <c r="X553" s="33">
        <f ca="1">DATEDIF(Table1[[#This Row],[Issue Date]],TODAY(),"m")</f>
        <v>22</v>
      </c>
      <c r="Y55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10427.59</v>
      </c>
      <c r="Z553" s="22" t="str">
        <f>IF(Table1[[#This Row],[Total Payments Received]]&gt;Table1[[#This Row],[Loan Amount]],"PROFIT","LOSS")</f>
        <v>LOSS</v>
      </c>
    </row>
    <row r="554" spans="1:26" ht="30" x14ac:dyDescent="0.25">
      <c r="A554" s="21" t="s">
        <v>1147</v>
      </c>
      <c r="B554" s="2" t="s">
        <v>2332</v>
      </c>
      <c r="C554" s="3" t="s">
        <v>1148</v>
      </c>
      <c r="D554" s="3" t="s">
        <v>39</v>
      </c>
      <c r="E554" s="3">
        <v>27788</v>
      </c>
      <c r="F554" s="3">
        <v>22.4</v>
      </c>
      <c r="G554" s="3">
        <v>36</v>
      </c>
      <c r="H554" s="3" t="s">
        <v>19</v>
      </c>
      <c r="I554" s="3" t="s">
        <v>82</v>
      </c>
      <c r="J554" s="3" t="s">
        <v>46</v>
      </c>
      <c r="K554" s="3">
        <v>47618</v>
      </c>
      <c r="L554" s="3" t="s">
        <v>22</v>
      </c>
      <c r="M554" s="3">
        <v>0.28999999999999998</v>
      </c>
      <c r="N554" s="3">
        <v>0.82</v>
      </c>
      <c r="O554" s="3">
        <v>34012.51</v>
      </c>
      <c r="P554" s="3">
        <v>0</v>
      </c>
      <c r="Q554" s="3">
        <f>Table1[[#This Row],[Total Payments Received]]-Table1[[#This Row],[Loan Amount]]</f>
        <v>6224.510000000002</v>
      </c>
      <c r="R554" s="4">
        <f>Table1[[#This Row],[Loan Amount]]/Table1[[#This Row],[Annual Income]]</f>
        <v>0.58356083833844341</v>
      </c>
      <c r="S554" s="6">
        <f>Table1[[#This Row],[Loan Amount]]/Table1[[#This Row],[Annual Income]]</f>
        <v>0.58356083833844341</v>
      </c>
      <c r="T554" s="3">
        <f>Table1[[#This Row],[Total Payments Received]]/Table1[[#This Row],[Term (Months)]]</f>
        <v>944.79194444444454</v>
      </c>
      <c r="U554" s="3">
        <f>Table1[[#This Row],[Annual Income]]/12</f>
        <v>3968.1666666666665</v>
      </c>
      <c r="V554" s="6">
        <f>Table1[[#This Row],[EMI PER MONTH]]/Table1[[#This Row],[INCOME PER MONTH]]</f>
        <v>0.23809280804177696</v>
      </c>
      <c r="W554" s="7" t="str">
        <f>TEXT(Table1[[#This Row],[Issue Date]],"YYYY-mm")</f>
        <v>2023-09</v>
      </c>
      <c r="X554" s="33">
        <f ca="1">DATEDIF(Table1[[#This Row],[Issue Date]],TODAY(),"m")</f>
        <v>23</v>
      </c>
      <c r="Y55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6224.51</v>
      </c>
      <c r="Z554" s="22" t="str">
        <f>IF(Table1[[#This Row],[Total Payments Received]]&gt;Table1[[#This Row],[Loan Amount]],"PROFIT","LOSS")</f>
        <v>PROFIT</v>
      </c>
    </row>
    <row r="555" spans="1:26" ht="45" x14ac:dyDescent="0.25">
      <c r="A555" s="21" t="s">
        <v>1149</v>
      </c>
      <c r="B555" s="2" t="s">
        <v>2479</v>
      </c>
      <c r="C555" s="3" t="s">
        <v>1150</v>
      </c>
      <c r="D555" s="3" t="s">
        <v>39</v>
      </c>
      <c r="E555" s="3">
        <v>27928</v>
      </c>
      <c r="F555" s="3">
        <v>10.1</v>
      </c>
      <c r="G555" s="3">
        <v>36</v>
      </c>
      <c r="H555" s="3" t="s">
        <v>2043</v>
      </c>
      <c r="I555" s="3" t="s">
        <v>20</v>
      </c>
      <c r="J555" s="3" t="s">
        <v>31</v>
      </c>
      <c r="K555" s="3">
        <v>36587</v>
      </c>
      <c r="L555" s="3" t="s">
        <v>32</v>
      </c>
      <c r="M555" s="3">
        <v>0.1</v>
      </c>
      <c r="N555" s="3">
        <v>0.57999999999999996</v>
      </c>
      <c r="O555" s="3">
        <v>8685.1299999999992</v>
      </c>
      <c r="P555" s="3">
        <v>0</v>
      </c>
      <c r="Q555" s="3">
        <f>Table1[[#This Row],[Total Payments Received]]-Table1[[#This Row],[Loan Amount]]</f>
        <v>-19242.870000000003</v>
      </c>
      <c r="R555" s="4">
        <f>Table1[[#This Row],[Loan Amount]]/Table1[[#This Row],[Annual Income]]</f>
        <v>0.76333123787137502</v>
      </c>
      <c r="S555" s="6">
        <f>Table1[[#This Row],[Loan Amount]]/Table1[[#This Row],[Annual Income]]</f>
        <v>0.76333123787137502</v>
      </c>
      <c r="T555" s="3">
        <f>Table1[[#This Row],[Total Payments Received]]/Table1[[#This Row],[Term (Months)]]</f>
        <v>241.2536111111111</v>
      </c>
      <c r="U555" s="3">
        <f>Table1[[#This Row],[Annual Income]]/12</f>
        <v>3048.9166666666665</v>
      </c>
      <c r="V555" s="6">
        <f>Table1[[#This Row],[EMI PER MONTH]]/Table1[[#This Row],[INCOME PER MONTH]]</f>
        <v>7.9127650076074377E-2</v>
      </c>
      <c r="W555" s="7" t="str">
        <f>TEXT(Table1[[#This Row],[Issue Date]],"YYYY-mm")</f>
        <v>2022-11</v>
      </c>
      <c r="X555" s="33">
        <f ca="1">DATEDIF(Table1[[#This Row],[Issue Date]],TODAY(),"m")</f>
        <v>34</v>
      </c>
      <c r="Y55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19242.87</v>
      </c>
      <c r="Z555" s="22" t="str">
        <f>IF(Table1[[#This Row],[Total Payments Received]]&gt;Table1[[#This Row],[Loan Amount]],"PROFIT","LOSS")</f>
        <v>LOSS</v>
      </c>
    </row>
    <row r="556" spans="1:26" x14ac:dyDescent="0.25">
      <c r="A556" s="21" t="s">
        <v>1151</v>
      </c>
      <c r="B556" s="2" t="s">
        <v>2423</v>
      </c>
      <c r="C556" s="3" t="s">
        <v>1152</v>
      </c>
      <c r="D556" s="3" t="s">
        <v>55</v>
      </c>
      <c r="E556" s="3">
        <v>37336</v>
      </c>
      <c r="F556" s="3">
        <v>18.3</v>
      </c>
      <c r="G556" s="3">
        <v>36</v>
      </c>
      <c r="H556" s="3" t="s">
        <v>19</v>
      </c>
      <c r="I556" s="3" t="s">
        <v>40</v>
      </c>
      <c r="J556" s="3" t="s">
        <v>36</v>
      </c>
      <c r="K556" s="3">
        <v>92790</v>
      </c>
      <c r="L556" s="3" t="s">
        <v>32</v>
      </c>
      <c r="M556" s="3">
        <v>0.11</v>
      </c>
      <c r="N556" s="3">
        <v>0.84</v>
      </c>
      <c r="O556" s="3">
        <v>44168.49</v>
      </c>
      <c r="P556" s="3">
        <v>0</v>
      </c>
      <c r="Q556" s="3">
        <f>Table1[[#This Row],[Total Payments Received]]-Table1[[#This Row],[Loan Amount]]</f>
        <v>6832.489999999998</v>
      </c>
      <c r="R556" s="4">
        <f>Table1[[#This Row],[Loan Amount]]/Table1[[#This Row],[Annual Income]]</f>
        <v>0.40237094514495098</v>
      </c>
      <c r="S556" s="6">
        <f>Table1[[#This Row],[Loan Amount]]/Table1[[#This Row],[Annual Income]]</f>
        <v>0.40237094514495098</v>
      </c>
      <c r="T556" s="3">
        <f>Table1[[#This Row],[Total Payments Received]]/Table1[[#This Row],[Term (Months)]]</f>
        <v>1226.9024999999999</v>
      </c>
      <c r="U556" s="3">
        <f>Table1[[#This Row],[Annual Income]]/12</f>
        <v>7732.5</v>
      </c>
      <c r="V556" s="6">
        <f>Table1[[#This Row],[EMI PER MONTH]]/Table1[[#This Row],[INCOME PER MONTH]]</f>
        <v>0.15866828322017457</v>
      </c>
      <c r="W556" s="7" t="str">
        <f>TEXT(Table1[[#This Row],[Issue Date]],"YYYY-mm")</f>
        <v>2022-12</v>
      </c>
      <c r="X556" s="33">
        <f ca="1">DATEDIF(Table1[[#This Row],[Issue Date]],TODAY(),"m")</f>
        <v>33</v>
      </c>
      <c r="Y55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6832.49</v>
      </c>
      <c r="Z556" s="22" t="str">
        <f>IF(Table1[[#This Row],[Total Payments Received]]&gt;Table1[[#This Row],[Loan Amount]],"PROFIT","LOSS")</f>
        <v>PROFIT</v>
      </c>
    </row>
    <row r="557" spans="1:26" x14ac:dyDescent="0.25">
      <c r="A557" s="21" t="s">
        <v>1153</v>
      </c>
      <c r="B557" s="2" t="s">
        <v>2480</v>
      </c>
      <c r="C557" s="3" t="s">
        <v>1154</v>
      </c>
      <c r="D557" s="3" t="s">
        <v>64</v>
      </c>
      <c r="E557" s="3">
        <v>10847</v>
      </c>
      <c r="F557" s="3">
        <v>21</v>
      </c>
      <c r="G557" s="3">
        <v>36</v>
      </c>
      <c r="H557" s="3" t="s">
        <v>2043</v>
      </c>
      <c r="I557" s="3" t="s">
        <v>72</v>
      </c>
      <c r="J557" s="3" t="s">
        <v>36</v>
      </c>
      <c r="K557" s="3">
        <v>61480</v>
      </c>
      <c r="L557" s="3" t="s">
        <v>32</v>
      </c>
      <c r="M557" s="3">
        <v>0.32</v>
      </c>
      <c r="N557" s="3">
        <v>0.61</v>
      </c>
      <c r="O557" s="3">
        <v>1374.33</v>
      </c>
      <c r="P557" s="3">
        <v>4848.7</v>
      </c>
      <c r="Q557" s="3">
        <f>Table1[[#This Row],[Total Payments Received]]-Table1[[#This Row],[Loan Amount]]</f>
        <v>-9472.67</v>
      </c>
      <c r="R557" s="4">
        <f>Table1[[#This Row],[Loan Amount]]/Table1[[#This Row],[Annual Income]]</f>
        <v>0.17643135979180222</v>
      </c>
      <c r="S557" s="6">
        <f>Table1[[#This Row],[Loan Amount]]/Table1[[#This Row],[Annual Income]]</f>
        <v>0.17643135979180222</v>
      </c>
      <c r="T557" s="3">
        <f>Table1[[#This Row],[Total Payments Received]]/Table1[[#This Row],[Term (Months)]]</f>
        <v>38.17583333333333</v>
      </c>
      <c r="U557" s="3">
        <f>Table1[[#This Row],[Annual Income]]/12</f>
        <v>5123.333333333333</v>
      </c>
      <c r="V557" s="6">
        <f>Table1[[#This Row],[EMI PER MONTH]]/Table1[[#This Row],[INCOME PER MONTH]]</f>
        <v>7.4513662979830836E-3</v>
      </c>
      <c r="W557" s="7" t="str">
        <f>TEXT(Table1[[#This Row],[Issue Date]],"YYYY-mm")</f>
        <v>2021-03</v>
      </c>
      <c r="X557" s="33">
        <f ca="1">DATEDIF(Table1[[#This Row],[Issue Date]],TODAY(),"m")</f>
        <v>53</v>
      </c>
      <c r="Y55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9472.67</v>
      </c>
      <c r="Z557" s="22" t="str">
        <f>IF(Table1[[#This Row],[Total Payments Received]]&gt;Table1[[#This Row],[Loan Amount]],"PROFIT","LOSS")</f>
        <v>LOSS</v>
      </c>
    </row>
    <row r="558" spans="1:26" ht="45" x14ac:dyDescent="0.25">
      <c r="A558" s="21" t="s">
        <v>1155</v>
      </c>
      <c r="B558" s="2" t="s">
        <v>2377</v>
      </c>
      <c r="C558" s="3" t="s">
        <v>1156</v>
      </c>
      <c r="D558" s="3" t="s">
        <v>45</v>
      </c>
      <c r="E558" s="3">
        <v>27155</v>
      </c>
      <c r="F558" s="3">
        <v>18.3</v>
      </c>
      <c r="G558" s="3">
        <v>36</v>
      </c>
      <c r="H558" s="3" t="s">
        <v>2043</v>
      </c>
      <c r="I558" s="3" t="s">
        <v>26</v>
      </c>
      <c r="J558" s="3" t="s">
        <v>31</v>
      </c>
      <c r="K558" s="3">
        <v>128530</v>
      </c>
      <c r="L558" s="3" t="s">
        <v>22</v>
      </c>
      <c r="M558" s="3">
        <v>0.31</v>
      </c>
      <c r="N558" s="3">
        <v>0.56000000000000005</v>
      </c>
      <c r="O558" s="3">
        <v>9838.16</v>
      </c>
      <c r="P558" s="3">
        <v>0</v>
      </c>
      <c r="Q558" s="3">
        <f>Table1[[#This Row],[Total Payments Received]]-Table1[[#This Row],[Loan Amount]]</f>
        <v>-17316.84</v>
      </c>
      <c r="R558" s="4">
        <f>Table1[[#This Row],[Loan Amount]]/Table1[[#This Row],[Annual Income]]</f>
        <v>0.21127363261495372</v>
      </c>
      <c r="S558" s="6">
        <f>Table1[[#This Row],[Loan Amount]]/Table1[[#This Row],[Annual Income]]</f>
        <v>0.21127363261495372</v>
      </c>
      <c r="T558" s="3">
        <f>Table1[[#This Row],[Total Payments Received]]/Table1[[#This Row],[Term (Months)]]</f>
        <v>273.28222222222223</v>
      </c>
      <c r="U558" s="3">
        <f>Table1[[#This Row],[Annual Income]]/12</f>
        <v>10710.833333333334</v>
      </c>
      <c r="V558" s="6">
        <f>Table1[[#This Row],[EMI PER MONTH]]/Table1[[#This Row],[INCOME PER MONTH]]</f>
        <v>2.5514562099639513E-2</v>
      </c>
      <c r="W558" s="7" t="str">
        <f>TEXT(Table1[[#This Row],[Issue Date]],"YYYY-mm")</f>
        <v>2022-04</v>
      </c>
      <c r="X558" s="33">
        <f ca="1">DATEDIF(Table1[[#This Row],[Issue Date]],TODAY(),"m")</f>
        <v>41</v>
      </c>
      <c r="Y55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17316.84</v>
      </c>
      <c r="Z558" s="22" t="str">
        <f>IF(Table1[[#This Row],[Total Payments Received]]&gt;Table1[[#This Row],[Loan Amount]],"PROFIT","LOSS")</f>
        <v>LOSS</v>
      </c>
    </row>
    <row r="559" spans="1:26" ht="45" x14ac:dyDescent="0.25">
      <c r="A559" s="21" t="s">
        <v>1157</v>
      </c>
      <c r="B559" s="2" t="s">
        <v>2481</v>
      </c>
      <c r="C559" s="3" t="s">
        <v>1158</v>
      </c>
      <c r="D559" s="3" t="s">
        <v>39</v>
      </c>
      <c r="E559" s="3">
        <v>15135</v>
      </c>
      <c r="F559" s="3">
        <v>6.8</v>
      </c>
      <c r="G559" s="3">
        <v>60</v>
      </c>
      <c r="H559" s="3" t="s">
        <v>19</v>
      </c>
      <c r="I559" s="3" t="s">
        <v>20</v>
      </c>
      <c r="J559" s="3" t="s">
        <v>31</v>
      </c>
      <c r="K559" s="3">
        <v>50527</v>
      </c>
      <c r="L559" s="3" t="s">
        <v>22</v>
      </c>
      <c r="M559" s="3">
        <v>0.5</v>
      </c>
      <c r="N559" s="3">
        <v>0.57999999999999996</v>
      </c>
      <c r="O559" s="3">
        <v>16164.18</v>
      </c>
      <c r="P559" s="3">
        <v>0</v>
      </c>
      <c r="Q559" s="3">
        <f>Table1[[#This Row],[Total Payments Received]]-Table1[[#This Row],[Loan Amount]]</f>
        <v>1029.1800000000003</v>
      </c>
      <c r="R559" s="4">
        <f>Table1[[#This Row],[Loan Amount]]/Table1[[#This Row],[Annual Income]]</f>
        <v>0.29954281869099691</v>
      </c>
      <c r="S559" s="6">
        <f>Table1[[#This Row],[Loan Amount]]/Table1[[#This Row],[Annual Income]]</f>
        <v>0.29954281869099691</v>
      </c>
      <c r="T559" s="3">
        <f>Table1[[#This Row],[Total Payments Received]]/Table1[[#This Row],[Term (Months)]]</f>
        <v>269.40300000000002</v>
      </c>
      <c r="U559" s="3">
        <f>Table1[[#This Row],[Annual Income]]/12</f>
        <v>4210.583333333333</v>
      </c>
      <c r="V559" s="6">
        <f>Table1[[#This Row],[EMI PER MONTH]]/Table1[[#This Row],[INCOME PER MONTH]]</f>
        <v>6.3982346072396945E-2</v>
      </c>
      <c r="W559" s="7" t="str">
        <f>TEXT(Table1[[#This Row],[Issue Date]],"YYYY-mm")</f>
        <v>2021-01</v>
      </c>
      <c r="X559" s="33">
        <f ca="1">DATEDIF(Table1[[#This Row],[Issue Date]],TODAY(),"m")</f>
        <v>56</v>
      </c>
      <c r="Y55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1029.18</v>
      </c>
      <c r="Z559" s="22" t="str">
        <f>IF(Table1[[#This Row],[Total Payments Received]]&gt;Table1[[#This Row],[Loan Amount]],"PROFIT","LOSS")</f>
        <v>PROFIT</v>
      </c>
    </row>
    <row r="560" spans="1:26" x14ac:dyDescent="0.25">
      <c r="A560" s="21" t="s">
        <v>1159</v>
      </c>
      <c r="B560" s="2" t="s">
        <v>2293</v>
      </c>
      <c r="C560" s="3" t="s">
        <v>1160</v>
      </c>
      <c r="D560" s="3" t="s">
        <v>25</v>
      </c>
      <c r="E560" s="3">
        <v>18774</v>
      </c>
      <c r="F560" s="3">
        <v>16.899999999999999</v>
      </c>
      <c r="G560" s="3">
        <v>60</v>
      </c>
      <c r="H560" s="3" t="s">
        <v>2043</v>
      </c>
      <c r="I560" s="3" t="s">
        <v>20</v>
      </c>
      <c r="J560" s="3" t="s">
        <v>27</v>
      </c>
      <c r="K560" s="3">
        <v>53569</v>
      </c>
      <c r="L560" s="3" t="s">
        <v>32</v>
      </c>
      <c r="M560" s="3">
        <v>0.18</v>
      </c>
      <c r="N560" s="3">
        <v>0.57999999999999996</v>
      </c>
      <c r="O560" s="3">
        <v>2344.62</v>
      </c>
      <c r="P560" s="3">
        <v>0</v>
      </c>
      <c r="Q560" s="3">
        <f>Table1[[#This Row],[Total Payments Received]]-Table1[[#This Row],[Loan Amount]]</f>
        <v>-16429.38</v>
      </c>
      <c r="R560" s="4">
        <f>Table1[[#This Row],[Loan Amount]]/Table1[[#This Row],[Annual Income]]</f>
        <v>0.3504638876962422</v>
      </c>
      <c r="S560" s="6">
        <f>Table1[[#This Row],[Loan Amount]]/Table1[[#This Row],[Annual Income]]</f>
        <v>0.3504638876962422</v>
      </c>
      <c r="T560" s="3">
        <f>Table1[[#This Row],[Total Payments Received]]/Table1[[#This Row],[Term (Months)]]</f>
        <v>39.076999999999998</v>
      </c>
      <c r="U560" s="3">
        <f>Table1[[#This Row],[Annual Income]]/12</f>
        <v>4464.083333333333</v>
      </c>
      <c r="V560" s="6">
        <f>Table1[[#This Row],[EMI PER MONTH]]/Table1[[#This Row],[INCOME PER MONTH]]</f>
        <v>8.7536448318990458E-3</v>
      </c>
      <c r="W560" s="7" t="str">
        <f>TEXT(Table1[[#This Row],[Issue Date]],"YYYY-mm")</f>
        <v>2021-02</v>
      </c>
      <c r="X560" s="33">
        <f ca="1">DATEDIF(Table1[[#This Row],[Issue Date]],TODAY(),"m")</f>
        <v>55</v>
      </c>
      <c r="Y56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16429.38</v>
      </c>
      <c r="Z560" s="22" t="str">
        <f>IF(Table1[[#This Row],[Total Payments Received]]&gt;Table1[[#This Row],[Loan Amount]],"PROFIT","LOSS")</f>
        <v>LOSS</v>
      </c>
    </row>
    <row r="561" spans="1:26" ht="30" x14ac:dyDescent="0.25">
      <c r="A561" s="21" t="s">
        <v>1161</v>
      </c>
      <c r="B561" s="2" t="s">
        <v>2283</v>
      </c>
      <c r="C561" s="3" t="s">
        <v>1162</v>
      </c>
      <c r="D561" s="3" t="s">
        <v>39</v>
      </c>
      <c r="E561" s="3">
        <v>2742</v>
      </c>
      <c r="F561" s="3">
        <v>16</v>
      </c>
      <c r="G561" s="3">
        <v>36</v>
      </c>
      <c r="H561" s="3" t="s">
        <v>19</v>
      </c>
      <c r="I561" s="3" t="s">
        <v>26</v>
      </c>
      <c r="J561" s="3" t="s">
        <v>21</v>
      </c>
      <c r="K561" s="3">
        <v>41151</v>
      </c>
      <c r="L561" s="3" t="s">
        <v>28</v>
      </c>
      <c r="M561" s="3">
        <v>0.2</v>
      </c>
      <c r="N561" s="3">
        <v>0.73</v>
      </c>
      <c r="O561" s="3">
        <v>3180.72</v>
      </c>
      <c r="P561" s="3">
        <v>0</v>
      </c>
      <c r="Q561" s="3">
        <f>Table1[[#This Row],[Total Payments Received]]-Table1[[#This Row],[Loan Amount]]</f>
        <v>438.7199999999998</v>
      </c>
      <c r="R561" s="4">
        <f>Table1[[#This Row],[Loan Amount]]/Table1[[#This Row],[Annual Income]]</f>
        <v>6.6632645622220599E-2</v>
      </c>
      <c r="S561" s="6">
        <f>Table1[[#This Row],[Loan Amount]]/Table1[[#This Row],[Annual Income]]</f>
        <v>6.6632645622220599E-2</v>
      </c>
      <c r="T561" s="3">
        <f>Table1[[#This Row],[Total Payments Received]]/Table1[[#This Row],[Term (Months)]]</f>
        <v>88.353333333333325</v>
      </c>
      <c r="U561" s="3">
        <f>Table1[[#This Row],[Annual Income]]/12</f>
        <v>3429.25</v>
      </c>
      <c r="V561" s="6">
        <f>Table1[[#This Row],[EMI PER MONTH]]/Table1[[#This Row],[INCOME PER MONTH]]</f>
        <v>2.5764622973925295E-2</v>
      </c>
      <c r="W561" s="7" t="str">
        <f>TEXT(Table1[[#This Row],[Issue Date]],"YYYY-mm")</f>
        <v>2022-11</v>
      </c>
      <c r="X561" s="33">
        <f ca="1">DATEDIF(Table1[[#This Row],[Issue Date]],TODAY(),"m")</f>
        <v>34</v>
      </c>
      <c r="Y56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438.72</v>
      </c>
      <c r="Z561" s="22" t="str">
        <f>IF(Table1[[#This Row],[Total Payments Received]]&gt;Table1[[#This Row],[Loan Amount]],"PROFIT","LOSS")</f>
        <v>PROFIT</v>
      </c>
    </row>
    <row r="562" spans="1:26" ht="30" x14ac:dyDescent="0.25">
      <c r="A562" s="21" t="s">
        <v>1163</v>
      </c>
      <c r="B562" s="2" t="s">
        <v>2482</v>
      </c>
      <c r="C562" s="3" t="s">
        <v>1164</v>
      </c>
      <c r="D562" s="3" t="s">
        <v>55</v>
      </c>
      <c r="E562" s="3">
        <v>19309</v>
      </c>
      <c r="F562" s="3">
        <v>23</v>
      </c>
      <c r="G562" s="3">
        <v>36</v>
      </c>
      <c r="H562" s="3" t="s">
        <v>19</v>
      </c>
      <c r="I562" s="3" t="s">
        <v>35</v>
      </c>
      <c r="J562" s="3" t="s">
        <v>46</v>
      </c>
      <c r="K562" s="3">
        <v>101094</v>
      </c>
      <c r="L562" s="3" t="s">
        <v>28</v>
      </c>
      <c r="M562" s="3">
        <v>0.15</v>
      </c>
      <c r="N562" s="3">
        <v>0.88</v>
      </c>
      <c r="O562" s="3">
        <v>23750.07</v>
      </c>
      <c r="P562" s="3">
        <v>0</v>
      </c>
      <c r="Q562" s="3">
        <f>Table1[[#This Row],[Total Payments Received]]-Table1[[#This Row],[Loan Amount]]</f>
        <v>4441.07</v>
      </c>
      <c r="R562" s="4">
        <f>Table1[[#This Row],[Loan Amount]]/Table1[[#This Row],[Annual Income]]</f>
        <v>0.19100045502205867</v>
      </c>
      <c r="S562" s="6">
        <f>Table1[[#This Row],[Loan Amount]]/Table1[[#This Row],[Annual Income]]</f>
        <v>0.19100045502205867</v>
      </c>
      <c r="T562" s="3">
        <f>Table1[[#This Row],[Total Payments Received]]/Table1[[#This Row],[Term (Months)]]</f>
        <v>659.72416666666663</v>
      </c>
      <c r="U562" s="3">
        <f>Table1[[#This Row],[Annual Income]]/12</f>
        <v>8424.5</v>
      </c>
      <c r="V562" s="6">
        <f>Table1[[#This Row],[EMI PER MONTH]]/Table1[[#This Row],[INCOME PER MONTH]]</f>
        <v>7.8310186559044051E-2</v>
      </c>
      <c r="W562" s="7" t="str">
        <f>TEXT(Table1[[#This Row],[Issue Date]],"YYYY-mm")</f>
        <v>2022-12</v>
      </c>
      <c r="X562" s="33">
        <f ca="1">DATEDIF(Table1[[#This Row],[Issue Date]],TODAY(),"m")</f>
        <v>33</v>
      </c>
      <c r="Y56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4441.07</v>
      </c>
      <c r="Z562" s="22" t="str">
        <f>IF(Table1[[#This Row],[Total Payments Received]]&gt;Table1[[#This Row],[Loan Amount]],"PROFIT","LOSS")</f>
        <v>PROFIT</v>
      </c>
    </row>
    <row r="563" spans="1:26" ht="30" hidden="1" x14ac:dyDescent="0.25">
      <c r="A563" s="21" t="s">
        <v>1165</v>
      </c>
      <c r="B563" s="2" t="s">
        <v>2483</v>
      </c>
      <c r="C563" s="3" t="s">
        <v>1166</v>
      </c>
      <c r="D563" s="3" t="s">
        <v>49</v>
      </c>
      <c r="E563" s="3">
        <v>1619</v>
      </c>
      <c r="F563" s="3">
        <v>13.1</v>
      </c>
      <c r="G563" s="3">
        <v>60</v>
      </c>
      <c r="H563" s="3" t="s">
        <v>2773</v>
      </c>
      <c r="I563" s="3" t="s">
        <v>40</v>
      </c>
      <c r="J563" s="3" t="s">
        <v>46</v>
      </c>
      <c r="K563" s="3">
        <v>89174</v>
      </c>
      <c r="L563" s="3" t="s">
        <v>28</v>
      </c>
      <c r="M563" s="3">
        <v>0.47</v>
      </c>
      <c r="N563" s="3">
        <v>0.54</v>
      </c>
      <c r="O563" s="3">
        <v>0</v>
      </c>
      <c r="P563" s="3">
        <v>0</v>
      </c>
      <c r="Q563" s="3">
        <f>Table1[[#This Row],[Total Payments Received]]-Table1[[#This Row],[Loan Amount]]</f>
        <v>-1619</v>
      </c>
      <c r="R563" s="4">
        <f>Table1[[#This Row],[Loan Amount]]/Table1[[#This Row],[Annual Income]]</f>
        <v>1.8155516181846725E-2</v>
      </c>
      <c r="S563" s="6">
        <f>Table1[[#This Row],[Loan Amount]]/Table1[[#This Row],[Annual Income]]</f>
        <v>1.8155516181846725E-2</v>
      </c>
      <c r="T563" s="3">
        <f>Table1[[#This Row],[Total Payments Received]]/Table1[[#This Row],[Term (Months)]]</f>
        <v>0</v>
      </c>
      <c r="U563" s="3">
        <f>Table1[[#This Row],[Annual Income]]/12</f>
        <v>7431.166666666667</v>
      </c>
      <c r="V563" s="6">
        <f>Table1[[#This Row],[EMI PER MONTH]]/Table1[[#This Row],[INCOME PER MONTH]]</f>
        <v>0</v>
      </c>
      <c r="W563" s="7" t="str">
        <f>TEXT(Table1[[#This Row],[Issue Date]],"YYYY-mm")</f>
        <v>2022-03</v>
      </c>
      <c r="X563" s="33">
        <f ca="1">DATEDIF(Table1[[#This Row],[Issue Date]],TODAY(),"m")</f>
        <v>41</v>
      </c>
      <c r="Y56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1619</v>
      </c>
      <c r="Z563" s="22" t="str">
        <f>IF(Table1[[#This Row],[Total Payments Received]]&gt;Table1[[#This Row],[Loan Amount]],"PROFIT","LOSS")</f>
        <v>LOSS</v>
      </c>
    </row>
    <row r="564" spans="1:26" x14ac:dyDescent="0.25">
      <c r="A564" s="21" t="s">
        <v>1167</v>
      </c>
      <c r="B564" s="2" t="s">
        <v>2213</v>
      </c>
      <c r="C564" s="3" t="s">
        <v>1168</v>
      </c>
      <c r="D564" s="3" t="s">
        <v>75</v>
      </c>
      <c r="E564" s="3">
        <v>18658</v>
      </c>
      <c r="F564" s="3">
        <v>11.4</v>
      </c>
      <c r="G564" s="3">
        <v>60</v>
      </c>
      <c r="H564" s="3" t="s">
        <v>2043</v>
      </c>
      <c r="I564" s="3" t="s">
        <v>20</v>
      </c>
      <c r="J564" s="3" t="s">
        <v>36</v>
      </c>
      <c r="K564" s="3">
        <v>74739</v>
      </c>
      <c r="L564" s="3" t="s">
        <v>32</v>
      </c>
      <c r="M564" s="3">
        <v>0.41</v>
      </c>
      <c r="N564" s="3">
        <v>0.82</v>
      </c>
      <c r="O564" s="3">
        <v>7535.32</v>
      </c>
      <c r="P564" s="3">
        <v>0</v>
      </c>
      <c r="Q564" s="3">
        <f>Table1[[#This Row],[Total Payments Received]]-Table1[[#This Row],[Loan Amount]]</f>
        <v>-11122.68</v>
      </c>
      <c r="R564" s="4">
        <f>Table1[[#This Row],[Loan Amount]]/Table1[[#This Row],[Annual Income]]</f>
        <v>0.24964208779887342</v>
      </c>
      <c r="S564" s="6">
        <f>Table1[[#This Row],[Loan Amount]]/Table1[[#This Row],[Annual Income]]</f>
        <v>0.24964208779887342</v>
      </c>
      <c r="T564" s="3">
        <f>Table1[[#This Row],[Total Payments Received]]/Table1[[#This Row],[Term (Months)]]</f>
        <v>125.58866666666667</v>
      </c>
      <c r="U564" s="3">
        <f>Table1[[#This Row],[Annual Income]]/12</f>
        <v>6228.25</v>
      </c>
      <c r="V564" s="6">
        <f>Table1[[#This Row],[EMI PER MONTH]]/Table1[[#This Row],[INCOME PER MONTH]]</f>
        <v>2.0164358634715478E-2</v>
      </c>
      <c r="W564" s="7" t="str">
        <f>TEXT(Table1[[#This Row],[Issue Date]],"YYYY-mm")</f>
        <v>2023-05</v>
      </c>
      <c r="X564" s="33">
        <f ca="1">DATEDIF(Table1[[#This Row],[Issue Date]],TODAY(),"m")</f>
        <v>27</v>
      </c>
      <c r="Y56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11122.68</v>
      </c>
      <c r="Z564" s="22" t="str">
        <f>IF(Table1[[#This Row],[Total Payments Received]]&gt;Table1[[#This Row],[Loan Amount]],"PROFIT","LOSS")</f>
        <v>LOSS</v>
      </c>
    </row>
    <row r="565" spans="1:26" x14ac:dyDescent="0.25">
      <c r="A565" s="21" t="s">
        <v>1169</v>
      </c>
      <c r="B565" s="2" t="s">
        <v>2327</v>
      </c>
      <c r="C565" s="3" t="s">
        <v>1170</v>
      </c>
      <c r="D565" s="3" t="s">
        <v>75</v>
      </c>
      <c r="E565" s="3">
        <v>35707</v>
      </c>
      <c r="F565" s="3">
        <v>20</v>
      </c>
      <c r="G565" s="3">
        <v>60</v>
      </c>
      <c r="H565" s="3" t="s">
        <v>19</v>
      </c>
      <c r="I565" s="3" t="s">
        <v>20</v>
      </c>
      <c r="J565" s="3" t="s">
        <v>36</v>
      </c>
      <c r="K565" s="3">
        <v>62954</v>
      </c>
      <c r="L565" s="3" t="s">
        <v>22</v>
      </c>
      <c r="M565" s="3">
        <v>0.43</v>
      </c>
      <c r="N565" s="3">
        <v>0.79</v>
      </c>
      <c r="O565" s="3">
        <v>42848.4</v>
      </c>
      <c r="P565" s="3">
        <v>0</v>
      </c>
      <c r="Q565" s="3">
        <f>Table1[[#This Row],[Total Payments Received]]-Table1[[#This Row],[Loan Amount]]</f>
        <v>7141.4000000000015</v>
      </c>
      <c r="R565" s="4">
        <f>Table1[[#This Row],[Loan Amount]]/Table1[[#This Row],[Annual Income]]</f>
        <v>0.56719191790831402</v>
      </c>
      <c r="S565" s="6">
        <f>Table1[[#This Row],[Loan Amount]]/Table1[[#This Row],[Annual Income]]</f>
        <v>0.56719191790831402</v>
      </c>
      <c r="T565" s="3">
        <f>Table1[[#This Row],[Total Payments Received]]/Table1[[#This Row],[Term (Months)]]</f>
        <v>714.14</v>
      </c>
      <c r="U565" s="3">
        <f>Table1[[#This Row],[Annual Income]]/12</f>
        <v>5246.166666666667</v>
      </c>
      <c r="V565" s="6">
        <f>Table1[[#This Row],[EMI PER MONTH]]/Table1[[#This Row],[INCOME PER MONTH]]</f>
        <v>0.13612606029799534</v>
      </c>
      <c r="W565" s="7" t="str">
        <f>TEXT(Table1[[#This Row],[Issue Date]],"YYYY-mm")</f>
        <v>2022-05</v>
      </c>
      <c r="X565" s="33">
        <f ca="1">DATEDIF(Table1[[#This Row],[Issue Date]],TODAY(),"m")</f>
        <v>40</v>
      </c>
      <c r="Y56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7141.4</v>
      </c>
      <c r="Z565" s="22" t="str">
        <f>IF(Table1[[#This Row],[Total Payments Received]]&gt;Table1[[#This Row],[Loan Amount]],"PROFIT","LOSS")</f>
        <v>PROFIT</v>
      </c>
    </row>
    <row r="566" spans="1:26" x14ac:dyDescent="0.25">
      <c r="A566" s="21" t="s">
        <v>1171</v>
      </c>
      <c r="B566" s="2" t="s">
        <v>2484</v>
      </c>
      <c r="C566" s="3" t="s">
        <v>1172</v>
      </c>
      <c r="D566" s="3" t="s">
        <v>25</v>
      </c>
      <c r="E566" s="3">
        <v>21337</v>
      </c>
      <c r="F566" s="3">
        <v>13.3</v>
      </c>
      <c r="G566" s="3">
        <v>36</v>
      </c>
      <c r="H566" s="3" t="s">
        <v>19</v>
      </c>
      <c r="I566" s="3" t="s">
        <v>20</v>
      </c>
      <c r="J566" s="3" t="s">
        <v>27</v>
      </c>
      <c r="K566" s="3">
        <v>142984</v>
      </c>
      <c r="L566" s="3" t="s">
        <v>32</v>
      </c>
      <c r="M566" s="3">
        <v>0.46</v>
      </c>
      <c r="N566" s="3">
        <v>0.89</v>
      </c>
      <c r="O566" s="3">
        <v>24174.82</v>
      </c>
      <c r="P566" s="3">
        <v>0</v>
      </c>
      <c r="Q566" s="3">
        <f>Table1[[#This Row],[Total Payments Received]]-Table1[[#This Row],[Loan Amount]]</f>
        <v>2837.8199999999997</v>
      </c>
      <c r="R566" s="4">
        <f>Table1[[#This Row],[Loan Amount]]/Table1[[#This Row],[Annual Income]]</f>
        <v>0.14922648687965087</v>
      </c>
      <c r="S566" s="6">
        <f>Table1[[#This Row],[Loan Amount]]/Table1[[#This Row],[Annual Income]]</f>
        <v>0.14922648687965087</v>
      </c>
      <c r="T566" s="3">
        <f>Table1[[#This Row],[Total Payments Received]]/Table1[[#This Row],[Term (Months)]]</f>
        <v>671.52277777777772</v>
      </c>
      <c r="U566" s="3">
        <f>Table1[[#This Row],[Annual Income]]/12</f>
        <v>11915.333333333334</v>
      </c>
      <c r="V566" s="6">
        <f>Table1[[#This Row],[EMI PER MONTH]]/Table1[[#This Row],[INCOME PER MONTH]]</f>
        <v>5.6357867546951636E-2</v>
      </c>
      <c r="W566" s="7" t="str">
        <f>TEXT(Table1[[#This Row],[Issue Date]],"YYYY-mm")</f>
        <v>2021-02</v>
      </c>
      <c r="X566" s="33">
        <f ca="1">DATEDIF(Table1[[#This Row],[Issue Date]],TODAY(),"m")</f>
        <v>55</v>
      </c>
      <c r="Y56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2837.82</v>
      </c>
      <c r="Z566" s="22" t="str">
        <f>IF(Table1[[#This Row],[Total Payments Received]]&gt;Table1[[#This Row],[Loan Amount]],"PROFIT","LOSS")</f>
        <v>PROFIT</v>
      </c>
    </row>
    <row r="567" spans="1:26" ht="45" x14ac:dyDescent="0.25">
      <c r="A567" s="21" t="s">
        <v>1173</v>
      </c>
      <c r="B567" s="2" t="s">
        <v>2485</v>
      </c>
      <c r="C567" s="3" t="s">
        <v>1174</v>
      </c>
      <c r="D567" s="3" t="s">
        <v>25</v>
      </c>
      <c r="E567" s="3">
        <v>17001</v>
      </c>
      <c r="F567" s="3">
        <v>17.899999999999999</v>
      </c>
      <c r="G567" s="3">
        <v>60</v>
      </c>
      <c r="H567" s="3" t="s">
        <v>19</v>
      </c>
      <c r="I567" s="3" t="s">
        <v>82</v>
      </c>
      <c r="J567" s="3" t="s">
        <v>31</v>
      </c>
      <c r="K567" s="3">
        <v>142863</v>
      </c>
      <c r="L567" s="3" t="s">
        <v>28</v>
      </c>
      <c r="M567" s="3">
        <v>0.31</v>
      </c>
      <c r="N567" s="3">
        <v>0.61</v>
      </c>
      <c r="O567" s="3">
        <v>20044.18</v>
      </c>
      <c r="P567" s="3">
        <v>0</v>
      </c>
      <c r="Q567" s="3">
        <f>Table1[[#This Row],[Total Payments Received]]-Table1[[#This Row],[Loan Amount]]</f>
        <v>3043.1800000000003</v>
      </c>
      <c r="R567" s="4">
        <f>Table1[[#This Row],[Loan Amount]]/Table1[[#This Row],[Annual Income]]</f>
        <v>0.11900212091304256</v>
      </c>
      <c r="S567" s="6">
        <f>Table1[[#This Row],[Loan Amount]]/Table1[[#This Row],[Annual Income]]</f>
        <v>0.11900212091304256</v>
      </c>
      <c r="T567" s="3">
        <f>Table1[[#This Row],[Total Payments Received]]/Table1[[#This Row],[Term (Months)]]</f>
        <v>334.06966666666665</v>
      </c>
      <c r="U567" s="3">
        <f>Table1[[#This Row],[Annual Income]]/12</f>
        <v>11905.25</v>
      </c>
      <c r="V567" s="6">
        <f>Table1[[#This Row],[EMI PER MONTH]]/Table1[[#This Row],[INCOME PER MONTH]]</f>
        <v>2.8060701511238038E-2</v>
      </c>
      <c r="W567" s="7" t="str">
        <f>TEXT(Table1[[#This Row],[Issue Date]],"YYYY-mm")</f>
        <v>2021-04</v>
      </c>
      <c r="X567" s="33">
        <f ca="1">DATEDIF(Table1[[#This Row],[Issue Date]],TODAY(),"m")</f>
        <v>53</v>
      </c>
      <c r="Y56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3043.18</v>
      </c>
      <c r="Z567" s="22" t="str">
        <f>IF(Table1[[#This Row],[Total Payments Received]]&gt;Table1[[#This Row],[Loan Amount]],"PROFIT","LOSS")</f>
        <v>PROFIT</v>
      </c>
    </row>
    <row r="568" spans="1:26" ht="30" hidden="1" x14ac:dyDescent="0.25">
      <c r="A568" s="21" t="s">
        <v>1175</v>
      </c>
      <c r="B568" s="2" t="s">
        <v>2331</v>
      </c>
      <c r="C568" s="3" t="s">
        <v>1176</v>
      </c>
      <c r="D568" s="3" t="s">
        <v>52</v>
      </c>
      <c r="E568" s="3">
        <v>1968</v>
      </c>
      <c r="F568" s="3">
        <v>17.899999999999999</v>
      </c>
      <c r="G568" s="3">
        <v>36</v>
      </c>
      <c r="H568" s="3" t="s">
        <v>2773</v>
      </c>
      <c r="I568" s="3" t="s">
        <v>56</v>
      </c>
      <c r="J568" s="3" t="s">
        <v>46</v>
      </c>
      <c r="K568" s="3">
        <v>139373</v>
      </c>
      <c r="L568" s="3" t="s">
        <v>22</v>
      </c>
      <c r="M568" s="3">
        <v>0.28000000000000003</v>
      </c>
      <c r="N568" s="3">
        <v>0.7</v>
      </c>
      <c r="O568" s="3">
        <v>0</v>
      </c>
      <c r="P568" s="3">
        <v>0</v>
      </c>
      <c r="Q568" s="3">
        <f>Table1[[#This Row],[Total Payments Received]]-Table1[[#This Row],[Loan Amount]]</f>
        <v>-1968</v>
      </c>
      <c r="R568" s="4">
        <f>Table1[[#This Row],[Loan Amount]]/Table1[[#This Row],[Annual Income]]</f>
        <v>1.4120381996512955E-2</v>
      </c>
      <c r="S568" s="6">
        <f>Table1[[#This Row],[Loan Amount]]/Table1[[#This Row],[Annual Income]]</f>
        <v>1.4120381996512955E-2</v>
      </c>
      <c r="T568" s="3">
        <f>Table1[[#This Row],[Total Payments Received]]/Table1[[#This Row],[Term (Months)]]</f>
        <v>0</v>
      </c>
      <c r="U568" s="3">
        <f>Table1[[#This Row],[Annual Income]]/12</f>
        <v>11614.416666666666</v>
      </c>
      <c r="V568" s="6">
        <f>Table1[[#This Row],[EMI PER MONTH]]/Table1[[#This Row],[INCOME PER MONTH]]</f>
        <v>0</v>
      </c>
      <c r="W568" s="7" t="str">
        <f>TEXT(Table1[[#This Row],[Issue Date]],"YYYY-mm")</f>
        <v>2021-06</v>
      </c>
      <c r="X568" s="33">
        <f ca="1">DATEDIF(Table1[[#This Row],[Issue Date]],TODAY(),"m")</f>
        <v>51</v>
      </c>
      <c r="Y56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1968</v>
      </c>
      <c r="Z568" s="22" t="str">
        <f>IF(Table1[[#This Row],[Total Payments Received]]&gt;Table1[[#This Row],[Loan Amount]],"PROFIT","LOSS")</f>
        <v>LOSS</v>
      </c>
    </row>
    <row r="569" spans="1:26" x14ac:dyDescent="0.25">
      <c r="A569" s="21" t="s">
        <v>1177</v>
      </c>
      <c r="B569" s="2" t="s">
        <v>2486</v>
      </c>
      <c r="C569" s="3" t="s">
        <v>1178</v>
      </c>
      <c r="D569" s="3" t="s">
        <v>75</v>
      </c>
      <c r="E569" s="3">
        <v>26892</v>
      </c>
      <c r="F569" s="3">
        <v>22.8</v>
      </c>
      <c r="G569" s="3">
        <v>36</v>
      </c>
      <c r="H569" s="3" t="s">
        <v>19</v>
      </c>
      <c r="I569" s="3" t="s">
        <v>20</v>
      </c>
      <c r="J569" s="3" t="s">
        <v>27</v>
      </c>
      <c r="K569" s="3">
        <v>65303</v>
      </c>
      <c r="L569" s="3" t="s">
        <v>32</v>
      </c>
      <c r="M569" s="3">
        <v>0.23</v>
      </c>
      <c r="N569" s="3">
        <v>0.92</v>
      </c>
      <c r="O569" s="3">
        <v>33023.379999999997</v>
      </c>
      <c r="P569" s="3">
        <v>0</v>
      </c>
      <c r="Q569" s="3">
        <f>Table1[[#This Row],[Total Payments Received]]-Table1[[#This Row],[Loan Amount]]</f>
        <v>6131.3799999999974</v>
      </c>
      <c r="R569" s="4">
        <f>Table1[[#This Row],[Loan Amount]]/Table1[[#This Row],[Annual Income]]</f>
        <v>0.41180343935194402</v>
      </c>
      <c r="S569" s="6">
        <f>Table1[[#This Row],[Loan Amount]]/Table1[[#This Row],[Annual Income]]</f>
        <v>0.41180343935194402</v>
      </c>
      <c r="T569" s="3">
        <f>Table1[[#This Row],[Total Payments Received]]/Table1[[#This Row],[Term (Months)]]</f>
        <v>917.31611111111101</v>
      </c>
      <c r="U569" s="3">
        <f>Table1[[#This Row],[Annual Income]]/12</f>
        <v>5441.916666666667</v>
      </c>
      <c r="V569" s="6">
        <f>Table1[[#This Row],[EMI PER MONTH]]/Table1[[#This Row],[INCOME PER MONTH]]</f>
        <v>0.16856489492570528</v>
      </c>
      <c r="W569" s="7" t="str">
        <f>TEXT(Table1[[#This Row],[Issue Date]],"YYYY-mm")</f>
        <v>2021-09</v>
      </c>
      <c r="X569" s="33">
        <f ca="1">DATEDIF(Table1[[#This Row],[Issue Date]],TODAY(),"m")</f>
        <v>48</v>
      </c>
      <c r="Y56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6131.38</v>
      </c>
      <c r="Z569" s="22" t="str">
        <f>IF(Table1[[#This Row],[Total Payments Received]]&gt;Table1[[#This Row],[Loan Amount]],"PROFIT","LOSS")</f>
        <v>PROFIT</v>
      </c>
    </row>
    <row r="570" spans="1:26" x14ac:dyDescent="0.25">
      <c r="A570" s="21" t="s">
        <v>1179</v>
      </c>
      <c r="B570" s="2" t="s">
        <v>2487</v>
      </c>
      <c r="C570" s="3" t="s">
        <v>1180</v>
      </c>
      <c r="D570" s="3" t="s">
        <v>49</v>
      </c>
      <c r="E570" s="3">
        <v>26619</v>
      </c>
      <c r="F570" s="3">
        <v>17</v>
      </c>
      <c r="G570" s="3">
        <v>60</v>
      </c>
      <c r="H570" s="3" t="s">
        <v>19</v>
      </c>
      <c r="I570" s="3" t="s">
        <v>20</v>
      </c>
      <c r="J570" s="3" t="s">
        <v>36</v>
      </c>
      <c r="K570" s="3">
        <v>64700</v>
      </c>
      <c r="L570" s="3" t="s">
        <v>32</v>
      </c>
      <c r="M570" s="3">
        <v>0.34</v>
      </c>
      <c r="N570" s="3">
        <v>0.8</v>
      </c>
      <c r="O570" s="3">
        <v>31144.23</v>
      </c>
      <c r="P570" s="3">
        <v>0</v>
      </c>
      <c r="Q570" s="3">
        <f>Table1[[#This Row],[Total Payments Received]]-Table1[[#This Row],[Loan Amount]]</f>
        <v>4525.2299999999996</v>
      </c>
      <c r="R570" s="4">
        <f>Table1[[#This Row],[Loan Amount]]/Table1[[#This Row],[Annual Income]]</f>
        <v>0.41142194744976818</v>
      </c>
      <c r="S570" s="6">
        <f>Table1[[#This Row],[Loan Amount]]/Table1[[#This Row],[Annual Income]]</f>
        <v>0.41142194744976818</v>
      </c>
      <c r="T570" s="3">
        <f>Table1[[#This Row],[Total Payments Received]]/Table1[[#This Row],[Term (Months)]]</f>
        <v>519.07050000000004</v>
      </c>
      <c r="U570" s="3">
        <f>Table1[[#This Row],[Annual Income]]/12</f>
        <v>5391.666666666667</v>
      </c>
      <c r="V570" s="6">
        <f>Table1[[#This Row],[EMI PER MONTH]]/Table1[[#This Row],[INCOME PER MONTH]]</f>
        <v>9.6272735703245751E-2</v>
      </c>
      <c r="W570" s="7" t="str">
        <f>TEXT(Table1[[#This Row],[Issue Date]],"YYYY-mm")</f>
        <v>2022-11</v>
      </c>
      <c r="X570" s="33">
        <f ca="1">DATEDIF(Table1[[#This Row],[Issue Date]],TODAY(),"m")</f>
        <v>34</v>
      </c>
      <c r="Y57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4525.23</v>
      </c>
      <c r="Z570" s="22" t="str">
        <f>IF(Table1[[#This Row],[Total Payments Received]]&gt;Table1[[#This Row],[Loan Amount]],"PROFIT","LOSS")</f>
        <v>PROFIT</v>
      </c>
    </row>
    <row r="571" spans="1:26" x14ac:dyDescent="0.25">
      <c r="A571" s="21" t="s">
        <v>1181</v>
      </c>
      <c r="B571" s="2" t="s">
        <v>2241</v>
      </c>
      <c r="C571" s="3" t="s">
        <v>1182</v>
      </c>
      <c r="D571" s="3" t="s">
        <v>75</v>
      </c>
      <c r="E571" s="3">
        <v>1281</v>
      </c>
      <c r="F571" s="3">
        <v>15</v>
      </c>
      <c r="G571" s="3">
        <v>60</v>
      </c>
      <c r="H571" s="3" t="s">
        <v>19</v>
      </c>
      <c r="I571" s="3" t="s">
        <v>56</v>
      </c>
      <c r="J571" s="3" t="s">
        <v>36</v>
      </c>
      <c r="K571" s="3">
        <v>123036</v>
      </c>
      <c r="L571" s="3" t="s">
        <v>28</v>
      </c>
      <c r="M571" s="3">
        <v>0.28000000000000003</v>
      </c>
      <c r="N571" s="3">
        <v>0.67</v>
      </c>
      <c r="O571" s="3">
        <v>1473.15</v>
      </c>
      <c r="P571" s="3">
        <v>0</v>
      </c>
      <c r="Q571" s="3">
        <f>Table1[[#This Row],[Total Payments Received]]-Table1[[#This Row],[Loan Amount]]</f>
        <v>192.15000000000009</v>
      </c>
      <c r="R571" s="4">
        <f>Table1[[#This Row],[Loan Amount]]/Table1[[#This Row],[Annual Income]]</f>
        <v>1.04115868526285E-2</v>
      </c>
      <c r="S571" s="6">
        <f>Table1[[#This Row],[Loan Amount]]/Table1[[#This Row],[Annual Income]]</f>
        <v>1.04115868526285E-2</v>
      </c>
      <c r="T571" s="3">
        <f>Table1[[#This Row],[Total Payments Received]]/Table1[[#This Row],[Term (Months)]]</f>
        <v>24.552500000000002</v>
      </c>
      <c r="U571" s="3">
        <f>Table1[[#This Row],[Annual Income]]/12</f>
        <v>10253</v>
      </c>
      <c r="V571" s="6">
        <f>Table1[[#This Row],[EMI PER MONTH]]/Table1[[#This Row],[INCOME PER MONTH]]</f>
        <v>2.3946649761045552E-3</v>
      </c>
      <c r="W571" s="7" t="str">
        <f>TEXT(Table1[[#This Row],[Issue Date]],"YYYY-mm")</f>
        <v>2022-03</v>
      </c>
      <c r="X571" s="33">
        <f ca="1">DATEDIF(Table1[[#This Row],[Issue Date]],TODAY(),"m")</f>
        <v>42</v>
      </c>
      <c r="Y57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192.15</v>
      </c>
      <c r="Z571" s="22" t="str">
        <f>IF(Table1[[#This Row],[Total Payments Received]]&gt;Table1[[#This Row],[Loan Amount]],"PROFIT","LOSS")</f>
        <v>PROFIT</v>
      </c>
    </row>
    <row r="572" spans="1:26" ht="30" x14ac:dyDescent="0.25">
      <c r="A572" s="21" t="s">
        <v>1183</v>
      </c>
      <c r="B572" s="2" t="s">
        <v>2488</v>
      </c>
      <c r="C572" s="3" t="s">
        <v>1184</v>
      </c>
      <c r="D572" s="3" t="s">
        <v>64</v>
      </c>
      <c r="E572" s="3">
        <v>28420</v>
      </c>
      <c r="F572" s="3">
        <v>7.8</v>
      </c>
      <c r="G572" s="3">
        <v>36</v>
      </c>
      <c r="H572" s="3" t="s">
        <v>19</v>
      </c>
      <c r="I572" s="3" t="s">
        <v>40</v>
      </c>
      <c r="J572" s="3" t="s">
        <v>46</v>
      </c>
      <c r="K572" s="3">
        <v>97568</v>
      </c>
      <c r="L572" s="3" t="s">
        <v>32</v>
      </c>
      <c r="M572" s="3">
        <v>0.28000000000000003</v>
      </c>
      <c r="N572" s="3">
        <v>0.56000000000000005</v>
      </c>
      <c r="O572" s="3">
        <v>30636.76</v>
      </c>
      <c r="P572" s="3">
        <v>0</v>
      </c>
      <c r="Q572" s="3">
        <f>Table1[[#This Row],[Total Payments Received]]-Table1[[#This Row],[Loan Amount]]</f>
        <v>2216.7599999999984</v>
      </c>
      <c r="R572" s="4">
        <f>Table1[[#This Row],[Loan Amount]]/Table1[[#This Row],[Annual Income]]</f>
        <v>0.29128402755001642</v>
      </c>
      <c r="S572" s="6">
        <f>Table1[[#This Row],[Loan Amount]]/Table1[[#This Row],[Annual Income]]</f>
        <v>0.29128402755001642</v>
      </c>
      <c r="T572" s="3">
        <f>Table1[[#This Row],[Total Payments Received]]/Table1[[#This Row],[Term (Months)]]</f>
        <v>851.02111111111105</v>
      </c>
      <c r="U572" s="3">
        <f>Table1[[#This Row],[Annual Income]]/12</f>
        <v>8130.666666666667</v>
      </c>
      <c r="V572" s="6">
        <f>Table1[[#This Row],[EMI PER MONTH]]/Table1[[#This Row],[INCOME PER MONTH]]</f>
        <v>0.10466806056630588</v>
      </c>
      <c r="W572" s="7" t="str">
        <f>TEXT(Table1[[#This Row],[Issue Date]],"YYYY-mm")</f>
        <v>2021-04</v>
      </c>
      <c r="X572" s="33">
        <f ca="1">DATEDIF(Table1[[#This Row],[Issue Date]],TODAY(),"m")</f>
        <v>52</v>
      </c>
      <c r="Y57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2216.76</v>
      </c>
      <c r="Z572" s="22" t="str">
        <f>IF(Table1[[#This Row],[Total Payments Received]]&gt;Table1[[#This Row],[Loan Amount]],"PROFIT","LOSS")</f>
        <v>PROFIT</v>
      </c>
    </row>
    <row r="573" spans="1:26" x14ac:dyDescent="0.25">
      <c r="A573" s="21" t="s">
        <v>1185</v>
      </c>
      <c r="B573" s="2" t="s">
        <v>2477</v>
      </c>
      <c r="C573" s="3" t="s">
        <v>1186</v>
      </c>
      <c r="D573" s="3" t="s">
        <v>45</v>
      </c>
      <c r="E573" s="3">
        <v>16360</v>
      </c>
      <c r="F573" s="3">
        <v>7.3</v>
      </c>
      <c r="G573" s="3">
        <v>60</v>
      </c>
      <c r="H573" s="3" t="s">
        <v>19</v>
      </c>
      <c r="I573" s="3" t="s">
        <v>72</v>
      </c>
      <c r="J573" s="3" t="s">
        <v>36</v>
      </c>
      <c r="K573" s="3">
        <v>96788</v>
      </c>
      <c r="L573" s="3" t="s">
        <v>22</v>
      </c>
      <c r="M573" s="3">
        <v>0.47</v>
      </c>
      <c r="N573" s="3">
        <v>0.62</v>
      </c>
      <c r="O573" s="3">
        <v>17554.28</v>
      </c>
      <c r="P573" s="3">
        <v>0</v>
      </c>
      <c r="Q573" s="3">
        <f>Table1[[#This Row],[Total Payments Received]]-Table1[[#This Row],[Loan Amount]]</f>
        <v>1194.2799999999988</v>
      </c>
      <c r="R573" s="4">
        <f>Table1[[#This Row],[Loan Amount]]/Table1[[#This Row],[Annual Income]]</f>
        <v>0.16902921849816094</v>
      </c>
      <c r="S573" s="6">
        <f>Table1[[#This Row],[Loan Amount]]/Table1[[#This Row],[Annual Income]]</f>
        <v>0.16902921849816094</v>
      </c>
      <c r="T573" s="3">
        <f>Table1[[#This Row],[Total Payments Received]]/Table1[[#This Row],[Term (Months)]]</f>
        <v>292.57133333333331</v>
      </c>
      <c r="U573" s="3">
        <f>Table1[[#This Row],[Annual Income]]/12</f>
        <v>8065.666666666667</v>
      </c>
      <c r="V573" s="6">
        <f>Table1[[#This Row],[EMI PER MONTH]]/Table1[[#This Row],[INCOME PER MONTH]]</f>
        <v>3.627367028970533E-2</v>
      </c>
      <c r="W573" s="7" t="str">
        <f>TEXT(Table1[[#This Row],[Issue Date]],"YYYY-mm")</f>
        <v>2023-02</v>
      </c>
      <c r="X573" s="33">
        <f ca="1">DATEDIF(Table1[[#This Row],[Issue Date]],TODAY(),"m")</f>
        <v>31</v>
      </c>
      <c r="Y57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1194.28</v>
      </c>
      <c r="Z573" s="22" t="str">
        <f>IF(Table1[[#This Row],[Total Payments Received]]&gt;Table1[[#This Row],[Loan Amount]],"PROFIT","LOSS")</f>
        <v>PROFIT</v>
      </c>
    </row>
    <row r="574" spans="1:26" x14ac:dyDescent="0.25">
      <c r="A574" s="21" t="s">
        <v>1187</v>
      </c>
      <c r="B574" s="2" t="s">
        <v>2489</v>
      </c>
      <c r="C574" s="3" t="s">
        <v>1188</v>
      </c>
      <c r="D574" s="3" t="s">
        <v>75</v>
      </c>
      <c r="E574" s="3">
        <v>2058</v>
      </c>
      <c r="F574" s="3">
        <v>8.1</v>
      </c>
      <c r="G574" s="3">
        <v>60</v>
      </c>
      <c r="H574" s="3" t="s">
        <v>19</v>
      </c>
      <c r="I574" s="3" t="s">
        <v>20</v>
      </c>
      <c r="J574" s="3" t="s">
        <v>36</v>
      </c>
      <c r="K574" s="3">
        <v>101045</v>
      </c>
      <c r="L574" s="3" t="s">
        <v>28</v>
      </c>
      <c r="M574" s="3">
        <v>0.49</v>
      </c>
      <c r="N574" s="3">
        <v>0.76</v>
      </c>
      <c r="O574" s="3">
        <v>2224.6999999999998</v>
      </c>
      <c r="P574" s="3">
        <v>0</v>
      </c>
      <c r="Q574" s="3">
        <f>Table1[[#This Row],[Total Payments Received]]-Table1[[#This Row],[Loan Amount]]</f>
        <v>166.69999999999982</v>
      </c>
      <c r="R574" s="4">
        <f>Table1[[#This Row],[Loan Amount]]/Table1[[#This Row],[Annual Income]]</f>
        <v>2.0367163145133357E-2</v>
      </c>
      <c r="S574" s="6">
        <f>Table1[[#This Row],[Loan Amount]]/Table1[[#This Row],[Annual Income]]</f>
        <v>2.0367163145133357E-2</v>
      </c>
      <c r="T574" s="3">
        <f>Table1[[#This Row],[Total Payments Received]]/Table1[[#This Row],[Term (Months)]]</f>
        <v>37.078333333333333</v>
      </c>
      <c r="U574" s="3">
        <f>Table1[[#This Row],[Annual Income]]/12</f>
        <v>8420.4166666666661</v>
      </c>
      <c r="V574" s="6">
        <f>Table1[[#This Row],[EMI PER MONTH]]/Table1[[#This Row],[INCOME PER MONTH]]</f>
        <v>4.4033846306101247E-3</v>
      </c>
      <c r="W574" s="7" t="str">
        <f>TEXT(Table1[[#This Row],[Issue Date]],"YYYY-mm")</f>
        <v>2021-09</v>
      </c>
      <c r="X574" s="33">
        <f ca="1">DATEDIF(Table1[[#This Row],[Issue Date]],TODAY(),"m")</f>
        <v>47</v>
      </c>
      <c r="Y57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166.7</v>
      </c>
      <c r="Z574" s="22" t="str">
        <f>IF(Table1[[#This Row],[Total Payments Received]]&gt;Table1[[#This Row],[Loan Amount]],"PROFIT","LOSS")</f>
        <v>PROFIT</v>
      </c>
    </row>
    <row r="575" spans="1:26" ht="30" x14ac:dyDescent="0.25">
      <c r="A575" s="21" t="s">
        <v>1189</v>
      </c>
      <c r="B575" s="2" t="s">
        <v>2299</v>
      </c>
      <c r="C575" s="3" t="s">
        <v>1190</v>
      </c>
      <c r="D575" s="3" t="s">
        <v>18</v>
      </c>
      <c r="E575" s="3">
        <v>21677</v>
      </c>
      <c r="F575" s="3">
        <v>8.4</v>
      </c>
      <c r="G575" s="3">
        <v>36</v>
      </c>
      <c r="H575" s="3" t="s">
        <v>19</v>
      </c>
      <c r="I575" s="3" t="s">
        <v>56</v>
      </c>
      <c r="J575" s="3" t="s">
        <v>21</v>
      </c>
      <c r="K575" s="3">
        <v>67842</v>
      </c>
      <c r="L575" s="3" t="s">
        <v>28</v>
      </c>
      <c r="M575" s="3">
        <v>0.42</v>
      </c>
      <c r="N575" s="3">
        <v>0.82</v>
      </c>
      <c r="O575" s="3">
        <v>23497.87</v>
      </c>
      <c r="P575" s="3">
        <v>0</v>
      </c>
      <c r="Q575" s="3">
        <f>Table1[[#This Row],[Total Payments Received]]-Table1[[#This Row],[Loan Amount]]</f>
        <v>1820.869999999999</v>
      </c>
      <c r="R575" s="4">
        <f>Table1[[#This Row],[Loan Amount]]/Table1[[#This Row],[Annual Income]]</f>
        <v>0.31952183013472479</v>
      </c>
      <c r="S575" s="6">
        <f>Table1[[#This Row],[Loan Amount]]/Table1[[#This Row],[Annual Income]]</f>
        <v>0.31952183013472479</v>
      </c>
      <c r="T575" s="3">
        <f>Table1[[#This Row],[Total Payments Received]]/Table1[[#This Row],[Term (Months)]]</f>
        <v>652.71861111111104</v>
      </c>
      <c r="U575" s="3">
        <f>Table1[[#This Row],[Annual Income]]/12</f>
        <v>5653.5</v>
      </c>
      <c r="V575" s="6">
        <f>Table1[[#This Row],[EMI PER MONTH]]/Table1[[#This Row],[INCOME PER MONTH]]</f>
        <v>0.11545389778210154</v>
      </c>
      <c r="W575" s="7" t="str">
        <f>TEXT(Table1[[#This Row],[Issue Date]],"YYYY-mm")</f>
        <v>2023-12</v>
      </c>
      <c r="X575" s="33">
        <f ca="1">DATEDIF(Table1[[#This Row],[Issue Date]],TODAY(),"m")</f>
        <v>21</v>
      </c>
      <c r="Y57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1820.87</v>
      </c>
      <c r="Z575" s="22" t="str">
        <f>IF(Table1[[#This Row],[Total Payments Received]]&gt;Table1[[#This Row],[Loan Amount]],"PROFIT","LOSS")</f>
        <v>PROFIT</v>
      </c>
    </row>
    <row r="576" spans="1:26" ht="45" x14ac:dyDescent="0.25">
      <c r="A576" s="21" t="s">
        <v>1191</v>
      </c>
      <c r="B576" s="2" t="s">
        <v>2490</v>
      </c>
      <c r="C576" s="3" t="s">
        <v>1192</v>
      </c>
      <c r="D576" s="3" t="s">
        <v>52</v>
      </c>
      <c r="E576" s="3">
        <v>11724</v>
      </c>
      <c r="F576" s="3">
        <v>17.8</v>
      </c>
      <c r="G576" s="3">
        <v>60</v>
      </c>
      <c r="H576" s="3" t="s">
        <v>19</v>
      </c>
      <c r="I576" s="3" t="s">
        <v>56</v>
      </c>
      <c r="J576" s="3" t="s">
        <v>31</v>
      </c>
      <c r="K576" s="3">
        <v>43900</v>
      </c>
      <c r="L576" s="3" t="s">
        <v>22</v>
      </c>
      <c r="M576" s="3">
        <v>0.4</v>
      </c>
      <c r="N576" s="3">
        <v>0.56000000000000005</v>
      </c>
      <c r="O576" s="3">
        <v>13810.87</v>
      </c>
      <c r="P576" s="3">
        <v>0</v>
      </c>
      <c r="Q576" s="3">
        <f>Table1[[#This Row],[Total Payments Received]]-Table1[[#This Row],[Loan Amount]]</f>
        <v>2086.8700000000008</v>
      </c>
      <c r="R576" s="4">
        <f>Table1[[#This Row],[Loan Amount]]/Table1[[#This Row],[Annual Income]]</f>
        <v>0.26706150341685647</v>
      </c>
      <c r="S576" s="6">
        <f>Table1[[#This Row],[Loan Amount]]/Table1[[#This Row],[Annual Income]]</f>
        <v>0.26706150341685647</v>
      </c>
      <c r="T576" s="3">
        <f>Table1[[#This Row],[Total Payments Received]]/Table1[[#This Row],[Term (Months)]]</f>
        <v>230.18116666666668</v>
      </c>
      <c r="U576" s="3">
        <f>Table1[[#This Row],[Annual Income]]/12</f>
        <v>3658.3333333333335</v>
      </c>
      <c r="V576" s="6">
        <f>Table1[[#This Row],[EMI PER MONTH]]/Table1[[#This Row],[INCOME PER MONTH]]</f>
        <v>6.2919681093394075E-2</v>
      </c>
      <c r="W576" s="7" t="str">
        <f>TEXT(Table1[[#This Row],[Issue Date]],"YYYY-mm")</f>
        <v>2021-08</v>
      </c>
      <c r="X576" s="33">
        <f ca="1">DATEDIF(Table1[[#This Row],[Issue Date]],TODAY(),"m")</f>
        <v>48</v>
      </c>
      <c r="Y57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2086.87</v>
      </c>
      <c r="Z576" s="22" t="str">
        <f>IF(Table1[[#This Row],[Total Payments Received]]&gt;Table1[[#This Row],[Loan Amount]],"PROFIT","LOSS")</f>
        <v>PROFIT</v>
      </c>
    </row>
    <row r="577" spans="1:26" x14ac:dyDescent="0.25">
      <c r="A577" s="21" t="s">
        <v>1193</v>
      </c>
      <c r="B577" s="2" t="s">
        <v>2491</v>
      </c>
      <c r="C577" s="3" t="s">
        <v>1194</v>
      </c>
      <c r="D577" s="3" t="s">
        <v>55</v>
      </c>
      <c r="E577" s="3">
        <v>29404</v>
      </c>
      <c r="F577" s="3">
        <v>19.8</v>
      </c>
      <c r="G577" s="3">
        <v>36</v>
      </c>
      <c r="H577" s="3" t="s">
        <v>2043</v>
      </c>
      <c r="I577" s="3" t="s">
        <v>20</v>
      </c>
      <c r="J577" s="3" t="s">
        <v>36</v>
      </c>
      <c r="K577" s="3">
        <v>110059</v>
      </c>
      <c r="L577" s="3" t="s">
        <v>28</v>
      </c>
      <c r="M577" s="3">
        <v>0.37</v>
      </c>
      <c r="N577" s="3">
        <v>0.77</v>
      </c>
      <c r="O577" s="3">
        <v>5146.2</v>
      </c>
      <c r="P577" s="3">
        <v>7396.67</v>
      </c>
      <c r="Q577" s="3">
        <f>Table1[[#This Row],[Total Payments Received]]-Table1[[#This Row],[Loan Amount]]</f>
        <v>-24257.8</v>
      </c>
      <c r="R577" s="4">
        <f>Table1[[#This Row],[Loan Amount]]/Table1[[#This Row],[Annual Income]]</f>
        <v>0.26716579289290288</v>
      </c>
      <c r="S577" s="6">
        <f>Table1[[#This Row],[Loan Amount]]/Table1[[#This Row],[Annual Income]]</f>
        <v>0.26716579289290288</v>
      </c>
      <c r="T577" s="3">
        <f>Table1[[#This Row],[Total Payments Received]]/Table1[[#This Row],[Term (Months)]]</f>
        <v>142.94999999999999</v>
      </c>
      <c r="U577" s="3">
        <f>Table1[[#This Row],[Annual Income]]/12</f>
        <v>9171.5833333333339</v>
      </c>
      <c r="V577" s="6">
        <f>Table1[[#This Row],[EMI PER MONTH]]/Table1[[#This Row],[INCOME PER MONTH]]</f>
        <v>1.558618559136463E-2</v>
      </c>
      <c r="W577" s="7" t="str">
        <f>TEXT(Table1[[#This Row],[Issue Date]],"YYYY-mm")</f>
        <v>2022-01</v>
      </c>
      <c r="X577" s="33">
        <f ca="1">DATEDIF(Table1[[#This Row],[Issue Date]],TODAY(),"m")</f>
        <v>43</v>
      </c>
      <c r="Y57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24257.8</v>
      </c>
      <c r="Z577" s="22" t="str">
        <f>IF(Table1[[#This Row],[Total Payments Received]]&gt;Table1[[#This Row],[Loan Amount]],"PROFIT","LOSS")</f>
        <v>LOSS</v>
      </c>
    </row>
    <row r="578" spans="1:26" ht="30" x14ac:dyDescent="0.25">
      <c r="A578" s="21" t="s">
        <v>1195</v>
      </c>
      <c r="B578" s="2" t="s">
        <v>2492</v>
      </c>
      <c r="C578" s="3" t="s">
        <v>1196</v>
      </c>
      <c r="D578" s="3" t="s">
        <v>25</v>
      </c>
      <c r="E578" s="3">
        <v>38946</v>
      </c>
      <c r="F578" s="3">
        <v>15.6</v>
      </c>
      <c r="G578" s="3">
        <v>36</v>
      </c>
      <c r="H578" s="3" t="s">
        <v>19</v>
      </c>
      <c r="I578" s="3" t="s">
        <v>20</v>
      </c>
      <c r="J578" s="3" t="s">
        <v>21</v>
      </c>
      <c r="K578" s="3">
        <v>31881</v>
      </c>
      <c r="L578" s="3" t="s">
        <v>32</v>
      </c>
      <c r="M578" s="3">
        <v>0.17</v>
      </c>
      <c r="N578" s="3">
        <v>0.75</v>
      </c>
      <c r="O578" s="3">
        <v>45021.58</v>
      </c>
      <c r="P578" s="3">
        <v>0</v>
      </c>
      <c r="Q578" s="3">
        <f>Table1[[#This Row],[Total Payments Received]]-Table1[[#This Row],[Loan Amount]]</f>
        <v>6075.5800000000017</v>
      </c>
      <c r="R578" s="4">
        <f>Table1[[#This Row],[Loan Amount]]/Table1[[#This Row],[Annual Income]]</f>
        <v>1.2216053448762585</v>
      </c>
      <c r="S578" s="6">
        <f>Table1[[#This Row],[Loan Amount]]/Table1[[#This Row],[Annual Income]]</f>
        <v>1.2216053448762585</v>
      </c>
      <c r="T578" s="3">
        <f>Table1[[#This Row],[Total Payments Received]]/Table1[[#This Row],[Term (Months)]]</f>
        <v>1250.5994444444445</v>
      </c>
      <c r="U578" s="3">
        <f>Table1[[#This Row],[Annual Income]]/12</f>
        <v>2656.75</v>
      </c>
      <c r="V578" s="6">
        <f>Table1[[#This Row],[EMI PER MONTH]]/Table1[[#This Row],[INCOME PER MONTH]]</f>
        <v>0.47072530138117796</v>
      </c>
      <c r="W578" s="7" t="str">
        <f>TEXT(Table1[[#This Row],[Issue Date]],"YYYY-mm")</f>
        <v>2023-09</v>
      </c>
      <c r="X578" s="33">
        <f ca="1">DATEDIF(Table1[[#This Row],[Issue Date]],TODAY(),"m")</f>
        <v>24</v>
      </c>
      <c r="Y57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6075.58</v>
      </c>
      <c r="Z578" s="22" t="str">
        <f>IF(Table1[[#This Row],[Total Payments Received]]&gt;Table1[[#This Row],[Loan Amount]],"PROFIT","LOSS")</f>
        <v>PROFIT</v>
      </c>
    </row>
    <row r="579" spans="1:26" x14ac:dyDescent="0.25">
      <c r="A579" s="21" t="s">
        <v>1197</v>
      </c>
      <c r="B579" s="2" t="s">
        <v>2493</v>
      </c>
      <c r="C579" s="3" t="s">
        <v>1198</v>
      </c>
      <c r="D579" s="3" t="s">
        <v>64</v>
      </c>
      <c r="E579" s="3">
        <v>30856</v>
      </c>
      <c r="F579" s="3">
        <v>21.6</v>
      </c>
      <c r="G579" s="3">
        <v>60</v>
      </c>
      <c r="H579" s="3" t="s">
        <v>2043</v>
      </c>
      <c r="I579" s="3" t="s">
        <v>26</v>
      </c>
      <c r="J579" s="3" t="s">
        <v>27</v>
      </c>
      <c r="K579" s="3">
        <v>63037</v>
      </c>
      <c r="L579" s="3" t="s">
        <v>32</v>
      </c>
      <c r="M579" s="3">
        <v>0.12</v>
      </c>
      <c r="N579" s="3">
        <v>0.73</v>
      </c>
      <c r="O579" s="3">
        <v>7333.61</v>
      </c>
      <c r="P579" s="3">
        <v>0</v>
      </c>
      <c r="Q579" s="3">
        <f>Table1[[#This Row],[Total Payments Received]]-Table1[[#This Row],[Loan Amount]]</f>
        <v>-23522.39</v>
      </c>
      <c r="R579" s="4">
        <f>Table1[[#This Row],[Loan Amount]]/Table1[[#This Row],[Annual Income]]</f>
        <v>0.48949029934800198</v>
      </c>
      <c r="S579" s="6">
        <f>Table1[[#This Row],[Loan Amount]]/Table1[[#This Row],[Annual Income]]</f>
        <v>0.48949029934800198</v>
      </c>
      <c r="T579" s="3">
        <f>Table1[[#This Row],[Total Payments Received]]/Table1[[#This Row],[Term (Months)]]</f>
        <v>122.22683333333333</v>
      </c>
      <c r="U579" s="3">
        <f>Table1[[#This Row],[Annual Income]]/12</f>
        <v>5253.083333333333</v>
      </c>
      <c r="V579" s="6">
        <f>Table1[[#This Row],[EMI PER MONTH]]/Table1[[#This Row],[INCOME PER MONTH]]</f>
        <v>2.3267636467471486E-2</v>
      </c>
      <c r="W579" s="7" t="str">
        <f>TEXT(Table1[[#This Row],[Issue Date]],"YYYY-mm")</f>
        <v>2023-02</v>
      </c>
      <c r="X579" s="33">
        <f ca="1">DATEDIF(Table1[[#This Row],[Issue Date]],TODAY(),"m")</f>
        <v>31</v>
      </c>
      <c r="Y57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23522.39</v>
      </c>
      <c r="Z579" s="22" t="str">
        <f>IF(Table1[[#This Row],[Total Payments Received]]&gt;Table1[[#This Row],[Loan Amount]],"PROFIT","LOSS")</f>
        <v>LOSS</v>
      </c>
    </row>
    <row r="580" spans="1:26" x14ac:dyDescent="0.25">
      <c r="A580" s="21" t="s">
        <v>1199</v>
      </c>
      <c r="B580" s="2" t="s">
        <v>2189</v>
      </c>
      <c r="C580" s="3" t="s">
        <v>1200</v>
      </c>
      <c r="D580" s="3" t="s">
        <v>25</v>
      </c>
      <c r="E580" s="3">
        <v>10200</v>
      </c>
      <c r="F580" s="3">
        <v>24.8</v>
      </c>
      <c r="G580" s="3">
        <v>36</v>
      </c>
      <c r="H580" s="3" t="s">
        <v>2043</v>
      </c>
      <c r="I580" s="3" t="s">
        <v>20</v>
      </c>
      <c r="J580" s="3" t="s">
        <v>36</v>
      </c>
      <c r="K580" s="3">
        <v>31630</v>
      </c>
      <c r="L580" s="3" t="s">
        <v>28</v>
      </c>
      <c r="M580" s="3">
        <v>0.38</v>
      </c>
      <c r="N580" s="3">
        <v>0.81</v>
      </c>
      <c r="O580" s="3">
        <v>2118.66</v>
      </c>
      <c r="P580" s="3">
        <v>0</v>
      </c>
      <c r="Q580" s="3">
        <f>Table1[[#This Row],[Total Payments Received]]-Table1[[#This Row],[Loan Amount]]</f>
        <v>-8081.34</v>
      </c>
      <c r="R580" s="4">
        <f>Table1[[#This Row],[Loan Amount]]/Table1[[#This Row],[Annual Income]]</f>
        <v>0.32247865950047422</v>
      </c>
      <c r="S580" s="6">
        <f>Table1[[#This Row],[Loan Amount]]/Table1[[#This Row],[Annual Income]]</f>
        <v>0.32247865950047422</v>
      </c>
      <c r="T580" s="3">
        <f>Table1[[#This Row],[Total Payments Received]]/Table1[[#This Row],[Term (Months)]]</f>
        <v>58.851666666666659</v>
      </c>
      <c r="U580" s="3">
        <f>Table1[[#This Row],[Annual Income]]/12</f>
        <v>2635.8333333333335</v>
      </c>
      <c r="V580" s="6">
        <f>Table1[[#This Row],[EMI PER MONTH]]/Table1[[#This Row],[INCOME PER MONTH]]</f>
        <v>2.2327537148276948E-2</v>
      </c>
      <c r="W580" s="7" t="str">
        <f>TEXT(Table1[[#This Row],[Issue Date]],"YYYY-mm")</f>
        <v>2022-02</v>
      </c>
      <c r="X580" s="33">
        <f ca="1">DATEDIF(Table1[[#This Row],[Issue Date]],TODAY(),"m")</f>
        <v>43</v>
      </c>
      <c r="Y58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8081.34</v>
      </c>
      <c r="Z580" s="22" t="str">
        <f>IF(Table1[[#This Row],[Total Payments Received]]&gt;Table1[[#This Row],[Loan Amount]],"PROFIT","LOSS")</f>
        <v>LOSS</v>
      </c>
    </row>
    <row r="581" spans="1:26" x14ac:dyDescent="0.25">
      <c r="A581" s="21" t="s">
        <v>1201</v>
      </c>
      <c r="B581" s="2" t="s">
        <v>2212</v>
      </c>
      <c r="C581" s="3" t="s">
        <v>1202</v>
      </c>
      <c r="D581" s="3" t="s">
        <v>52</v>
      </c>
      <c r="E581" s="3">
        <v>34997</v>
      </c>
      <c r="F581" s="3">
        <v>21.4</v>
      </c>
      <c r="G581" s="3">
        <v>36</v>
      </c>
      <c r="H581" s="3" t="s">
        <v>2043</v>
      </c>
      <c r="I581" s="3" t="s">
        <v>20</v>
      </c>
      <c r="J581" s="3" t="s">
        <v>27</v>
      </c>
      <c r="K581" s="3">
        <v>50789</v>
      </c>
      <c r="L581" s="3" t="s">
        <v>22</v>
      </c>
      <c r="M581" s="3">
        <v>0.39</v>
      </c>
      <c r="N581" s="3">
        <v>0.88</v>
      </c>
      <c r="O581" s="3">
        <v>15275.01</v>
      </c>
      <c r="P581" s="3">
        <v>0</v>
      </c>
      <c r="Q581" s="3">
        <f>Table1[[#This Row],[Total Payments Received]]-Table1[[#This Row],[Loan Amount]]</f>
        <v>-19721.989999999998</v>
      </c>
      <c r="R581" s="4">
        <f>Table1[[#This Row],[Loan Amount]]/Table1[[#This Row],[Annual Income]]</f>
        <v>0.68906653015416719</v>
      </c>
      <c r="S581" s="6">
        <f>Table1[[#This Row],[Loan Amount]]/Table1[[#This Row],[Annual Income]]</f>
        <v>0.68906653015416719</v>
      </c>
      <c r="T581" s="3">
        <f>Table1[[#This Row],[Total Payments Received]]/Table1[[#This Row],[Term (Months)]]</f>
        <v>424.30583333333334</v>
      </c>
      <c r="U581" s="3">
        <f>Table1[[#This Row],[Annual Income]]/12</f>
        <v>4232.416666666667</v>
      </c>
      <c r="V581" s="6">
        <f>Table1[[#This Row],[EMI PER MONTH]]/Table1[[#This Row],[INCOME PER MONTH]]</f>
        <v>0.10025143239677882</v>
      </c>
      <c r="W581" s="7" t="str">
        <f>TEXT(Table1[[#This Row],[Issue Date]],"YYYY-mm")</f>
        <v>2022-09</v>
      </c>
      <c r="X581" s="33">
        <f ca="1">DATEDIF(Table1[[#This Row],[Issue Date]],TODAY(),"m")</f>
        <v>36</v>
      </c>
      <c r="Y58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19721.99</v>
      </c>
      <c r="Z581" s="22" t="str">
        <f>IF(Table1[[#This Row],[Total Payments Received]]&gt;Table1[[#This Row],[Loan Amount]],"PROFIT","LOSS")</f>
        <v>LOSS</v>
      </c>
    </row>
    <row r="582" spans="1:26" x14ac:dyDescent="0.25">
      <c r="A582" s="21" t="s">
        <v>1203</v>
      </c>
      <c r="B582" s="2" t="s">
        <v>2145</v>
      </c>
      <c r="C582" s="3" t="s">
        <v>1204</v>
      </c>
      <c r="D582" s="3" t="s">
        <v>39</v>
      </c>
      <c r="E582" s="3">
        <v>26611</v>
      </c>
      <c r="F582" s="3">
        <v>18.899999999999999</v>
      </c>
      <c r="G582" s="3">
        <v>60</v>
      </c>
      <c r="H582" s="3" t="s">
        <v>2043</v>
      </c>
      <c r="I582" s="3" t="s">
        <v>56</v>
      </c>
      <c r="J582" s="3" t="s">
        <v>36</v>
      </c>
      <c r="K582" s="3">
        <v>118059</v>
      </c>
      <c r="L582" s="3" t="s">
        <v>32</v>
      </c>
      <c r="M582" s="3">
        <v>0.12</v>
      </c>
      <c r="N582" s="3">
        <v>0.65</v>
      </c>
      <c r="O582" s="3">
        <v>3671.34</v>
      </c>
      <c r="P582" s="3">
        <v>13658.29</v>
      </c>
      <c r="Q582" s="3">
        <f>Table1[[#This Row],[Total Payments Received]]-Table1[[#This Row],[Loan Amount]]</f>
        <v>-22939.66</v>
      </c>
      <c r="R582" s="4">
        <f>Table1[[#This Row],[Loan Amount]]/Table1[[#This Row],[Annual Income]]</f>
        <v>0.22540424702902787</v>
      </c>
      <c r="S582" s="6">
        <f>Table1[[#This Row],[Loan Amount]]/Table1[[#This Row],[Annual Income]]</f>
        <v>0.22540424702902787</v>
      </c>
      <c r="T582" s="3">
        <f>Table1[[#This Row],[Total Payments Received]]/Table1[[#This Row],[Term (Months)]]</f>
        <v>61.189</v>
      </c>
      <c r="U582" s="3">
        <f>Table1[[#This Row],[Annual Income]]/12</f>
        <v>9838.25</v>
      </c>
      <c r="V582" s="6">
        <f>Table1[[#This Row],[EMI PER MONTH]]/Table1[[#This Row],[INCOME PER MONTH]]</f>
        <v>6.2195004192818846E-3</v>
      </c>
      <c r="W582" s="7" t="str">
        <f>TEXT(Table1[[#This Row],[Issue Date]],"YYYY-mm")</f>
        <v>2023-02</v>
      </c>
      <c r="X582" s="33">
        <f ca="1">DATEDIF(Table1[[#This Row],[Issue Date]],TODAY(),"m")</f>
        <v>31</v>
      </c>
      <c r="Y58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22939.66</v>
      </c>
      <c r="Z582" s="22" t="str">
        <f>IF(Table1[[#This Row],[Total Payments Received]]&gt;Table1[[#This Row],[Loan Amount]],"PROFIT","LOSS")</f>
        <v>LOSS</v>
      </c>
    </row>
    <row r="583" spans="1:26" ht="30" x14ac:dyDescent="0.25">
      <c r="A583" s="21" t="s">
        <v>1205</v>
      </c>
      <c r="B583" s="2" t="s">
        <v>2494</v>
      </c>
      <c r="C583" s="3" t="s">
        <v>1206</v>
      </c>
      <c r="D583" s="3" t="s">
        <v>64</v>
      </c>
      <c r="E583" s="3">
        <v>36057</v>
      </c>
      <c r="F583" s="3">
        <v>15.6</v>
      </c>
      <c r="G583" s="3">
        <v>60</v>
      </c>
      <c r="H583" s="3" t="s">
        <v>19</v>
      </c>
      <c r="I583" s="3" t="s">
        <v>26</v>
      </c>
      <c r="J583" s="3" t="s">
        <v>46</v>
      </c>
      <c r="K583" s="3">
        <v>113494</v>
      </c>
      <c r="L583" s="3" t="s">
        <v>22</v>
      </c>
      <c r="M583" s="3">
        <v>0.47</v>
      </c>
      <c r="N583" s="3">
        <v>0.9</v>
      </c>
      <c r="O583" s="3">
        <v>41681.89</v>
      </c>
      <c r="P583" s="3">
        <v>0</v>
      </c>
      <c r="Q583" s="3">
        <f>Table1[[#This Row],[Total Payments Received]]-Table1[[#This Row],[Loan Amount]]</f>
        <v>5624.8899999999994</v>
      </c>
      <c r="R583" s="4">
        <f>Table1[[#This Row],[Loan Amount]]/Table1[[#This Row],[Annual Income]]</f>
        <v>0.31769961407651504</v>
      </c>
      <c r="S583" s="6">
        <f>Table1[[#This Row],[Loan Amount]]/Table1[[#This Row],[Annual Income]]</f>
        <v>0.31769961407651504</v>
      </c>
      <c r="T583" s="3">
        <f>Table1[[#This Row],[Total Payments Received]]/Table1[[#This Row],[Term (Months)]]</f>
        <v>694.69816666666668</v>
      </c>
      <c r="U583" s="3">
        <f>Table1[[#This Row],[Annual Income]]/12</f>
        <v>9457.8333333333339</v>
      </c>
      <c r="V583" s="6">
        <f>Table1[[#This Row],[EMI PER MONTH]]/Table1[[#This Row],[INCOME PER MONTH]]</f>
        <v>7.3452147250074887E-2</v>
      </c>
      <c r="W583" s="7" t="str">
        <f>TEXT(Table1[[#This Row],[Issue Date]],"YYYY-mm")</f>
        <v>2023-07</v>
      </c>
      <c r="X583" s="33">
        <f ca="1">DATEDIF(Table1[[#This Row],[Issue Date]],TODAY(),"m")</f>
        <v>26</v>
      </c>
      <c r="Y58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5624.89</v>
      </c>
      <c r="Z583" s="22" t="str">
        <f>IF(Table1[[#This Row],[Total Payments Received]]&gt;Table1[[#This Row],[Loan Amount]],"PROFIT","LOSS")</f>
        <v>PROFIT</v>
      </c>
    </row>
    <row r="584" spans="1:26" ht="30" x14ac:dyDescent="0.25">
      <c r="A584" s="21" t="s">
        <v>1207</v>
      </c>
      <c r="B584" s="2" t="s">
        <v>2471</v>
      </c>
      <c r="C584" s="3" t="s">
        <v>1208</v>
      </c>
      <c r="D584" s="3" t="s">
        <v>71</v>
      </c>
      <c r="E584" s="3">
        <v>2239</v>
      </c>
      <c r="F584" s="3">
        <v>14</v>
      </c>
      <c r="G584" s="3">
        <v>60</v>
      </c>
      <c r="H584" s="3" t="s">
        <v>19</v>
      </c>
      <c r="I584" s="3" t="s">
        <v>72</v>
      </c>
      <c r="J584" s="3" t="s">
        <v>21</v>
      </c>
      <c r="K584" s="3">
        <v>76151</v>
      </c>
      <c r="L584" s="3" t="s">
        <v>32</v>
      </c>
      <c r="M584" s="3">
        <v>0.14000000000000001</v>
      </c>
      <c r="N584" s="3">
        <v>0.56999999999999995</v>
      </c>
      <c r="O584" s="3">
        <v>2552.46</v>
      </c>
      <c r="P584" s="3">
        <v>0</v>
      </c>
      <c r="Q584" s="3">
        <f>Table1[[#This Row],[Total Payments Received]]-Table1[[#This Row],[Loan Amount]]</f>
        <v>313.46000000000004</v>
      </c>
      <c r="R584" s="4">
        <f>Table1[[#This Row],[Loan Amount]]/Table1[[#This Row],[Annual Income]]</f>
        <v>2.9402108967708895E-2</v>
      </c>
      <c r="S584" s="6">
        <f>Table1[[#This Row],[Loan Amount]]/Table1[[#This Row],[Annual Income]]</f>
        <v>2.9402108967708895E-2</v>
      </c>
      <c r="T584" s="3">
        <f>Table1[[#This Row],[Total Payments Received]]/Table1[[#This Row],[Term (Months)]]</f>
        <v>42.541000000000004</v>
      </c>
      <c r="U584" s="3">
        <f>Table1[[#This Row],[Annual Income]]/12</f>
        <v>6345.916666666667</v>
      </c>
      <c r="V584" s="6">
        <f>Table1[[#This Row],[EMI PER MONTH]]/Table1[[#This Row],[INCOME PER MONTH]]</f>
        <v>6.7036808446376281E-3</v>
      </c>
      <c r="W584" s="7" t="str">
        <f>TEXT(Table1[[#This Row],[Issue Date]],"YYYY-mm")</f>
        <v>2023-05</v>
      </c>
      <c r="X584" s="33">
        <f ca="1">DATEDIF(Table1[[#This Row],[Issue Date]],TODAY(),"m")</f>
        <v>28</v>
      </c>
      <c r="Y58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313.46</v>
      </c>
      <c r="Z584" s="22" t="str">
        <f>IF(Table1[[#This Row],[Total Payments Received]]&gt;Table1[[#This Row],[Loan Amount]],"PROFIT","LOSS")</f>
        <v>PROFIT</v>
      </c>
    </row>
    <row r="585" spans="1:26" ht="30" x14ac:dyDescent="0.25">
      <c r="A585" s="21" t="s">
        <v>1209</v>
      </c>
      <c r="B585" s="2" t="s">
        <v>2163</v>
      </c>
      <c r="C585" s="3" t="s">
        <v>1210</v>
      </c>
      <c r="D585" s="3" t="s">
        <v>64</v>
      </c>
      <c r="E585" s="3">
        <v>39138</v>
      </c>
      <c r="F585" s="3">
        <v>6.7</v>
      </c>
      <c r="G585" s="3">
        <v>36</v>
      </c>
      <c r="H585" s="3" t="s">
        <v>19</v>
      </c>
      <c r="I585" s="3" t="s">
        <v>26</v>
      </c>
      <c r="J585" s="3" t="s">
        <v>21</v>
      </c>
      <c r="K585" s="3">
        <v>78920</v>
      </c>
      <c r="L585" s="3" t="s">
        <v>32</v>
      </c>
      <c r="M585" s="3">
        <v>0.21</v>
      </c>
      <c r="N585" s="3">
        <v>0.57999999999999996</v>
      </c>
      <c r="O585" s="3">
        <v>41760.25</v>
      </c>
      <c r="P585" s="3">
        <v>0</v>
      </c>
      <c r="Q585" s="3">
        <f>Table1[[#This Row],[Total Payments Received]]-Table1[[#This Row],[Loan Amount]]</f>
        <v>2622.25</v>
      </c>
      <c r="R585" s="4">
        <f>Table1[[#This Row],[Loan Amount]]/Table1[[#This Row],[Annual Income]]</f>
        <v>0.49591991890522047</v>
      </c>
      <c r="S585" s="6">
        <f>Table1[[#This Row],[Loan Amount]]/Table1[[#This Row],[Annual Income]]</f>
        <v>0.49591991890522047</v>
      </c>
      <c r="T585" s="3">
        <f>Table1[[#This Row],[Total Payments Received]]/Table1[[#This Row],[Term (Months)]]</f>
        <v>1160.0069444444443</v>
      </c>
      <c r="U585" s="3">
        <f>Table1[[#This Row],[Annual Income]]/12</f>
        <v>6576.666666666667</v>
      </c>
      <c r="V585" s="6">
        <f>Table1[[#This Row],[EMI PER MONTH]]/Table1[[#This Row],[INCOME PER MONTH]]</f>
        <v>0.17638220138536911</v>
      </c>
      <c r="W585" s="7" t="str">
        <f>TEXT(Table1[[#This Row],[Issue Date]],"YYYY-mm")</f>
        <v>2022-08</v>
      </c>
      <c r="X585" s="33">
        <f ca="1">DATEDIF(Table1[[#This Row],[Issue Date]],TODAY(),"m")</f>
        <v>37</v>
      </c>
      <c r="Y58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2622.25</v>
      </c>
      <c r="Z585" s="22" t="str">
        <f>IF(Table1[[#This Row],[Total Payments Received]]&gt;Table1[[#This Row],[Loan Amount]],"PROFIT","LOSS")</f>
        <v>PROFIT</v>
      </c>
    </row>
    <row r="586" spans="1:26" ht="30" x14ac:dyDescent="0.25">
      <c r="A586" s="21" t="s">
        <v>1211</v>
      </c>
      <c r="B586" s="2" t="s">
        <v>2495</v>
      </c>
      <c r="C586" s="3" t="s">
        <v>1212</v>
      </c>
      <c r="D586" s="3" t="s">
        <v>52</v>
      </c>
      <c r="E586" s="3">
        <v>1125</v>
      </c>
      <c r="F586" s="3">
        <v>13</v>
      </c>
      <c r="G586" s="3">
        <v>36</v>
      </c>
      <c r="H586" s="3" t="s">
        <v>19</v>
      </c>
      <c r="I586" s="3" t="s">
        <v>72</v>
      </c>
      <c r="J586" s="3" t="s">
        <v>46</v>
      </c>
      <c r="K586" s="3">
        <v>139388</v>
      </c>
      <c r="L586" s="3" t="s">
        <v>28</v>
      </c>
      <c r="M586" s="3">
        <v>0.37</v>
      </c>
      <c r="N586" s="3">
        <v>0.62</v>
      </c>
      <c r="O586" s="3">
        <v>1271.25</v>
      </c>
      <c r="P586" s="3">
        <v>0</v>
      </c>
      <c r="Q586" s="3">
        <f>Table1[[#This Row],[Total Payments Received]]-Table1[[#This Row],[Loan Amount]]</f>
        <v>146.25</v>
      </c>
      <c r="R586" s="4">
        <f>Table1[[#This Row],[Loan Amount]]/Table1[[#This Row],[Annual Income]]</f>
        <v>8.0709960685281367E-3</v>
      </c>
      <c r="S586" s="6">
        <f>Table1[[#This Row],[Loan Amount]]/Table1[[#This Row],[Annual Income]]</f>
        <v>8.0709960685281367E-3</v>
      </c>
      <c r="T586" s="3">
        <f>Table1[[#This Row],[Total Payments Received]]/Table1[[#This Row],[Term (Months)]]</f>
        <v>35.3125</v>
      </c>
      <c r="U586" s="3">
        <f>Table1[[#This Row],[Annual Income]]/12</f>
        <v>11615.666666666666</v>
      </c>
      <c r="V586" s="6">
        <f>Table1[[#This Row],[EMI PER MONTH]]/Table1[[#This Row],[INCOME PER MONTH]]</f>
        <v>3.040075185812265E-3</v>
      </c>
      <c r="W586" s="7" t="str">
        <f>TEXT(Table1[[#This Row],[Issue Date]],"YYYY-mm")</f>
        <v>2021-03</v>
      </c>
      <c r="X586" s="33">
        <f ca="1">DATEDIF(Table1[[#This Row],[Issue Date]],TODAY(),"m")</f>
        <v>54</v>
      </c>
      <c r="Y58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146.25</v>
      </c>
      <c r="Z586" s="22" t="str">
        <f>IF(Table1[[#This Row],[Total Payments Received]]&gt;Table1[[#This Row],[Loan Amount]],"PROFIT","LOSS")</f>
        <v>PROFIT</v>
      </c>
    </row>
    <row r="587" spans="1:26" ht="45" x14ac:dyDescent="0.25">
      <c r="A587" s="21" t="s">
        <v>1213</v>
      </c>
      <c r="B587" s="2" t="s">
        <v>2496</v>
      </c>
      <c r="C587" s="3" t="s">
        <v>1214</v>
      </c>
      <c r="D587" s="3" t="s">
        <v>55</v>
      </c>
      <c r="E587" s="3">
        <v>24857</v>
      </c>
      <c r="F587" s="3">
        <v>23.2</v>
      </c>
      <c r="G587" s="3">
        <v>60</v>
      </c>
      <c r="H587" s="3" t="s">
        <v>2043</v>
      </c>
      <c r="I587" s="3" t="s">
        <v>26</v>
      </c>
      <c r="J587" s="3" t="s">
        <v>31</v>
      </c>
      <c r="K587" s="3">
        <v>97231</v>
      </c>
      <c r="L587" s="3" t="s">
        <v>28</v>
      </c>
      <c r="M587" s="3">
        <v>0.17</v>
      </c>
      <c r="N587" s="3">
        <v>0.55000000000000004</v>
      </c>
      <c r="O587" s="3">
        <v>7569.96</v>
      </c>
      <c r="P587" s="3">
        <v>0</v>
      </c>
      <c r="Q587" s="3">
        <f>Table1[[#This Row],[Total Payments Received]]-Table1[[#This Row],[Loan Amount]]</f>
        <v>-17287.04</v>
      </c>
      <c r="R587" s="4">
        <f>Table1[[#This Row],[Loan Amount]]/Table1[[#This Row],[Annual Income]]</f>
        <v>0.25564891855478189</v>
      </c>
      <c r="S587" s="6">
        <f>Table1[[#This Row],[Loan Amount]]/Table1[[#This Row],[Annual Income]]</f>
        <v>0.25564891855478189</v>
      </c>
      <c r="T587" s="3">
        <f>Table1[[#This Row],[Total Payments Received]]/Table1[[#This Row],[Term (Months)]]</f>
        <v>126.166</v>
      </c>
      <c r="U587" s="3">
        <f>Table1[[#This Row],[Annual Income]]/12</f>
        <v>8102.583333333333</v>
      </c>
      <c r="V587" s="6">
        <f>Table1[[#This Row],[EMI PER MONTH]]/Table1[[#This Row],[INCOME PER MONTH]]</f>
        <v>1.5571083296479517E-2</v>
      </c>
      <c r="W587" s="7" t="str">
        <f>TEXT(Table1[[#This Row],[Issue Date]],"YYYY-mm")</f>
        <v>2022-03</v>
      </c>
      <c r="X587" s="33">
        <f ca="1">DATEDIF(Table1[[#This Row],[Issue Date]],TODAY(),"m")</f>
        <v>42</v>
      </c>
      <c r="Y58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17287.04</v>
      </c>
      <c r="Z587" s="22" t="str">
        <f>IF(Table1[[#This Row],[Total Payments Received]]&gt;Table1[[#This Row],[Loan Amount]],"PROFIT","LOSS")</f>
        <v>LOSS</v>
      </c>
    </row>
    <row r="588" spans="1:26" ht="30" x14ac:dyDescent="0.25">
      <c r="A588" s="21" t="s">
        <v>1215</v>
      </c>
      <c r="B588" s="2" t="s">
        <v>2497</v>
      </c>
      <c r="C588" s="3" t="s">
        <v>1216</v>
      </c>
      <c r="D588" s="3" t="s">
        <v>64</v>
      </c>
      <c r="E588" s="3">
        <v>16398</v>
      </c>
      <c r="F588" s="3">
        <v>21.2</v>
      </c>
      <c r="G588" s="3">
        <v>36</v>
      </c>
      <c r="H588" s="3" t="s">
        <v>2043</v>
      </c>
      <c r="I588" s="3" t="s">
        <v>20</v>
      </c>
      <c r="J588" s="3" t="s">
        <v>21</v>
      </c>
      <c r="K588" s="3">
        <v>147946</v>
      </c>
      <c r="L588" s="3" t="s">
        <v>22</v>
      </c>
      <c r="M588" s="3">
        <v>0.12</v>
      </c>
      <c r="N588" s="3">
        <v>0.6</v>
      </c>
      <c r="O588" s="3">
        <v>1868.19</v>
      </c>
      <c r="P588" s="3">
        <v>0</v>
      </c>
      <c r="Q588" s="3">
        <f>Table1[[#This Row],[Total Payments Received]]-Table1[[#This Row],[Loan Amount]]</f>
        <v>-14529.81</v>
      </c>
      <c r="R588" s="4">
        <f>Table1[[#This Row],[Loan Amount]]/Table1[[#This Row],[Annual Income]]</f>
        <v>0.11083773809362876</v>
      </c>
      <c r="S588" s="6">
        <f>Table1[[#This Row],[Loan Amount]]/Table1[[#This Row],[Annual Income]]</f>
        <v>0.11083773809362876</v>
      </c>
      <c r="T588" s="3">
        <f>Table1[[#This Row],[Total Payments Received]]/Table1[[#This Row],[Term (Months)]]</f>
        <v>51.894166666666671</v>
      </c>
      <c r="U588" s="3">
        <f>Table1[[#This Row],[Annual Income]]/12</f>
        <v>12328.833333333334</v>
      </c>
      <c r="V588" s="6">
        <f>Table1[[#This Row],[EMI PER MONTH]]/Table1[[#This Row],[INCOME PER MONTH]]</f>
        <v>4.2091709137117598E-3</v>
      </c>
      <c r="W588" s="7" t="str">
        <f>TEXT(Table1[[#This Row],[Issue Date]],"YYYY-mm")</f>
        <v>2021-04</v>
      </c>
      <c r="X588" s="33">
        <f ca="1">DATEDIF(Table1[[#This Row],[Issue Date]],TODAY(),"m")</f>
        <v>53</v>
      </c>
      <c r="Y58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14529.81</v>
      </c>
      <c r="Z588" s="22" t="str">
        <f>IF(Table1[[#This Row],[Total Payments Received]]&gt;Table1[[#This Row],[Loan Amount]],"PROFIT","LOSS")</f>
        <v>LOSS</v>
      </c>
    </row>
    <row r="589" spans="1:26" x14ac:dyDescent="0.25">
      <c r="A589" s="21" t="s">
        <v>1217</v>
      </c>
      <c r="B589" s="2" t="s">
        <v>2110</v>
      </c>
      <c r="C589" s="3" t="s">
        <v>1218</v>
      </c>
      <c r="D589" s="3" t="s">
        <v>52</v>
      </c>
      <c r="E589" s="3">
        <v>7638</v>
      </c>
      <c r="F589" s="3">
        <v>9.3000000000000007</v>
      </c>
      <c r="G589" s="3">
        <v>60</v>
      </c>
      <c r="H589" s="3" t="s">
        <v>2043</v>
      </c>
      <c r="I589" s="3" t="s">
        <v>35</v>
      </c>
      <c r="J589" s="3" t="s">
        <v>27</v>
      </c>
      <c r="K589" s="3">
        <v>110357</v>
      </c>
      <c r="L589" s="3" t="s">
        <v>28</v>
      </c>
      <c r="M589" s="3">
        <v>0.23</v>
      </c>
      <c r="N589" s="3">
        <v>0.55000000000000004</v>
      </c>
      <c r="O589" s="3">
        <v>2378.77</v>
      </c>
      <c r="P589" s="3">
        <v>1767.84</v>
      </c>
      <c r="Q589" s="3">
        <f>Table1[[#This Row],[Total Payments Received]]-Table1[[#This Row],[Loan Amount]]</f>
        <v>-5259.23</v>
      </c>
      <c r="R589" s="4">
        <f>Table1[[#This Row],[Loan Amount]]/Table1[[#This Row],[Annual Income]]</f>
        <v>6.9211740079922437E-2</v>
      </c>
      <c r="S589" s="6">
        <f>Table1[[#This Row],[Loan Amount]]/Table1[[#This Row],[Annual Income]]</f>
        <v>6.9211740079922437E-2</v>
      </c>
      <c r="T589" s="3">
        <f>Table1[[#This Row],[Total Payments Received]]/Table1[[#This Row],[Term (Months)]]</f>
        <v>39.646166666666666</v>
      </c>
      <c r="U589" s="3">
        <f>Table1[[#This Row],[Annual Income]]/12</f>
        <v>9196.4166666666661</v>
      </c>
      <c r="V589" s="6">
        <f>Table1[[#This Row],[EMI PER MONTH]]/Table1[[#This Row],[INCOME PER MONTH]]</f>
        <v>4.3110450628415058E-3</v>
      </c>
      <c r="W589" s="7" t="str">
        <f>TEXT(Table1[[#This Row],[Issue Date]],"YYYY-mm")</f>
        <v>2023-02</v>
      </c>
      <c r="X589" s="33">
        <f ca="1">DATEDIF(Table1[[#This Row],[Issue Date]],TODAY(),"m")</f>
        <v>31</v>
      </c>
      <c r="Y58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5259.23</v>
      </c>
      <c r="Z589" s="22" t="str">
        <f>IF(Table1[[#This Row],[Total Payments Received]]&gt;Table1[[#This Row],[Loan Amount]],"PROFIT","LOSS")</f>
        <v>LOSS</v>
      </c>
    </row>
    <row r="590" spans="1:26" ht="30" x14ac:dyDescent="0.25">
      <c r="A590" s="21" t="s">
        <v>1219</v>
      </c>
      <c r="B590" s="2" t="s">
        <v>2498</v>
      </c>
      <c r="C590" s="3" t="s">
        <v>1220</v>
      </c>
      <c r="D590" s="3" t="s">
        <v>49</v>
      </c>
      <c r="E590" s="3">
        <v>7570</v>
      </c>
      <c r="F590" s="3">
        <v>14.3</v>
      </c>
      <c r="G590" s="3">
        <v>60</v>
      </c>
      <c r="H590" s="3" t="s">
        <v>19</v>
      </c>
      <c r="I590" s="3" t="s">
        <v>20</v>
      </c>
      <c r="J590" s="3" t="s">
        <v>21</v>
      </c>
      <c r="K590" s="3">
        <v>33262</v>
      </c>
      <c r="L590" s="3" t="s">
        <v>32</v>
      </c>
      <c r="M590" s="3">
        <v>0.41</v>
      </c>
      <c r="N590" s="3">
        <v>0.87</v>
      </c>
      <c r="O590" s="3">
        <v>8652.51</v>
      </c>
      <c r="P590" s="3">
        <v>0</v>
      </c>
      <c r="Q590" s="3">
        <f>Table1[[#This Row],[Total Payments Received]]-Table1[[#This Row],[Loan Amount]]</f>
        <v>1082.5100000000002</v>
      </c>
      <c r="R590" s="4">
        <f>Table1[[#This Row],[Loan Amount]]/Table1[[#This Row],[Annual Income]]</f>
        <v>0.22758703625759125</v>
      </c>
      <c r="S590" s="6">
        <f>Table1[[#This Row],[Loan Amount]]/Table1[[#This Row],[Annual Income]]</f>
        <v>0.22758703625759125</v>
      </c>
      <c r="T590" s="3">
        <f>Table1[[#This Row],[Total Payments Received]]/Table1[[#This Row],[Term (Months)]]</f>
        <v>144.20850000000002</v>
      </c>
      <c r="U590" s="3">
        <f>Table1[[#This Row],[Annual Income]]/12</f>
        <v>2771.8333333333335</v>
      </c>
      <c r="V590" s="6">
        <f>Table1[[#This Row],[EMI PER MONTH]]/Table1[[#This Row],[INCOME PER MONTH]]</f>
        <v>5.2026396488485359E-2</v>
      </c>
      <c r="W590" s="7" t="str">
        <f>TEXT(Table1[[#This Row],[Issue Date]],"YYYY-mm")</f>
        <v>2023-01</v>
      </c>
      <c r="X590" s="33">
        <f ca="1">DATEDIF(Table1[[#This Row],[Issue Date]],TODAY(),"m")</f>
        <v>32</v>
      </c>
      <c r="Y59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1082.51</v>
      </c>
      <c r="Z590" s="22" t="str">
        <f>IF(Table1[[#This Row],[Total Payments Received]]&gt;Table1[[#This Row],[Loan Amount]],"PROFIT","LOSS")</f>
        <v>PROFIT</v>
      </c>
    </row>
    <row r="591" spans="1:26" ht="45" x14ac:dyDescent="0.25">
      <c r="A591" s="21" t="s">
        <v>1221</v>
      </c>
      <c r="B591" s="2" t="s">
        <v>2054</v>
      </c>
      <c r="C591" s="3" t="s">
        <v>1222</v>
      </c>
      <c r="D591" s="3" t="s">
        <v>45</v>
      </c>
      <c r="E591" s="3">
        <v>4249</v>
      </c>
      <c r="F591" s="3">
        <v>21.3</v>
      </c>
      <c r="G591" s="3">
        <v>36</v>
      </c>
      <c r="H591" s="3" t="s">
        <v>2043</v>
      </c>
      <c r="I591" s="3" t="s">
        <v>56</v>
      </c>
      <c r="J591" s="3" t="s">
        <v>31</v>
      </c>
      <c r="K591" s="3">
        <v>96981</v>
      </c>
      <c r="L591" s="3" t="s">
        <v>32</v>
      </c>
      <c r="M591" s="3">
        <v>0.27</v>
      </c>
      <c r="N591" s="3">
        <v>0.56000000000000005</v>
      </c>
      <c r="O591" s="3">
        <v>1578.6</v>
      </c>
      <c r="P591" s="3">
        <v>1006.52</v>
      </c>
      <c r="Q591" s="3">
        <f>Table1[[#This Row],[Total Payments Received]]-Table1[[#This Row],[Loan Amount]]</f>
        <v>-2670.4</v>
      </c>
      <c r="R591" s="4">
        <f>Table1[[#This Row],[Loan Amount]]/Table1[[#This Row],[Annual Income]]</f>
        <v>4.3812705581505657E-2</v>
      </c>
      <c r="S591" s="6">
        <f>Table1[[#This Row],[Loan Amount]]/Table1[[#This Row],[Annual Income]]</f>
        <v>4.3812705581505657E-2</v>
      </c>
      <c r="T591" s="3">
        <f>Table1[[#This Row],[Total Payments Received]]/Table1[[#This Row],[Term (Months)]]</f>
        <v>43.849999999999994</v>
      </c>
      <c r="U591" s="3">
        <f>Table1[[#This Row],[Annual Income]]/12</f>
        <v>8081.75</v>
      </c>
      <c r="V591" s="6">
        <f>Table1[[#This Row],[EMI PER MONTH]]/Table1[[#This Row],[INCOME PER MONTH]]</f>
        <v>5.4258050545983229E-3</v>
      </c>
      <c r="W591" s="7" t="str">
        <f>TEXT(Table1[[#This Row],[Issue Date]],"YYYY-mm")</f>
        <v>2023-03</v>
      </c>
      <c r="X591" s="33">
        <f ca="1">DATEDIF(Table1[[#This Row],[Issue Date]],TODAY(),"m")</f>
        <v>30</v>
      </c>
      <c r="Y59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2670.4</v>
      </c>
      <c r="Z591" s="22" t="str">
        <f>IF(Table1[[#This Row],[Total Payments Received]]&gt;Table1[[#This Row],[Loan Amount]],"PROFIT","LOSS")</f>
        <v>LOSS</v>
      </c>
    </row>
    <row r="592" spans="1:26" x14ac:dyDescent="0.25">
      <c r="A592" s="21" t="s">
        <v>1223</v>
      </c>
      <c r="B592" s="2" t="s">
        <v>2499</v>
      </c>
      <c r="C592" s="3" t="s">
        <v>1224</v>
      </c>
      <c r="D592" s="3" t="s">
        <v>75</v>
      </c>
      <c r="E592" s="3">
        <v>10110</v>
      </c>
      <c r="F592" s="3">
        <v>6.3</v>
      </c>
      <c r="G592" s="3">
        <v>60</v>
      </c>
      <c r="H592" s="3" t="s">
        <v>19</v>
      </c>
      <c r="I592" s="3" t="s">
        <v>26</v>
      </c>
      <c r="J592" s="3" t="s">
        <v>27</v>
      </c>
      <c r="K592" s="3">
        <v>111972</v>
      </c>
      <c r="L592" s="3" t="s">
        <v>22</v>
      </c>
      <c r="M592" s="3">
        <v>0.36</v>
      </c>
      <c r="N592" s="3">
        <v>0.84</v>
      </c>
      <c r="O592" s="3">
        <v>10746.93</v>
      </c>
      <c r="P592" s="3">
        <v>0</v>
      </c>
      <c r="Q592" s="3">
        <f>Table1[[#This Row],[Total Payments Received]]-Table1[[#This Row],[Loan Amount]]</f>
        <v>636.93000000000029</v>
      </c>
      <c r="R592" s="4">
        <f>Table1[[#This Row],[Loan Amount]]/Table1[[#This Row],[Annual Income]]</f>
        <v>9.0290429750294721E-2</v>
      </c>
      <c r="S592" s="6">
        <f>Table1[[#This Row],[Loan Amount]]/Table1[[#This Row],[Annual Income]]</f>
        <v>9.0290429750294721E-2</v>
      </c>
      <c r="T592" s="3">
        <f>Table1[[#This Row],[Total Payments Received]]/Table1[[#This Row],[Term (Months)]]</f>
        <v>179.1155</v>
      </c>
      <c r="U592" s="3">
        <f>Table1[[#This Row],[Annual Income]]/12</f>
        <v>9331</v>
      </c>
      <c r="V592" s="6">
        <f>Table1[[#This Row],[EMI PER MONTH]]/Table1[[#This Row],[INCOME PER MONTH]]</f>
        <v>1.9195745364912656E-2</v>
      </c>
      <c r="W592" s="7" t="str">
        <f>TEXT(Table1[[#This Row],[Issue Date]],"YYYY-mm")</f>
        <v>2021-04</v>
      </c>
      <c r="X592" s="33">
        <f ca="1">DATEDIF(Table1[[#This Row],[Issue Date]],TODAY(),"m")</f>
        <v>53</v>
      </c>
      <c r="Y59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636.93</v>
      </c>
      <c r="Z592" s="22" t="str">
        <f>IF(Table1[[#This Row],[Total Payments Received]]&gt;Table1[[#This Row],[Loan Amount]],"PROFIT","LOSS")</f>
        <v>PROFIT</v>
      </c>
    </row>
    <row r="593" spans="1:26" x14ac:dyDescent="0.25">
      <c r="A593" s="21" t="s">
        <v>1225</v>
      </c>
      <c r="B593" s="2" t="s">
        <v>2244</v>
      </c>
      <c r="C593" s="3" t="s">
        <v>1226</v>
      </c>
      <c r="D593" s="3" t="s">
        <v>49</v>
      </c>
      <c r="E593" s="3">
        <v>14605</v>
      </c>
      <c r="F593" s="3">
        <v>12.7</v>
      </c>
      <c r="G593" s="3">
        <v>36</v>
      </c>
      <c r="H593" s="3" t="s">
        <v>19</v>
      </c>
      <c r="I593" s="3" t="s">
        <v>56</v>
      </c>
      <c r="J593" s="3" t="s">
        <v>27</v>
      </c>
      <c r="K593" s="3">
        <v>105485</v>
      </c>
      <c r="L593" s="3" t="s">
        <v>22</v>
      </c>
      <c r="M593" s="3">
        <v>0.33</v>
      </c>
      <c r="N593" s="3">
        <v>0.52</v>
      </c>
      <c r="O593" s="3">
        <v>16459.84</v>
      </c>
      <c r="P593" s="3">
        <v>0</v>
      </c>
      <c r="Q593" s="3">
        <f>Table1[[#This Row],[Total Payments Received]]-Table1[[#This Row],[Loan Amount]]</f>
        <v>1854.8400000000001</v>
      </c>
      <c r="R593" s="4">
        <f>Table1[[#This Row],[Loan Amount]]/Table1[[#This Row],[Annual Income]]</f>
        <v>0.13845570460255013</v>
      </c>
      <c r="S593" s="6">
        <f>Table1[[#This Row],[Loan Amount]]/Table1[[#This Row],[Annual Income]]</f>
        <v>0.13845570460255013</v>
      </c>
      <c r="T593" s="3">
        <f>Table1[[#This Row],[Total Payments Received]]/Table1[[#This Row],[Term (Months)]]</f>
        <v>457.21777777777777</v>
      </c>
      <c r="U593" s="3">
        <f>Table1[[#This Row],[Annual Income]]/12</f>
        <v>8790.4166666666661</v>
      </c>
      <c r="V593" s="6">
        <f>Table1[[#This Row],[EMI PER MONTH]]/Table1[[#This Row],[INCOME PER MONTH]]</f>
        <v>5.2013208829059424E-2</v>
      </c>
      <c r="W593" s="7" t="str">
        <f>TEXT(Table1[[#This Row],[Issue Date]],"YYYY-mm")</f>
        <v>2023-03</v>
      </c>
      <c r="X593" s="33">
        <f ca="1">DATEDIF(Table1[[#This Row],[Issue Date]],TODAY(),"m")</f>
        <v>30</v>
      </c>
      <c r="Y59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1854.84</v>
      </c>
      <c r="Z593" s="22" t="str">
        <f>IF(Table1[[#This Row],[Total Payments Received]]&gt;Table1[[#This Row],[Loan Amount]],"PROFIT","LOSS")</f>
        <v>PROFIT</v>
      </c>
    </row>
    <row r="594" spans="1:26" ht="30" x14ac:dyDescent="0.25">
      <c r="A594" s="21" t="s">
        <v>1227</v>
      </c>
      <c r="B594" s="2" t="s">
        <v>2500</v>
      </c>
      <c r="C594" s="3" t="s">
        <v>1228</v>
      </c>
      <c r="D594" s="3" t="s">
        <v>52</v>
      </c>
      <c r="E594" s="3">
        <v>13115</v>
      </c>
      <c r="F594" s="3">
        <v>22</v>
      </c>
      <c r="G594" s="3">
        <v>36</v>
      </c>
      <c r="H594" s="3" t="s">
        <v>19</v>
      </c>
      <c r="I594" s="3" t="s">
        <v>35</v>
      </c>
      <c r="J594" s="3" t="s">
        <v>46</v>
      </c>
      <c r="K594" s="3">
        <v>84722</v>
      </c>
      <c r="L594" s="3" t="s">
        <v>32</v>
      </c>
      <c r="M594" s="3">
        <v>0.11</v>
      </c>
      <c r="N594" s="3">
        <v>0.93</v>
      </c>
      <c r="O594" s="3">
        <v>16000.3</v>
      </c>
      <c r="P594" s="3">
        <v>0</v>
      </c>
      <c r="Q594" s="3">
        <f>Table1[[#This Row],[Total Payments Received]]-Table1[[#This Row],[Loan Amount]]</f>
        <v>2885.2999999999993</v>
      </c>
      <c r="R594" s="4">
        <f>Table1[[#This Row],[Loan Amount]]/Table1[[#This Row],[Annual Income]]</f>
        <v>0.1548004060338519</v>
      </c>
      <c r="S594" s="6">
        <f>Table1[[#This Row],[Loan Amount]]/Table1[[#This Row],[Annual Income]]</f>
        <v>0.1548004060338519</v>
      </c>
      <c r="T594" s="3">
        <f>Table1[[#This Row],[Total Payments Received]]/Table1[[#This Row],[Term (Months)]]</f>
        <v>444.45277777777778</v>
      </c>
      <c r="U594" s="3">
        <f>Table1[[#This Row],[Annual Income]]/12</f>
        <v>7060.166666666667</v>
      </c>
      <c r="V594" s="6">
        <f>Table1[[#This Row],[EMI PER MONTH]]/Table1[[#This Row],[INCOME PER MONTH]]</f>
        <v>6.2952165120433098E-2</v>
      </c>
      <c r="W594" s="7" t="str">
        <f>TEXT(Table1[[#This Row],[Issue Date]],"YYYY-mm")</f>
        <v>2023-05</v>
      </c>
      <c r="X594" s="33">
        <f ca="1">DATEDIF(Table1[[#This Row],[Issue Date]],TODAY(),"m")</f>
        <v>28</v>
      </c>
      <c r="Y59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2885.3</v>
      </c>
      <c r="Z594" s="22" t="str">
        <f>IF(Table1[[#This Row],[Total Payments Received]]&gt;Table1[[#This Row],[Loan Amount]],"PROFIT","LOSS")</f>
        <v>PROFIT</v>
      </c>
    </row>
    <row r="595" spans="1:26" x14ac:dyDescent="0.25">
      <c r="A595" s="21" t="s">
        <v>1229</v>
      </c>
      <c r="B595" s="2" t="s">
        <v>2496</v>
      </c>
      <c r="C595" s="3" t="s">
        <v>1230</v>
      </c>
      <c r="D595" s="3" t="s">
        <v>18</v>
      </c>
      <c r="E595" s="3">
        <v>23911</v>
      </c>
      <c r="F595" s="3">
        <v>13.1</v>
      </c>
      <c r="G595" s="3">
        <v>60</v>
      </c>
      <c r="H595" s="3" t="s">
        <v>2043</v>
      </c>
      <c r="I595" s="3" t="s">
        <v>72</v>
      </c>
      <c r="J595" s="3" t="s">
        <v>36</v>
      </c>
      <c r="K595" s="3">
        <v>119499</v>
      </c>
      <c r="L595" s="3" t="s">
        <v>28</v>
      </c>
      <c r="M595" s="3">
        <v>0.5</v>
      </c>
      <c r="N595" s="3">
        <v>0.82</v>
      </c>
      <c r="O595" s="3">
        <v>5871.91</v>
      </c>
      <c r="P595" s="3">
        <v>0</v>
      </c>
      <c r="Q595" s="3">
        <f>Table1[[#This Row],[Total Payments Received]]-Table1[[#This Row],[Loan Amount]]</f>
        <v>-18039.09</v>
      </c>
      <c r="R595" s="4">
        <f>Table1[[#This Row],[Loan Amount]]/Table1[[#This Row],[Annual Income]]</f>
        <v>0.20009372463367894</v>
      </c>
      <c r="S595" s="6">
        <f>Table1[[#This Row],[Loan Amount]]/Table1[[#This Row],[Annual Income]]</f>
        <v>0.20009372463367894</v>
      </c>
      <c r="T595" s="3">
        <f>Table1[[#This Row],[Total Payments Received]]/Table1[[#This Row],[Term (Months)]]</f>
        <v>97.865166666666667</v>
      </c>
      <c r="U595" s="3">
        <f>Table1[[#This Row],[Annual Income]]/12</f>
        <v>9958.25</v>
      </c>
      <c r="V595" s="6">
        <f>Table1[[#This Row],[EMI PER MONTH]]/Table1[[#This Row],[INCOME PER MONTH]]</f>
        <v>9.8275466740307457E-3</v>
      </c>
      <c r="W595" s="7" t="str">
        <f>TEXT(Table1[[#This Row],[Issue Date]],"YYYY-mm")</f>
        <v>2022-03</v>
      </c>
      <c r="X595" s="33">
        <f ca="1">DATEDIF(Table1[[#This Row],[Issue Date]],TODAY(),"m")</f>
        <v>42</v>
      </c>
      <c r="Y59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18039.09</v>
      </c>
      <c r="Z595" s="22" t="str">
        <f>IF(Table1[[#This Row],[Total Payments Received]]&gt;Table1[[#This Row],[Loan Amount]],"PROFIT","LOSS")</f>
        <v>LOSS</v>
      </c>
    </row>
    <row r="596" spans="1:26" ht="30" x14ac:dyDescent="0.25">
      <c r="A596" s="21" t="s">
        <v>1231</v>
      </c>
      <c r="B596" s="2" t="s">
        <v>2501</v>
      </c>
      <c r="C596" s="3" t="s">
        <v>1232</v>
      </c>
      <c r="D596" s="3" t="s">
        <v>39</v>
      </c>
      <c r="E596" s="3">
        <v>39525</v>
      </c>
      <c r="F596" s="3">
        <v>6.6</v>
      </c>
      <c r="G596" s="3">
        <v>36</v>
      </c>
      <c r="H596" s="3" t="s">
        <v>19</v>
      </c>
      <c r="I596" s="3" t="s">
        <v>82</v>
      </c>
      <c r="J596" s="3" t="s">
        <v>46</v>
      </c>
      <c r="K596" s="3">
        <v>80818</v>
      </c>
      <c r="L596" s="3" t="s">
        <v>28</v>
      </c>
      <c r="M596" s="3">
        <v>0.12</v>
      </c>
      <c r="N596" s="3">
        <v>0.5</v>
      </c>
      <c r="O596" s="3">
        <v>42133.65</v>
      </c>
      <c r="P596" s="3">
        <v>0</v>
      </c>
      <c r="Q596" s="3">
        <f>Table1[[#This Row],[Total Payments Received]]-Table1[[#This Row],[Loan Amount]]</f>
        <v>2608.6500000000015</v>
      </c>
      <c r="R596" s="4">
        <f>Table1[[#This Row],[Loan Amount]]/Table1[[#This Row],[Annual Income]]</f>
        <v>0.48906184265881364</v>
      </c>
      <c r="S596" s="6">
        <f>Table1[[#This Row],[Loan Amount]]/Table1[[#This Row],[Annual Income]]</f>
        <v>0.48906184265881364</v>
      </c>
      <c r="T596" s="3">
        <f>Table1[[#This Row],[Total Payments Received]]/Table1[[#This Row],[Term (Months)]]</f>
        <v>1170.3791666666666</v>
      </c>
      <c r="U596" s="3">
        <f>Table1[[#This Row],[Annual Income]]/12</f>
        <v>6734.833333333333</v>
      </c>
      <c r="V596" s="6">
        <f>Table1[[#This Row],[EMI PER MONTH]]/Table1[[#This Row],[INCOME PER MONTH]]</f>
        <v>0.17377997475809845</v>
      </c>
      <c r="W596" s="7" t="str">
        <f>TEXT(Table1[[#This Row],[Issue Date]],"YYYY-mm")</f>
        <v>2022-03</v>
      </c>
      <c r="X596" s="33">
        <f ca="1">DATEDIF(Table1[[#This Row],[Issue Date]],TODAY(),"m")</f>
        <v>41</v>
      </c>
      <c r="Y59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2608.65</v>
      </c>
      <c r="Z596" s="22" t="str">
        <f>IF(Table1[[#This Row],[Total Payments Received]]&gt;Table1[[#This Row],[Loan Amount]],"PROFIT","LOSS")</f>
        <v>PROFIT</v>
      </c>
    </row>
    <row r="597" spans="1:26" x14ac:dyDescent="0.25">
      <c r="A597" s="21" t="s">
        <v>1233</v>
      </c>
      <c r="B597" s="2" t="s">
        <v>2502</v>
      </c>
      <c r="C597" s="3" t="s">
        <v>1234</v>
      </c>
      <c r="D597" s="3" t="s">
        <v>75</v>
      </c>
      <c r="E597" s="3">
        <v>33556</v>
      </c>
      <c r="F597" s="3">
        <v>15.9</v>
      </c>
      <c r="G597" s="3">
        <v>60</v>
      </c>
      <c r="H597" s="3" t="s">
        <v>2043</v>
      </c>
      <c r="I597" s="3" t="s">
        <v>82</v>
      </c>
      <c r="J597" s="3" t="s">
        <v>36</v>
      </c>
      <c r="K597" s="3">
        <v>59932</v>
      </c>
      <c r="L597" s="3" t="s">
        <v>22</v>
      </c>
      <c r="M597" s="3">
        <v>0.49</v>
      </c>
      <c r="N597" s="3">
        <v>0.84</v>
      </c>
      <c r="O597" s="3">
        <v>8269.1299999999992</v>
      </c>
      <c r="P597" s="3">
        <v>9226.86</v>
      </c>
      <c r="Q597" s="3">
        <f>Table1[[#This Row],[Total Payments Received]]-Table1[[#This Row],[Loan Amount]]</f>
        <v>-25286.870000000003</v>
      </c>
      <c r="R597" s="4">
        <f>Table1[[#This Row],[Loan Amount]]/Table1[[#This Row],[Annual Income]]</f>
        <v>0.55990122138423548</v>
      </c>
      <c r="S597" s="6">
        <f>Table1[[#This Row],[Loan Amount]]/Table1[[#This Row],[Annual Income]]</f>
        <v>0.55990122138423548</v>
      </c>
      <c r="T597" s="3">
        <f>Table1[[#This Row],[Total Payments Received]]/Table1[[#This Row],[Term (Months)]]</f>
        <v>137.81883333333332</v>
      </c>
      <c r="U597" s="3">
        <f>Table1[[#This Row],[Annual Income]]/12</f>
        <v>4994.333333333333</v>
      </c>
      <c r="V597" s="6">
        <f>Table1[[#This Row],[EMI PER MONTH]]/Table1[[#This Row],[INCOME PER MONTH]]</f>
        <v>2.7595041046519386E-2</v>
      </c>
      <c r="W597" s="7" t="str">
        <f>TEXT(Table1[[#This Row],[Issue Date]],"YYYY-mm")</f>
        <v>2021-09</v>
      </c>
      <c r="X597" s="33">
        <f ca="1">DATEDIF(Table1[[#This Row],[Issue Date]],TODAY(),"m")</f>
        <v>48</v>
      </c>
      <c r="Y59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25286.87</v>
      </c>
      <c r="Z597" s="22" t="str">
        <f>IF(Table1[[#This Row],[Total Payments Received]]&gt;Table1[[#This Row],[Loan Amount]],"PROFIT","LOSS")</f>
        <v>LOSS</v>
      </c>
    </row>
    <row r="598" spans="1:26" ht="30" x14ac:dyDescent="0.25">
      <c r="A598" s="21" t="s">
        <v>1235</v>
      </c>
      <c r="B598" s="2" t="s">
        <v>2503</v>
      </c>
      <c r="C598" s="3" t="s">
        <v>1236</v>
      </c>
      <c r="D598" s="3" t="s">
        <v>18</v>
      </c>
      <c r="E598" s="3">
        <v>13595</v>
      </c>
      <c r="F598" s="3">
        <v>22.2</v>
      </c>
      <c r="G598" s="3">
        <v>36</v>
      </c>
      <c r="H598" s="3" t="s">
        <v>2043</v>
      </c>
      <c r="I598" s="3" t="s">
        <v>40</v>
      </c>
      <c r="J598" s="3" t="s">
        <v>46</v>
      </c>
      <c r="K598" s="3">
        <v>36901</v>
      </c>
      <c r="L598" s="3" t="s">
        <v>22</v>
      </c>
      <c r="M598" s="3">
        <v>0.32</v>
      </c>
      <c r="N598" s="3">
        <v>0.73</v>
      </c>
      <c r="O598" s="3">
        <v>5141.99</v>
      </c>
      <c r="P598" s="3">
        <v>2205.12</v>
      </c>
      <c r="Q598" s="3">
        <f>Table1[[#This Row],[Total Payments Received]]-Table1[[#This Row],[Loan Amount]]</f>
        <v>-8453.01</v>
      </c>
      <c r="R598" s="4">
        <f>Table1[[#This Row],[Loan Amount]]/Table1[[#This Row],[Annual Income]]</f>
        <v>0.36841820004877918</v>
      </c>
      <c r="S598" s="6">
        <f>Table1[[#This Row],[Loan Amount]]/Table1[[#This Row],[Annual Income]]</f>
        <v>0.36841820004877918</v>
      </c>
      <c r="T598" s="3">
        <f>Table1[[#This Row],[Total Payments Received]]/Table1[[#This Row],[Term (Months)]]</f>
        <v>142.83305555555555</v>
      </c>
      <c r="U598" s="3">
        <f>Table1[[#This Row],[Annual Income]]/12</f>
        <v>3075.0833333333335</v>
      </c>
      <c r="V598" s="6">
        <f>Table1[[#This Row],[EMI PER MONTH]]/Table1[[#This Row],[INCOME PER MONTH]]</f>
        <v>4.6448515397053372E-2</v>
      </c>
      <c r="W598" s="7" t="str">
        <f>TEXT(Table1[[#This Row],[Issue Date]],"YYYY-mm")</f>
        <v>2021-06</v>
      </c>
      <c r="X598" s="33">
        <f ca="1">DATEDIF(Table1[[#This Row],[Issue Date]],TODAY(),"m")</f>
        <v>51</v>
      </c>
      <c r="Y59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8453.01</v>
      </c>
      <c r="Z598" s="22" t="str">
        <f>IF(Table1[[#This Row],[Total Payments Received]]&gt;Table1[[#This Row],[Loan Amount]],"PROFIT","LOSS")</f>
        <v>LOSS</v>
      </c>
    </row>
    <row r="599" spans="1:26" x14ac:dyDescent="0.25">
      <c r="A599" s="21" t="s">
        <v>1237</v>
      </c>
      <c r="B599" s="2" t="s">
        <v>2504</v>
      </c>
      <c r="C599" s="3" t="s">
        <v>1238</v>
      </c>
      <c r="D599" s="3" t="s">
        <v>55</v>
      </c>
      <c r="E599" s="3">
        <v>2969</v>
      </c>
      <c r="F599" s="3">
        <v>16.8</v>
      </c>
      <c r="G599" s="3">
        <v>36</v>
      </c>
      <c r="H599" s="3" t="s">
        <v>2043</v>
      </c>
      <c r="I599" s="3" t="s">
        <v>35</v>
      </c>
      <c r="J599" s="3" t="s">
        <v>36</v>
      </c>
      <c r="K599" s="3">
        <v>147473</v>
      </c>
      <c r="L599" s="3" t="s">
        <v>32</v>
      </c>
      <c r="M599" s="3">
        <v>0.49</v>
      </c>
      <c r="N599" s="3">
        <v>0.85</v>
      </c>
      <c r="O599" s="3">
        <v>760.95</v>
      </c>
      <c r="P599" s="3">
        <v>303.63</v>
      </c>
      <c r="Q599" s="3">
        <f>Table1[[#This Row],[Total Payments Received]]-Table1[[#This Row],[Loan Amount]]</f>
        <v>-2208.0500000000002</v>
      </c>
      <c r="R599" s="4">
        <f>Table1[[#This Row],[Loan Amount]]/Table1[[#This Row],[Annual Income]]</f>
        <v>2.013249883029436E-2</v>
      </c>
      <c r="S599" s="6">
        <f>Table1[[#This Row],[Loan Amount]]/Table1[[#This Row],[Annual Income]]</f>
        <v>2.013249883029436E-2</v>
      </c>
      <c r="T599" s="3">
        <f>Table1[[#This Row],[Total Payments Received]]/Table1[[#This Row],[Term (Months)]]</f>
        <v>21.137500000000003</v>
      </c>
      <c r="U599" s="3">
        <f>Table1[[#This Row],[Annual Income]]/12</f>
        <v>12289.416666666666</v>
      </c>
      <c r="V599" s="6">
        <f>Table1[[#This Row],[EMI PER MONTH]]/Table1[[#This Row],[INCOME PER MONTH]]</f>
        <v>1.7199758599879304E-3</v>
      </c>
      <c r="W599" s="7" t="str">
        <f>TEXT(Table1[[#This Row],[Issue Date]],"YYYY-mm")</f>
        <v>2023-09</v>
      </c>
      <c r="X599" s="33">
        <f ca="1">DATEDIF(Table1[[#This Row],[Issue Date]],TODAY(),"m")</f>
        <v>24</v>
      </c>
      <c r="Y59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2208.05</v>
      </c>
      <c r="Z599" s="22" t="str">
        <f>IF(Table1[[#This Row],[Total Payments Received]]&gt;Table1[[#This Row],[Loan Amount]],"PROFIT","LOSS")</f>
        <v>LOSS</v>
      </c>
    </row>
    <row r="600" spans="1:26" ht="30" x14ac:dyDescent="0.25">
      <c r="A600" s="21" t="s">
        <v>1239</v>
      </c>
      <c r="B600" s="2" t="s">
        <v>2247</v>
      </c>
      <c r="C600" s="3" t="s">
        <v>1240</v>
      </c>
      <c r="D600" s="3" t="s">
        <v>25</v>
      </c>
      <c r="E600" s="3">
        <v>18275</v>
      </c>
      <c r="F600" s="3">
        <v>9.5</v>
      </c>
      <c r="G600" s="3">
        <v>36</v>
      </c>
      <c r="H600" s="3" t="s">
        <v>19</v>
      </c>
      <c r="I600" s="3" t="s">
        <v>35</v>
      </c>
      <c r="J600" s="3" t="s">
        <v>21</v>
      </c>
      <c r="K600" s="3">
        <v>129023</v>
      </c>
      <c r="L600" s="3" t="s">
        <v>32</v>
      </c>
      <c r="M600" s="3">
        <v>0.15</v>
      </c>
      <c r="N600" s="3">
        <v>0.74</v>
      </c>
      <c r="O600" s="3">
        <v>20011.12</v>
      </c>
      <c r="P600" s="3">
        <v>0</v>
      </c>
      <c r="Q600" s="3">
        <f>Table1[[#This Row],[Total Payments Received]]-Table1[[#This Row],[Loan Amount]]</f>
        <v>1736.119999999999</v>
      </c>
      <c r="R600" s="4">
        <f>Table1[[#This Row],[Loan Amount]]/Table1[[#This Row],[Annual Income]]</f>
        <v>0.14164141277136635</v>
      </c>
      <c r="S600" s="6">
        <f>Table1[[#This Row],[Loan Amount]]/Table1[[#This Row],[Annual Income]]</f>
        <v>0.14164141277136635</v>
      </c>
      <c r="T600" s="3">
        <f>Table1[[#This Row],[Total Payments Received]]/Table1[[#This Row],[Term (Months)]]</f>
        <v>555.86444444444442</v>
      </c>
      <c r="U600" s="3">
        <f>Table1[[#This Row],[Annual Income]]/12</f>
        <v>10751.916666666666</v>
      </c>
      <c r="V600" s="6">
        <f>Table1[[#This Row],[EMI PER MONTH]]/Table1[[#This Row],[INCOME PER MONTH]]</f>
        <v>5.1699102743955214E-2</v>
      </c>
      <c r="W600" s="7" t="str">
        <f>TEXT(Table1[[#This Row],[Issue Date]],"YYYY-mm")</f>
        <v>2023-10</v>
      </c>
      <c r="X600" s="33">
        <f ca="1">DATEDIF(Table1[[#This Row],[Issue Date]],TODAY(),"m")</f>
        <v>23</v>
      </c>
      <c r="Y60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1736.12</v>
      </c>
      <c r="Z600" s="22" t="str">
        <f>IF(Table1[[#This Row],[Total Payments Received]]&gt;Table1[[#This Row],[Loan Amount]],"PROFIT","LOSS")</f>
        <v>PROFIT</v>
      </c>
    </row>
    <row r="601" spans="1:26" x14ac:dyDescent="0.25">
      <c r="A601" s="21" t="s">
        <v>1241</v>
      </c>
      <c r="B601" s="2" t="s">
        <v>2505</v>
      </c>
      <c r="C601" s="3" t="s">
        <v>1242</v>
      </c>
      <c r="D601" s="3" t="s">
        <v>71</v>
      </c>
      <c r="E601" s="3">
        <v>5470</v>
      </c>
      <c r="F601" s="3">
        <v>12.7</v>
      </c>
      <c r="G601" s="3">
        <v>60</v>
      </c>
      <c r="H601" s="3" t="s">
        <v>2043</v>
      </c>
      <c r="I601" s="3" t="s">
        <v>26</v>
      </c>
      <c r="J601" s="3" t="s">
        <v>27</v>
      </c>
      <c r="K601" s="3">
        <v>38597</v>
      </c>
      <c r="L601" s="3" t="s">
        <v>22</v>
      </c>
      <c r="M601" s="3">
        <v>0.3</v>
      </c>
      <c r="N601" s="3">
        <v>0.79</v>
      </c>
      <c r="O601" s="3">
        <v>1347.15</v>
      </c>
      <c r="P601" s="3">
        <v>2258.6</v>
      </c>
      <c r="Q601" s="3">
        <f>Table1[[#This Row],[Total Payments Received]]-Table1[[#This Row],[Loan Amount]]</f>
        <v>-4122.8500000000004</v>
      </c>
      <c r="R601" s="4">
        <f>Table1[[#This Row],[Loan Amount]]/Table1[[#This Row],[Annual Income]]</f>
        <v>0.1417208591341296</v>
      </c>
      <c r="S601" s="6">
        <f>Table1[[#This Row],[Loan Amount]]/Table1[[#This Row],[Annual Income]]</f>
        <v>0.1417208591341296</v>
      </c>
      <c r="T601" s="3">
        <f>Table1[[#This Row],[Total Payments Received]]/Table1[[#This Row],[Term (Months)]]</f>
        <v>22.452500000000001</v>
      </c>
      <c r="U601" s="3">
        <f>Table1[[#This Row],[Annual Income]]/12</f>
        <v>3216.4166666666665</v>
      </c>
      <c r="V601" s="6">
        <f>Table1[[#This Row],[EMI PER MONTH]]/Table1[[#This Row],[INCOME PER MONTH]]</f>
        <v>6.9805943467108845E-3</v>
      </c>
      <c r="W601" s="7" t="str">
        <f>TEXT(Table1[[#This Row],[Issue Date]],"YYYY-mm")</f>
        <v>2022-06</v>
      </c>
      <c r="X601" s="33">
        <f ca="1">DATEDIF(Table1[[#This Row],[Issue Date]],TODAY(),"m")</f>
        <v>38</v>
      </c>
      <c r="Y60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4122.85</v>
      </c>
      <c r="Z601" s="22" t="str">
        <f>IF(Table1[[#This Row],[Total Payments Received]]&gt;Table1[[#This Row],[Loan Amount]],"PROFIT","LOSS")</f>
        <v>LOSS</v>
      </c>
    </row>
    <row r="602" spans="1:26" x14ac:dyDescent="0.25">
      <c r="A602" s="21" t="s">
        <v>1243</v>
      </c>
      <c r="B602" s="2" t="s">
        <v>2276</v>
      </c>
      <c r="C602" s="3" t="s">
        <v>1244</v>
      </c>
      <c r="D602" s="3" t="s">
        <v>75</v>
      </c>
      <c r="E602" s="3">
        <v>11225</v>
      </c>
      <c r="F602" s="3">
        <v>14</v>
      </c>
      <c r="G602" s="3">
        <v>36</v>
      </c>
      <c r="H602" s="3" t="s">
        <v>2043</v>
      </c>
      <c r="I602" s="3" t="s">
        <v>56</v>
      </c>
      <c r="J602" s="3" t="s">
        <v>36</v>
      </c>
      <c r="K602" s="3">
        <v>93909</v>
      </c>
      <c r="L602" s="3" t="s">
        <v>32</v>
      </c>
      <c r="M602" s="3">
        <v>0.17</v>
      </c>
      <c r="N602" s="3">
        <v>0.85</v>
      </c>
      <c r="O602" s="3">
        <v>3482.53</v>
      </c>
      <c r="P602" s="3">
        <v>0</v>
      </c>
      <c r="Q602" s="3">
        <f>Table1[[#This Row],[Total Payments Received]]-Table1[[#This Row],[Loan Amount]]</f>
        <v>-7742.4699999999993</v>
      </c>
      <c r="R602" s="4">
        <f>Table1[[#This Row],[Loan Amount]]/Table1[[#This Row],[Annual Income]]</f>
        <v>0.11953060941975742</v>
      </c>
      <c r="S602" s="6">
        <f>Table1[[#This Row],[Loan Amount]]/Table1[[#This Row],[Annual Income]]</f>
        <v>0.11953060941975742</v>
      </c>
      <c r="T602" s="3">
        <f>Table1[[#This Row],[Total Payments Received]]/Table1[[#This Row],[Term (Months)]]</f>
        <v>96.736944444444447</v>
      </c>
      <c r="U602" s="3">
        <f>Table1[[#This Row],[Annual Income]]/12</f>
        <v>7825.75</v>
      </c>
      <c r="V602" s="6">
        <f>Table1[[#This Row],[EMI PER MONTH]]/Table1[[#This Row],[INCOME PER MONTH]]</f>
        <v>1.236136401551857E-2</v>
      </c>
      <c r="W602" s="7" t="str">
        <f>TEXT(Table1[[#This Row],[Issue Date]],"YYYY-mm")</f>
        <v>2023-01</v>
      </c>
      <c r="X602" s="33">
        <f ca="1">DATEDIF(Table1[[#This Row],[Issue Date]],TODAY(),"m")</f>
        <v>31</v>
      </c>
      <c r="Y60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7742.47</v>
      </c>
      <c r="Z602" s="22" t="str">
        <f>IF(Table1[[#This Row],[Total Payments Received]]&gt;Table1[[#This Row],[Loan Amount]],"PROFIT","LOSS")</f>
        <v>LOSS</v>
      </c>
    </row>
    <row r="603" spans="1:26" ht="30" x14ac:dyDescent="0.25">
      <c r="A603" s="21" t="s">
        <v>1245</v>
      </c>
      <c r="B603" s="2" t="s">
        <v>2506</v>
      </c>
      <c r="C603" s="3" t="s">
        <v>1246</v>
      </c>
      <c r="D603" s="3" t="s">
        <v>49</v>
      </c>
      <c r="E603" s="3">
        <v>24196</v>
      </c>
      <c r="F603" s="3">
        <v>16.600000000000001</v>
      </c>
      <c r="G603" s="3">
        <v>60</v>
      </c>
      <c r="H603" s="3" t="s">
        <v>19</v>
      </c>
      <c r="I603" s="3" t="s">
        <v>20</v>
      </c>
      <c r="J603" s="3" t="s">
        <v>21</v>
      </c>
      <c r="K603" s="3">
        <v>102391</v>
      </c>
      <c r="L603" s="3" t="s">
        <v>22</v>
      </c>
      <c r="M603" s="3">
        <v>0.12</v>
      </c>
      <c r="N603" s="3">
        <v>0.68</v>
      </c>
      <c r="O603" s="3">
        <v>28212.54</v>
      </c>
      <c r="P603" s="3">
        <v>0</v>
      </c>
      <c r="Q603" s="3">
        <f>Table1[[#This Row],[Total Payments Received]]-Table1[[#This Row],[Loan Amount]]</f>
        <v>4016.5400000000009</v>
      </c>
      <c r="R603" s="4">
        <f>Table1[[#This Row],[Loan Amount]]/Table1[[#This Row],[Annual Income]]</f>
        <v>0.23630983191882099</v>
      </c>
      <c r="S603" s="6">
        <f>Table1[[#This Row],[Loan Amount]]/Table1[[#This Row],[Annual Income]]</f>
        <v>0.23630983191882099</v>
      </c>
      <c r="T603" s="3">
        <f>Table1[[#This Row],[Total Payments Received]]/Table1[[#This Row],[Term (Months)]]</f>
        <v>470.209</v>
      </c>
      <c r="U603" s="3">
        <f>Table1[[#This Row],[Annual Income]]/12</f>
        <v>8532.5833333333339</v>
      </c>
      <c r="V603" s="6">
        <f>Table1[[#This Row],[EMI PER MONTH]]/Table1[[#This Row],[INCOME PER MONTH]]</f>
        <v>5.5107460616655758E-2</v>
      </c>
      <c r="W603" s="7" t="str">
        <f>TEXT(Table1[[#This Row],[Issue Date]],"YYYY-mm")</f>
        <v>2021-03</v>
      </c>
      <c r="X603" s="33">
        <f ca="1">DATEDIF(Table1[[#This Row],[Issue Date]],TODAY(),"m")</f>
        <v>53</v>
      </c>
      <c r="Y60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4016.54</v>
      </c>
      <c r="Z603" s="22" t="str">
        <f>IF(Table1[[#This Row],[Total Payments Received]]&gt;Table1[[#This Row],[Loan Amount]],"PROFIT","LOSS")</f>
        <v>PROFIT</v>
      </c>
    </row>
    <row r="604" spans="1:26" ht="45" x14ac:dyDescent="0.25">
      <c r="A604" s="21" t="s">
        <v>1247</v>
      </c>
      <c r="B604" s="2" t="s">
        <v>2507</v>
      </c>
      <c r="C604" s="3" t="s">
        <v>1248</v>
      </c>
      <c r="D604" s="3" t="s">
        <v>39</v>
      </c>
      <c r="E604" s="3">
        <v>14669</v>
      </c>
      <c r="F604" s="3">
        <v>20.2</v>
      </c>
      <c r="G604" s="3">
        <v>36</v>
      </c>
      <c r="H604" s="3" t="s">
        <v>19</v>
      </c>
      <c r="I604" s="3" t="s">
        <v>26</v>
      </c>
      <c r="J604" s="3" t="s">
        <v>31</v>
      </c>
      <c r="K604" s="3">
        <v>114214</v>
      </c>
      <c r="L604" s="3" t="s">
        <v>22</v>
      </c>
      <c r="M604" s="3">
        <v>0.35</v>
      </c>
      <c r="N604" s="3">
        <v>0.5</v>
      </c>
      <c r="O604" s="3">
        <v>17632.14</v>
      </c>
      <c r="P604" s="3">
        <v>0</v>
      </c>
      <c r="Q604" s="3">
        <f>Table1[[#This Row],[Total Payments Received]]-Table1[[#This Row],[Loan Amount]]</f>
        <v>2963.1399999999994</v>
      </c>
      <c r="R604" s="4">
        <f>Table1[[#This Row],[Loan Amount]]/Table1[[#This Row],[Annual Income]]</f>
        <v>0.12843434254995009</v>
      </c>
      <c r="S604" s="6">
        <f>Table1[[#This Row],[Loan Amount]]/Table1[[#This Row],[Annual Income]]</f>
        <v>0.12843434254995009</v>
      </c>
      <c r="T604" s="3">
        <f>Table1[[#This Row],[Total Payments Received]]/Table1[[#This Row],[Term (Months)]]</f>
        <v>489.78166666666664</v>
      </c>
      <c r="U604" s="3">
        <f>Table1[[#This Row],[Annual Income]]/12</f>
        <v>9517.8333333333339</v>
      </c>
      <c r="V604" s="6">
        <f>Table1[[#This Row],[EMI PER MONTH]]/Table1[[#This Row],[INCOME PER MONTH]]</f>
        <v>5.1459365752009378E-2</v>
      </c>
      <c r="W604" s="7" t="str">
        <f>TEXT(Table1[[#This Row],[Issue Date]],"YYYY-mm")</f>
        <v>2021-05</v>
      </c>
      <c r="X604" s="33">
        <f ca="1">DATEDIF(Table1[[#This Row],[Issue Date]],TODAY(),"m")</f>
        <v>52</v>
      </c>
      <c r="Y60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2963.14</v>
      </c>
      <c r="Z604" s="22" t="str">
        <f>IF(Table1[[#This Row],[Total Payments Received]]&gt;Table1[[#This Row],[Loan Amount]],"PROFIT","LOSS")</f>
        <v>PROFIT</v>
      </c>
    </row>
    <row r="605" spans="1:26" ht="30" x14ac:dyDescent="0.25">
      <c r="A605" s="21" t="s">
        <v>1249</v>
      </c>
      <c r="B605" s="2" t="s">
        <v>2508</v>
      </c>
      <c r="C605" s="3" t="s">
        <v>1250</v>
      </c>
      <c r="D605" s="3" t="s">
        <v>18</v>
      </c>
      <c r="E605" s="3">
        <v>38380</v>
      </c>
      <c r="F605" s="3">
        <v>7</v>
      </c>
      <c r="G605" s="3">
        <v>36</v>
      </c>
      <c r="H605" s="3" t="s">
        <v>19</v>
      </c>
      <c r="I605" s="3" t="s">
        <v>40</v>
      </c>
      <c r="J605" s="3" t="s">
        <v>46</v>
      </c>
      <c r="K605" s="3">
        <v>38263</v>
      </c>
      <c r="L605" s="3" t="s">
        <v>28</v>
      </c>
      <c r="M605" s="3">
        <v>0.18</v>
      </c>
      <c r="N605" s="3">
        <v>0.88</v>
      </c>
      <c r="O605" s="3">
        <v>41066.6</v>
      </c>
      <c r="P605" s="3">
        <v>0</v>
      </c>
      <c r="Q605" s="3">
        <f>Table1[[#This Row],[Total Payments Received]]-Table1[[#This Row],[Loan Amount]]</f>
        <v>2686.5999999999985</v>
      </c>
      <c r="R605" s="4">
        <f>Table1[[#This Row],[Loan Amount]]/Table1[[#This Row],[Annual Income]]</f>
        <v>1.0030577842824662</v>
      </c>
      <c r="S605" s="6">
        <f>Table1[[#This Row],[Loan Amount]]/Table1[[#This Row],[Annual Income]]</f>
        <v>1.0030577842824662</v>
      </c>
      <c r="T605" s="3">
        <f>Table1[[#This Row],[Total Payments Received]]/Table1[[#This Row],[Term (Months)]]</f>
        <v>1140.7388888888888</v>
      </c>
      <c r="U605" s="3">
        <f>Table1[[#This Row],[Annual Income]]/12</f>
        <v>3188.5833333333335</v>
      </c>
      <c r="V605" s="6">
        <f>Table1[[#This Row],[EMI PER MONTH]]/Table1[[#This Row],[INCOME PER MONTH]]</f>
        <v>0.35775727639407956</v>
      </c>
      <c r="W605" s="7" t="str">
        <f>TEXT(Table1[[#This Row],[Issue Date]],"YYYY-mm")</f>
        <v>2023-03</v>
      </c>
      <c r="X605" s="33">
        <f ca="1">DATEDIF(Table1[[#This Row],[Issue Date]],TODAY(),"m")</f>
        <v>30</v>
      </c>
      <c r="Y60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2686.6</v>
      </c>
      <c r="Z605" s="22" t="str">
        <f>IF(Table1[[#This Row],[Total Payments Received]]&gt;Table1[[#This Row],[Loan Amount]],"PROFIT","LOSS")</f>
        <v>PROFIT</v>
      </c>
    </row>
    <row r="606" spans="1:26" ht="45" x14ac:dyDescent="0.25">
      <c r="A606" s="21" t="s">
        <v>1251</v>
      </c>
      <c r="B606" s="2" t="s">
        <v>2509</v>
      </c>
      <c r="C606" s="3" t="s">
        <v>1252</v>
      </c>
      <c r="D606" s="3" t="s">
        <v>52</v>
      </c>
      <c r="E606" s="3">
        <v>39006</v>
      </c>
      <c r="F606" s="3">
        <v>22.8</v>
      </c>
      <c r="G606" s="3">
        <v>60</v>
      </c>
      <c r="H606" s="3" t="s">
        <v>19</v>
      </c>
      <c r="I606" s="3" t="s">
        <v>26</v>
      </c>
      <c r="J606" s="3" t="s">
        <v>31</v>
      </c>
      <c r="K606" s="3">
        <v>93293</v>
      </c>
      <c r="L606" s="3" t="s">
        <v>22</v>
      </c>
      <c r="M606" s="3">
        <v>0.34</v>
      </c>
      <c r="N606" s="3">
        <v>0.67</v>
      </c>
      <c r="O606" s="3">
        <v>47899.37</v>
      </c>
      <c r="P606" s="3">
        <v>0</v>
      </c>
      <c r="Q606" s="3">
        <f>Table1[[#This Row],[Total Payments Received]]-Table1[[#This Row],[Loan Amount]]</f>
        <v>8893.3700000000026</v>
      </c>
      <c r="R606" s="4">
        <f>Table1[[#This Row],[Loan Amount]]/Table1[[#This Row],[Annual Income]]</f>
        <v>0.41810210841113482</v>
      </c>
      <c r="S606" s="6">
        <f>Table1[[#This Row],[Loan Amount]]/Table1[[#This Row],[Annual Income]]</f>
        <v>0.41810210841113482</v>
      </c>
      <c r="T606" s="3">
        <f>Table1[[#This Row],[Total Payments Received]]/Table1[[#This Row],[Term (Months)]]</f>
        <v>798.32283333333339</v>
      </c>
      <c r="U606" s="3">
        <f>Table1[[#This Row],[Annual Income]]/12</f>
        <v>7774.416666666667</v>
      </c>
      <c r="V606" s="6">
        <f>Table1[[#This Row],[EMI PER MONTH]]/Table1[[#This Row],[INCOME PER MONTH]]</f>
        <v>0.10268588211334184</v>
      </c>
      <c r="W606" s="7" t="str">
        <f>TEXT(Table1[[#This Row],[Issue Date]],"YYYY-mm")</f>
        <v>2023-06</v>
      </c>
      <c r="X606" s="33">
        <f ca="1">DATEDIF(Table1[[#This Row],[Issue Date]],TODAY(),"m")</f>
        <v>27</v>
      </c>
      <c r="Y60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8893.37</v>
      </c>
      <c r="Z606" s="22" t="str">
        <f>IF(Table1[[#This Row],[Total Payments Received]]&gt;Table1[[#This Row],[Loan Amount]],"PROFIT","LOSS")</f>
        <v>PROFIT</v>
      </c>
    </row>
    <row r="607" spans="1:26" ht="30" x14ac:dyDescent="0.25">
      <c r="A607" s="21" t="s">
        <v>1253</v>
      </c>
      <c r="B607" s="2" t="s">
        <v>2510</v>
      </c>
      <c r="C607" s="3" t="s">
        <v>1254</v>
      </c>
      <c r="D607" s="3" t="s">
        <v>75</v>
      </c>
      <c r="E607" s="3">
        <v>16577</v>
      </c>
      <c r="F607" s="3">
        <v>5.2</v>
      </c>
      <c r="G607" s="3">
        <v>60</v>
      </c>
      <c r="H607" s="3" t="s">
        <v>19</v>
      </c>
      <c r="I607" s="3" t="s">
        <v>35</v>
      </c>
      <c r="J607" s="3" t="s">
        <v>21</v>
      </c>
      <c r="K607" s="3">
        <v>142824</v>
      </c>
      <c r="L607" s="3" t="s">
        <v>32</v>
      </c>
      <c r="M607" s="3">
        <v>0.14000000000000001</v>
      </c>
      <c r="N607" s="3">
        <v>0.72</v>
      </c>
      <c r="O607" s="3">
        <v>17439</v>
      </c>
      <c r="P607" s="3">
        <v>0</v>
      </c>
      <c r="Q607" s="3">
        <f>Table1[[#This Row],[Total Payments Received]]-Table1[[#This Row],[Loan Amount]]</f>
        <v>862</v>
      </c>
      <c r="R607" s="4">
        <f>Table1[[#This Row],[Loan Amount]]/Table1[[#This Row],[Annual Income]]</f>
        <v>0.11606592729513247</v>
      </c>
      <c r="S607" s="6">
        <f>Table1[[#This Row],[Loan Amount]]/Table1[[#This Row],[Annual Income]]</f>
        <v>0.11606592729513247</v>
      </c>
      <c r="T607" s="3">
        <f>Table1[[#This Row],[Total Payments Received]]/Table1[[#This Row],[Term (Months)]]</f>
        <v>290.64999999999998</v>
      </c>
      <c r="U607" s="3">
        <f>Table1[[#This Row],[Annual Income]]/12</f>
        <v>11902</v>
      </c>
      <c r="V607" s="6">
        <f>Table1[[#This Row],[EMI PER MONTH]]/Table1[[#This Row],[INCOME PER MONTH]]</f>
        <v>2.4420265501596369E-2</v>
      </c>
      <c r="W607" s="7" t="str">
        <f>TEXT(Table1[[#This Row],[Issue Date]],"YYYY-mm")</f>
        <v>2021-05</v>
      </c>
      <c r="X607" s="33">
        <f ca="1">DATEDIF(Table1[[#This Row],[Issue Date]],TODAY(),"m")</f>
        <v>52</v>
      </c>
      <c r="Y60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862</v>
      </c>
      <c r="Z607" s="22" t="str">
        <f>IF(Table1[[#This Row],[Total Payments Received]]&gt;Table1[[#This Row],[Loan Amount]],"PROFIT","LOSS")</f>
        <v>PROFIT</v>
      </c>
    </row>
    <row r="608" spans="1:26" ht="45" hidden="1" x14ac:dyDescent="0.25">
      <c r="A608" s="21" t="s">
        <v>1255</v>
      </c>
      <c r="B608" s="2" t="s">
        <v>2511</v>
      </c>
      <c r="C608" s="3" t="s">
        <v>1256</v>
      </c>
      <c r="D608" s="3" t="s">
        <v>25</v>
      </c>
      <c r="E608" s="3">
        <v>23473</v>
      </c>
      <c r="F608" s="3">
        <v>12.4</v>
      </c>
      <c r="G608" s="3">
        <v>60</v>
      </c>
      <c r="H608" s="3" t="s">
        <v>2773</v>
      </c>
      <c r="I608" s="3" t="s">
        <v>82</v>
      </c>
      <c r="J608" s="3" t="s">
        <v>31</v>
      </c>
      <c r="K608" s="3">
        <v>55805</v>
      </c>
      <c r="L608" s="3" t="s">
        <v>28</v>
      </c>
      <c r="M608" s="3">
        <v>0.23</v>
      </c>
      <c r="N608" s="3">
        <v>0.5</v>
      </c>
      <c r="O608" s="3">
        <v>0</v>
      </c>
      <c r="P608" s="3">
        <v>0</v>
      </c>
      <c r="Q608" s="3">
        <f>Table1[[#This Row],[Total Payments Received]]-Table1[[#This Row],[Loan Amount]]</f>
        <v>-23473</v>
      </c>
      <c r="R608" s="4">
        <f>Table1[[#This Row],[Loan Amount]]/Table1[[#This Row],[Annual Income]]</f>
        <v>0.42062539198996507</v>
      </c>
      <c r="S608" s="6">
        <f>Table1[[#This Row],[Loan Amount]]/Table1[[#This Row],[Annual Income]]</f>
        <v>0.42062539198996507</v>
      </c>
      <c r="T608" s="3">
        <f>Table1[[#This Row],[Total Payments Received]]/Table1[[#This Row],[Term (Months)]]</f>
        <v>0</v>
      </c>
      <c r="U608" s="3">
        <f>Table1[[#This Row],[Annual Income]]/12</f>
        <v>4650.416666666667</v>
      </c>
      <c r="V608" s="6">
        <f>Table1[[#This Row],[EMI PER MONTH]]/Table1[[#This Row],[INCOME PER MONTH]]</f>
        <v>0</v>
      </c>
      <c r="W608" s="7" t="str">
        <f>TEXT(Table1[[#This Row],[Issue Date]],"YYYY-mm")</f>
        <v>2021-07</v>
      </c>
      <c r="X608" s="33">
        <f ca="1">DATEDIF(Table1[[#This Row],[Issue Date]],TODAY(),"m")</f>
        <v>50</v>
      </c>
      <c r="Y60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23473</v>
      </c>
      <c r="Z608" s="22" t="str">
        <f>IF(Table1[[#This Row],[Total Payments Received]]&gt;Table1[[#This Row],[Loan Amount]],"PROFIT","LOSS")</f>
        <v>LOSS</v>
      </c>
    </row>
    <row r="609" spans="1:26" ht="45" x14ac:dyDescent="0.25">
      <c r="A609" s="21" t="s">
        <v>1257</v>
      </c>
      <c r="B609" s="2" t="s">
        <v>2273</v>
      </c>
      <c r="C609" s="3" t="s">
        <v>1258</v>
      </c>
      <c r="D609" s="3" t="s">
        <v>52</v>
      </c>
      <c r="E609" s="3">
        <v>29625</v>
      </c>
      <c r="F609" s="3">
        <v>5.5</v>
      </c>
      <c r="G609" s="3">
        <v>60</v>
      </c>
      <c r="H609" s="3" t="s">
        <v>19</v>
      </c>
      <c r="I609" s="3" t="s">
        <v>20</v>
      </c>
      <c r="J609" s="3" t="s">
        <v>31</v>
      </c>
      <c r="K609" s="3">
        <v>121679</v>
      </c>
      <c r="L609" s="3" t="s">
        <v>28</v>
      </c>
      <c r="M609" s="3">
        <v>0.41</v>
      </c>
      <c r="N609" s="3">
        <v>0.72</v>
      </c>
      <c r="O609" s="3">
        <v>31254.37</v>
      </c>
      <c r="P609" s="3">
        <v>0</v>
      </c>
      <c r="Q609" s="3">
        <f>Table1[[#This Row],[Total Payments Received]]-Table1[[#This Row],[Loan Amount]]</f>
        <v>1629.369999999999</v>
      </c>
      <c r="R609" s="4">
        <f>Table1[[#This Row],[Loan Amount]]/Table1[[#This Row],[Annual Income]]</f>
        <v>0.24346847031944707</v>
      </c>
      <c r="S609" s="6">
        <f>Table1[[#This Row],[Loan Amount]]/Table1[[#This Row],[Annual Income]]</f>
        <v>0.24346847031944707</v>
      </c>
      <c r="T609" s="3">
        <f>Table1[[#This Row],[Total Payments Received]]/Table1[[#This Row],[Term (Months)]]</f>
        <v>520.90616666666665</v>
      </c>
      <c r="U609" s="3">
        <f>Table1[[#This Row],[Annual Income]]/12</f>
        <v>10139.916666666666</v>
      </c>
      <c r="V609" s="6">
        <f>Table1[[#This Row],[EMI PER MONTH]]/Table1[[#This Row],[INCOME PER MONTH]]</f>
        <v>5.1371839019058341E-2</v>
      </c>
      <c r="W609" s="7" t="str">
        <f>TEXT(Table1[[#This Row],[Issue Date]],"YYYY-mm")</f>
        <v>2023-02</v>
      </c>
      <c r="X609" s="33">
        <f ca="1">DATEDIF(Table1[[#This Row],[Issue Date]],TODAY(),"m")</f>
        <v>30</v>
      </c>
      <c r="Y60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1629.37</v>
      </c>
      <c r="Z609" s="22" t="str">
        <f>IF(Table1[[#This Row],[Total Payments Received]]&gt;Table1[[#This Row],[Loan Amount]],"PROFIT","LOSS")</f>
        <v>PROFIT</v>
      </c>
    </row>
    <row r="610" spans="1:26" ht="30" x14ac:dyDescent="0.25">
      <c r="A610" s="21" t="s">
        <v>1259</v>
      </c>
      <c r="B610" s="2" t="s">
        <v>2504</v>
      </c>
      <c r="C610" s="3" t="s">
        <v>1260</v>
      </c>
      <c r="D610" s="3" t="s">
        <v>18</v>
      </c>
      <c r="E610" s="3">
        <v>16504</v>
      </c>
      <c r="F610" s="3">
        <v>12.9</v>
      </c>
      <c r="G610" s="3">
        <v>60</v>
      </c>
      <c r="H610" s="3" t="s">
        <v>19</v>
      </c>
      <c r="I610" s="3" t="s">
        <v>20</v>
      </c>
      <c r="J610" s="3" t="s">
        <v>21</v>
      </c>
      <c r="K610" s="3">
        <v>41874</v>
      </c>
      <c r="L610" s="3" t="s">
        <v>32</v>
      </c>
      <c r="M610" s="3">
        <v>0.27</v>
      </c>
      <c r="N610" s="3">
        <v>0.94</v>
      </c>
      <c r="O610" s="3">
        <v>18633.02</v>
      </c>
      <c r="P610" s="3">
        <v>0</v>
      </c>
      <c r="Q610" s="3">
        <f>Table1[[#This Row],[Total Payments Received]]-Table1[[#This Row],[Loan Amount]]</f>
        <v>2129.0200000000004</v>
      </c>
      <c r="R610" s="4">
        <f>Table1[[#This Row],[Loan Amount]]/Table1[[#This Row],[Annual Income]]</f>
        <v>0.39413478530830587</v>
      </c>
      <c r="S610" s="6">
        <f>Table1[[#This Row],[Loan Amount]]/Table1[[#This Row],[Annual Income]]</f>
        <v>0.39413478530830587</v>
      </c>
      <c r="T610" s="3">
        <f>Table1[[#This Row],[Total Payments Received]]/Table1[[#This Row],[Term (Months)]]</f>
        <v>310.55033333333336</v>
      </c>
      <c r="U610" s="3">
        <f>Table1[[#This Row],[Annual Income]]/12</f>
        <v>3489.5</v>
      </c>
      <c r="V610" s="6">
        <f>Table1[[#This Row],[EMI PER MONTH]]/Table1[[#This Row],[INCOME PER MONTH]]</f>
        <v>8.8995653627549326E-2</v>
      </c>
      <c r="W610" s="7" t="str">
        <f>TEXT(Table1[[#This Row],[Issue Date]],"YYYY-mm")</f>
        <v>2023-09</v>
      </c>
      <c r="X610" s="33">
        <f ca="1">DATEDIF(Table1[[#This Row],[Issue Date]],TODAY(),"m")</f>
        <v>24</v>
      </c>
      <c r="Y61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2129.02</v>
      </c>
      <c r="Z610" s="22" t="str">
        <f>IF(Table1[[#This Row],[Total Payments Received]]&gt;Table1[[#This Row],[Loan Amount]],"PROFIT","LOSS")</f>
        <v>PROFIT</v>
      </c>
    </row>
    <row r="611" spans="1:26" hidden="1" x14ac:dyDescent="0.25">
      <c r="A611" s="21" t="s">
        <v>1261</v>
      </c>
      <c r="B611" s="2" t="s">
        <v>2512</v>
      </c>
      <c r="C611" s="3" t="s">
        <v>1262</v>
      </c>
      <c r="D611" s="3" t="s">
        <v>39</v>
      </c>
      <c r="E611" s="3">
        <v>25089</v>
      </c>
      <c r="F611" s="3">
        <v>15.5</v>
      </c>
      <c r="G611" s="3">
        <v>36</v>
      </c>
      <c r="H611" s="3" t="s">
        <v>2773</v>
      </c>
      <c r="I611" s="3" t="s">
        <v>56</v>
      </c>
      <c r="J611" s="3" t="s">
        <v>27</v>
      </c>
      <c r="K611" s="3">
        <v>123065</v>
      </c>
      <c r="L611" s="3" t="s">
        <v>32</v>
      </c>
      <c r="M611" s="3">
        <v>0.35</v>
      </c>
      <c r="N611" s="3">
        <v>0.63</v>
      </c>
      <c r="O611" s="3">
        <v>0</v>
      </c>
      <c r="P611" s="3">
        <v>0</v>
      </c>
      <c r="Q611" s="3">
        <f>Table1[[#This Row],[Total Payments Received]]-Table1[[#This Row],[Loan Amount]]</f>
        <v>-25089</v>
      </c>
      <c r="R611" s="4">
        <f>Table1[[#This Row],[Loan Amount]]/Table1[[#This Row],[Annual Income]]</f>
        <v>0.20386787470036161</v>
      </c>
      <c r="S611" s="6">
        <f>Table1[[#This Row],[Loan Amount]]/Table1[[#This Row],[Annual Income]]</f>
        <v>0.20386787470036161</v>
      </c>
      <c r="T611" s="3">
        <f>Table1[[#This Row],[Total Payments Received]]/Table1[[#This Row],[Term (Months)]]</f>
        <v>0</v>
      </c>
      <c r="U611" s="3">
        <f>Table1[[#This Row],[Annual Income]]/12</f>
        <v>10255.416666666666</v>
      </c>
      <c r="V611" s="6">
        <f>Table1[[#This Row],[EMI PER MONTH]]/Table1[[#This Row],[INCOME PER MONTH]]</f>
        <v>0</v>
      </c>
      <c r="W611" s="7" t="str">
        <f>TEXT(Table1[[#This Row],[Issue Date]],"YYYY-mm")</f>
        <v>2021-03</v>
      </c>
      <c r="X611" s="33">
        <f ca="1">DATEDIF(Table1[[#This Row],[Issue Date]],TODAY(),"m")</f>
        <v>54</v>
      </c>
      <c r="Y61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25089</v>
      </c>
      <c r="Z611" s="22" t="str">
        <f>IF(Table1[[#This Row],[Total Payments Received]]&gt;Table1[[#This Row],[Loan Amount]],"PROFIT","LOSS")</f>
        <v>LOSS</v>
      </c>
    </row>
    <row r="612" spans="1:26" x14ac:dyDescent="0.25">
      <c r="A612" s="21" t="s">
        <v>1263</v>
      </c>
      <c r="B612" s="2" t="s">
        <v>2513</v>
      </c>
      <c r="C612" s="3" t="s">
        <v>1264</v>
      </c>
      <c r="D612" s="3" t="s">
        <v>64</v>
      </c>
      <c r="E612" s="3">
        <v>37487</v>
      </c>
      <c r="F612" s="3">
        <v>15.2</v>
      </c>
      <c r="G612" s="3">
        <v>36</v>
      </c>
      <c r="H612" s="3" t="s">
        <v>19</v>
      </c>
      <c r="I612" s="3" t="s">
        <v>20</v>
      </c>
      <c r="J612" s="3" t="s">
        <v>36</v>
      </c>
      <c r="K612" s="3">
        <v>116402</v>
      </c>
      <c r="L612" s="3" t="s">
        <v>32</v>
      </c>
      <c r="M612" s="3">
        <v>0.36</v>
      </c>
      <c r="N612" s="3">
        <v>0.68</v>
      </c>
      <c r="O612" s="3">
        <v>43185.02</v>
      </c>
      <c r="P612" s="3">
        <v>0</v>
      </c>
      <c r="Q612" s="3">
        <f>Table1[[#This Row],[Total Payments Received]]-Table1[[#This Row],[Loan Amount]]</f>
        <v>5698.0199999999968</v>
      </c>
      <c r="R612" s="4">
        <f>Table1[[#This Row],[Loan Amount]]/Table1[[#This Row],[Annual Income]]</f>
        <v>0.32204773113864021</v>
      </c>
      <c r="S612" s="6">
        <f>Table1[[#This Row],[Loan Amount]]/Table1[[#This Row],[Annual Income]]</f>
        <v>0.32204773113864021</v>
      </c>
      <c r="T612" s="3">
        <f>Table1[[#This Row],[Total Payments Received]]/Table1[[#This Row],[Term (Months)]]</f>
        <v>1199.5838888888889</v>
      </c>
      <c r="U612" s="3">
        <f>Table1[[#This Row],[Annual Income]]/12</f>
        <v>9700.1666666666661</v>
      </c>
      <c r="V612" s="6">
        <f>Table1[[#This Row],[EMI PER MONTH]]/Table1[[#This Row],[INCOME PER MONTH]]</f>
        <v>0.12366631730268095</v>
      </c>
      <c r="W612" s="7" t="str">
        <f>TEXT(Table1[[#This Row],[Issue Date]],"YYYY-mm")</f>
        <v>2022-06</v>
      </c>
      <c r="X612" s="33">
        <f ca="1">DATEDIF(Table1[[#This Row],[Issue Date]],TODAY(),"m")</f>
        <v>38</v>
      </c>
      <c r="Y61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5698.02</v>
      </c>
      <c r="Z612" s="22" t="str">
        <f>IF(Table1[[#This Row],[Total Payments Received]]&gt;Table1[[#This Row],[Loan Amount]],"PROFIT","LOSS")</f>
        <v>PROFIT</v>
      </c>
    </row>
    <row r="613" spans="1:26" ht="30" x14ac:dyDescent="0.25">
      <c r="A613" s="21" t="s">
        <v>1265</v>
      </c>
      <c r="B613" s="2" t="s">
        <v>2514</v>
      </c>
      <c r="C613" s="3" t="s">
        <v>1266</v>
      </c>
      <c r="D613" s="3" t="s">
        <v>25</v>
      </c>
      <c r="E613" s="3">
        <v>1302</v>
      </c>
      <c r="F613" s="3">
        <v>8.3000000000000007</v>
      </c>
      <c r="G613" s="3">
        <v>60</v>
      </c>
      <c r="H613" s="3" t="s">
        <v>2043</v>
      </c>
      <c r="I613" s="3" t="s">
        <v>72</v>
      </c>
      <c r="J613" s="3" t="s">
        <v>46</v>
      </c>
      <c r="K613" s="3">
        <v>44079</v>
      </c>
      <c r="L613" s="3" t="s">
        <v>22</v>
      </c>
      <c r="M613" s="3">
        <v>0.44</v>
      </c>
      <c r="N613" s="3">
        <v>0.81</v>
      </c>
      <c r="O613" s="3">
        <v>399.41</v>
      </c>
      <c r="P613" s="3">
        <v>452.5</v>
      </c>
      <c r="Q613" s="3">
        <f>Table1[[#This Row],[Total Payments Received]]-Table1[[#This Row],[Loan Amount]]</f>
        <v>-902.58999999999992</v>
      </c>
      <c r="R613" s="4">
        <f>Table1[[#This Row],[Loan Amount]]/Table1[[#This Row],[Annual Income]]</f>
        <v>2.9537875178656504E-2</v>
      </c>
      <c r="S613" s="6">
        <f>Table1[[#This Row],[Loan Amount]]/Table1[[#This Row],[Annual Income]]</f>
        <v>2.9537875178656504E-2</v>
      </c>
      <c r="T613" s="3">
        <f>Table1[[#This Row],[Total Payments Received]]/Table1[[#This Row],[Term (Months)]]</f>
        <v>6.656833333333334</v>
      </c>
      <c r="U613" s="3">
        <f>Table1[[#This Row],[Annual Income]]/12</f>
        <v>3673.25</v>
      </c>
      <c r="V613" s="6">
        <f>Table1[[#This Row],[EMI PER MONTH]]/Table1[[#This Row],[INCOME PER MONTH]]</f>
        <v>1.8122461943329024E-3</v>
      </c>
      <c r="W613" s="7" t="str">
        <f>TEXT(Table1[[#This Row],[Issue Date]],"YYYY-mm")</f>
        <v>2021-02</v>
      </c>
      <c r="X613" s="33">
        <f ca="1">DATEDIF(Table1[[#This Row],[Issue Date]],TODAY(),"m")</f>
        <v>54</v>
      </c>
      <c r="Y61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902.59</v>
      </c>
      <c r="Z613" s="22" t="str">
        <f>IF(Table1[[#This Row],[Total Payments Received]]&gt;Table1[[#This Row],[Loan Amount]],"PROFIT","LOSS")</f>
        <v>LOSS</v>
      </c>
    </row>
    <row r="614" spans="1:26" x14ac:dyDescent="0.25">
      <c r="A614" s="21" t="s">
        <v>1267</v>
      </c>
      <c r="B614" s="2" t="s">
        <v>2515</v>
      </c>
      <c r="C614" s="3" t="s">
        <v>1268</v>
      </c>
      <c r="D614" s="3" t="s">
        <v>52</v>
      </c>
      <c r="E614" s="3">
        <v>32463</v>
      </c>
      <c r="F614" s="3">
        <v>17.899999999999999</v>
      </c>
      <c r="G614" s="3">
        <v>36</v>
      </c>
      <c r="H614" s="3" t="s">
        <v>19</v>
      </c>
      <c r="I614" s="3" t="s">
        <v>40</v>
      </c>
      <c r="J614" s="3" t="s">
        <v>36</v>
      </c>
      <c r="K614" s="3">
        <v>79850</v>
      </c>
      <c r="L614" s="3" t="s">
        <v>28</v>
      </c>
      <c r="M614" s="3">
        <v>0.23</v>
      </c>
      <c r="N614" s="3">
        <v>0.87</v>
      </c>
      <c r="O614" s="3">
        <v>38273.879999999997</v>
      </c>
      <c r="P614" s="3">
        <v>0</v>
      </c>
      <c r="Q614" s="3">
        <f>Table1[[#This Row],[Total Payments Received]]-Table1[[#This Row],[Loan Amount]]</f>
        <v>5810.8799999999974</v>
      </c>
      <c r="R614" s="4">
        <f>Table1[[#This Row],[Loan Amount]]/Table1[[#This Row],[Annual Income]]</f>
        <v>0.40654978083907328</v>
      </c>
      <c r="S614" s="6">
        <f>Table1[[#This Row],[Loan Amount]]/Table1[[#This Row],[Annual Income]]</f>
        <v>0.40654978083907328</v>
      </c>
      <c r="T614" s="3">
        <f>Table1[[#This Row],[Total Payments Received]]/Table1[[#This Row],[Term (Months)]]</f>
        <v>1063.1633333333332</v>
      </c>
      <c r="U614" s="3">
        <f>Table1[[#This Row],[Annual Income]]/12</f>
        <v>6654.166666666667</v>
      </c>
      <c r="V614" s="6">
        <f>Table1[[#This Row],[EMI PER MONTH]]/Table1[[#This Row],[INCOME PER MONTH]]</f>
        <v>0.15977407639323729</v>
      </c>
      <c r="W614" s="7" t="str">
        <f>TEXT(Table1[[#This Row],[Issue Date]],"YYYY-mm")</f>
        <v>2021-07</v>
      </c>
      <c r="X614" s="33">
        <f ca="1">DATEDIF(Table1[[#This Row],[Issue Date]],TODAY(),"m")</f>
        <v>49</v>
      </c>
      <c r="Y61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5810.88</v>
      </c>
      <c r="Z614" s="22" t="str">
        <f>IF(Table1[[#This Row],[Total Payments Received]]&gt;Table1[[#This Row],[Loan Amount]],"PROFIT","LOSS")</f>
        <v>PROFIT</v>
      </c>
    </row>
    <row r="615" spans="1:26" ht="30" x14ac:dyDescent="0.25">
      <c r="A615" s="21" t="s">
        <v>1269</v>
      </c>
      <c r="B615" s="2" t="s">
        <v>2516</v>
      </c>
      <c r="C615" s="3" t="s">
        <v>1270</v>
      </c>
      <c r="D615" s="3" t="s">
        <v>25</v>
      </c>
      <c r="E615" s="3">
        <v>30259</v>
      </c>
      <c r="F615" s="3">
        <v>5.9</v>
      </c>
      <c r="G615" s="3">
        <v>36</v>
      </c>
      <c r="H615" s="3" t="s">
        <v>2043</v>
      </c>
      <c r="I615" s="3" t="s">
        <v>26</v>
      </c>
      <c r="J615" s="3" t="s">
        <v>46</v>
      </c>
      <c r="K615" s="3">
        <v>102779</v>
      </c>
      <c r="L615" s="3" t="s">
        <v>22</v>
      </c>
      <c r="M615" s="3">
        <v>0.37</v>
      </c>
      <c r="N615" s="3">
        <v>0.69</v>
      </c>
      <c r="O615" s="3">
        <v>2968.33</v>
      </c>
      <c r="P615" s="3">
        <v>0</v>
      </c>
      <c r="Q615" s="3">
        <f>Table1[[#This Row],[Total Payments Received]]-Table1[[#This Row],[Loan Amount]]</f>
        <v>-27290.67</v>
      </c>
      <c r="R615" s="4">
        <f>Table1[[#This Row],[Loan Amount]]/Table1[[#This Row],[Annual Income]]</f>
        <v>0.29440839081913622</v>
      </c>
      <c r="S615" s="6">
        <f>Table1[[#This Row],[Loan Amount]]/Table1[[#This Row],[Annual Income]]</f>
        <v>0.29440839081913622</v>
      </c>
      <c r="T615" s="3">
        <f>Table1[[#This Row],[Total Payments Received]]/Table1[[#This Row],[Term (Months)]]</f>
        <v>82.453611111111115</v>
      </c>
      <c r="U615" s="3">
        <f>Table1[[#This Row],[Annual Income]]/12</f>
        <v>8564.9166666666661</v>
      </c>
      <c r="V615" s="6">
        <f>Table1[[#This Row],[EMI PER MONTH]]/Table1[[#This Row],[INCOME PER MONTH]]</f>
        <v>9.6269017341415412E-3</v>
      </c>
      <c r="W615" s="7" t="str">
        <f>TEXT(Table1[[#This Row],[Issue Date]],"YYYY-mm")</f>
        <v>2021-05</v>
      </c>
      <c r="X615" s="33">
        <f ca="1">DATEDIF(Table1[[#This Row],[Issue Date]],TODAY(),"m")</f>
        <v>52</v>
      </c>
      <c r="Y61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27290.67</v>
      </c>
      <c r="Z615" s="22" t="str">
        <f>IF(Table1[[#This Row],[Total Payments Received]]&gt;Table1[[#This Row],[Loan Amount]],"PROFIT","LOSS")</f>
        <v>LOSS</v>
      </c>
    </row>
    <row r="616" spans="1:26" x14ac:dyDescent="0.25">
      <c r="A616" s="21" t="s">
        <v>1271</v>
      </c>
      <c r="B616" s="2" t="s">
        <v>2517</v>
      </c>
      <c r="C616" s="3" t="s">
        <v>1272</v>
      </c>
      <c r="D616" s="3" t="s">
        <v>55</v>
      </c>
      <c r="E616" s="3">
        <v>38208</v>
      </c>
      <c r="F616" s="3">
        <v>20.2</v>
      </c>
      <c r="G616" s="3">
        <v>36</v>
      </c>
      <c r="H616" s="3" t="s">
        <v>19</v>
      </c>
      <c r="I616" s="3" t="s">
        <v>56</v>
      </c>
      <c r="J616" s="3" t="s">
        <v>36</v>
      </c>
      <c r="K616" s="3">
        <v>125408</v>
      </c>
      <c r="L616" s="3" t="s">
        <v>22</v>
      </c>
      <c r="M616" s="3">
        <v>0.48</v>
      </c>
      <c r="N616" s="3">
        <v>0.64</v>
      </c>
      <c r="O616" s="3">
        <v>45926.02</v>
      </c>
      <c r="P616" s="3">
        <v>0</v>
      </c>
      <c r="Q616" s="3">
        <f>Table1[[#This Row],[Total Payments Received]]-Table1[[#This Row],[Loan Amount]]</f>
        <v>7718.0199999999968</v>
      </c>
      <c r="R616" s="4">
        <f>Table1[[#This Row],[Loan Amount]]/Table1[[#This Row],[Annual Income]]</f>
        <v>0.30466955856085737</v>
      </c>
      <c r="S616" s="6">
        <f>Table1[[#This Row],[Loan Amount]]/Table1[[#This Row],[Annual Income]]</f>
        <v>0.30466955856085737</v>
      </c>
      <c r="T616" s="3">
        <f>Table1[[#This Row],[Total Payments Received]]/Table1[[#This Row],[Term (Months)]]</f>
        <v>1275.7227777777778</v>
      </c>
      <c r="U616" s="3">
        <f>Table1[[#This Row],[Annual Income]]/12</f>
        <v>10450.666666666666</v>
      </c>
      <c r="V616" s="6">
        <f>Table1[[#This Row],[EMI PER MONTH]]/Table1[[#This Row],[INCOME PER MONTH]]</f>
        <v>0.12207094709534747</v>
      </c>
      <c r="W616" s="7" t="str">
        <f>TEXT(Table1[[#This Row],[Issue Date]],"YYYY-mm")</f>
        <v>2021-02</v>
      </c>
      <c r="X616" s="33">
        <f ca="1">DATEDIF(Table1[[#This Row],[Issue Date]],TODAY(),"m")</f>
        <v>55</v>
      </c>
      <c r="Y61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7718.02</v>
      </c>
      <c r="Z616" s="22" t="str">
        <f>IF(Table1[[#This Row],[Total Payments Received]]&gt;Table1[[#This Row],[Loan Amount]],"PROFIT","LOSS")</f>
        <v>PROFIT</v>
      </c>
    </row>
    <row r="617" spans="1:26" ht="45" x14ac:dyDescent="0.25">
      <c r="A617" s="21" t="s">
        <v>1273</v>
      </c>
      <c r="B617" s="2" t="s">
        <v>2518</v>
      </c>
      <c r="C617" s="3" t="s">
        <v>1274</v>
      </c>
      <c r="D617" s="3" t="s">
        <v>52</v>
      </c>
      <c r="E617" s="3">
        <v>31659</v>
      </c>
      <c r="F617" s="3">
        <v>23.9</v>
      </c>
      <c r="G617" s="3">
        <v>60</v>
      </c>
      <c r="H617" s="3" t="s">
        <v>2043</v>
      </c>
      <c r="I617" s="3" t="s">
        <v>20</v>
      </c>
      <c r="J617" s="3" t="s">
        <v>31</v>
      </c>
      <c r="K617" s="3">
        <v>39018</v>
      </c>
      <c r="L617" s="3" t="s">
        <v>22</v>
      </c>
      <c r="M617" s="3">
        <v>0.39</v>
      </c>
      <c r="N617" s="3">
        <v>0.92</v>
      </c>
      <c r="O617" s="3">
        <v>13280.94</v>
      </c>
      <c r="P617" s="3">
        <v>0</v>
      </c>
      <c r="Q617" s="3">
        <f>Table1[[#This Row],[Total Payments Received]]-Table1[[#This Row],[Loan Amount]]</f>
        <v>-18378.059999999998</v>
      </c>
      <c r="R617" s="4">
        <f>Table1[[#This Row],[Loan Amount]]/Table1[[#This Row],[Annual Income]]</f>
        <v>0.81139474088882058</v>
      </c>
      <c r="S617" s="6">
        <f>Table1[[#This Row],[Loan Amount]]/Table1[[#This Row],[Annual Income]]</f>
        <v>0.81139474088882058</v>
      </c>
      <c r="T617" s="3">
        <f>Table1[[#This Row],[Total Payments Received]]/Table1[[#This Row],[Term (Months)]]</f>
        <v>221.34900000000002</v>
      </c>
      <c r="U617" s="3">
        <f>Table1[[#This Row],[Annual Income]]/12</f>
        <v>3251.5</v>
      </c>
      <c r="V617" s="6">
        <f>Table1[[#This Row],[EMI PER MONTH]]/Table1[[#This Row],[INCOME PER MONTH]]</f>
        <v>6.8075964939258812E-2</v>
      </c>
      <c r="W617" s="7" t="str">
        <f>TEXT(Table1[[#This Row],[Issue Date]],"YYYY-mm")</f>
        <v>2021-04</v>
      </c>
      <c r="X617" s="33">
        <f ca="1">DATEDIF(Table1[[#This Row],[Issue Date]],TODAY(),"m")</f>
        <v>52</v>
      </c>
      <c r="Y61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18378.06</v>
      </c>
      <c r="Z617" s="22" t="str">
        <f>IF(Table1[[#This Row],[Total Payments Received]]&gt;Table1[[#This Row],[Loan Amount]],"PROFIT","LOSS")</f>
        <v>LOSS</v>
      </c>
    </row>
    <row r="618" spans="1:26" x14ac:dyDescent="0.25">
      <c r="A618" s="21" t="s">
        <v>1275</v>
      </c>
      <c r="B618" s="2" t="s">
        <v>2375</v>
      </c>
      <c r="C618" s="3" t="s">
        <v>1276</v>
      </c>
      <c r="D618" s="3" t="s">
        <v>75</v>
      </c>
      <c r="E618" s="3">
        <v>36840</v>
      </c>
      <c r="F618" s="3">
        <v>11.8</v>
      </c>
      <c r="G618" s="3">
        <v>36</v>
      </c>
      <c r="H618" s="3" t="s">
        <v>19</v>
      </c>
      <c r="I618" s="3" t="s">
        <v>56</v>
      </c>
      <c r="J618" s="3" t="s">
        <v>27</v>
      </c>
      <c r="K618" s="3">
        <v>79500</v>
      </c>
      <c r="L618" s="3" t="s">
        <v>22</v>
      </c>
      <c r="M618" s="3">
        <v>0.3</v>
      </c>
      <c r="N618" s="3">
        <v>0.8</v>
      </c>
      <c r="O618" s="3">
        <v>41187.120000000003</v>
      </c>
      <c r="P618" s="3">
        <v>0</v>
      </c>
      <c r="Q618" s="3">
        <f>Table1[[#This Row],[Total Payments Received]]-Table1[[#This Row],[Loan Amount]]</f>
        <v>4347.1200000000026</v>
      </c>
      <c r="R618" s="4">
        <f>Table1[[#This Row],[Loan Amount]]/Table1[[#This Row],[Annual Income]]</f>
        <v>0.46339622641509431</v>
      </c>
      <c r="S618" s="6">
        <f>Table1[[#This Row],[Loan Amount]]/Table1[[#This Row],[Annual Income]]</f>
        <v>0.46339622641509431</v>
      </c>
      <c r="T618" s="3">
        <f>Table1[[#This Row],[Total Payments Received]]/Table1[[#This Row],[Term (Months)]]</f>
        <v>1144.0866666666668</v>
      </c>
      <c r="U618" s="3">
        <f>Table1[[#This Row],[Annual Income]]/12</f>
        <v>6625</v>
      </c>
      <c r="V618" s="6">
        <f>Table1[[#This Row],[EMI PER MONTH]]/Table1[[#This Row],[INCOME PER MONTH]]</f>
        <v>0.17269232704402518</v>
      </c>
      <c r="W618" s="7" t="str">
        <f>TEXT(Table1[[#This Row],[Issue Date]],"YYYY-mm")</f>
        <v>2023-01</v>
      </c>
      <c r="X618" s="33">
        <f ca="1">DATEDIF(Table1[[#This Row],[Issue Date]],TODAY(),"m")</f>
        <v>31</v>
      </c>
      <c r="Y61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4347.12</v>
      </c>
      <c r="Z618" s="22" t="str">
        <f>IF(Table1[[#This Row],[Total Payments Received]]&gt;Table1[[#This Row],[Loan Amount]],"PROFIT","LOSS")</f>
        <v>PROFIT</v>
      </c>
    </row>
    <row r="619" spans="1:26" ht="45" x14ac:dyDescent="0.25">
      <c r="A619" s="21" t="s">
        <v>1277</v>
      </c>
      <c r="B619" s="2" t="s">
        <v>2519</v>
      </c>
      <c r="C619" s="3" t="s">
        <v>1278</v>
      </c>
      <c r="D619" s="3" t="s">
        <v>64</v>
      </c>
      <c r="E619" s="3">
        <v>32890</v>
      </c>
      <c r="F619" s="3">
        <v>15.3</v>
      </c>
      <c r="G619" s="3">
        <v>36</v>
      </c>
      <c r="H619" s="3" t="s">
        <v>2043</v>
      </c>
      <c r="I619" s="3" t="s">
        <v>72</v>
      </c>
      <c r="J619" s="3" t="s">
        <v>31</v>
      </c>
      <c r="K619" s="3">
        <v>42100</v>
      </c>
      <c r="L619" s="3" t="s">
        <v>28</v>
      </c>
      <c r="M619" s="3">
        <v>0.35</v>
      </c>
      <c r="N619" s="3">
        <v>0.55000000000000004</v>
      </c>
      <c r="O619" s="3">
        <v>8090.19</v>
      </c>
      <c r="P619" s="3">
        <v>0</v>
      </c>
      <c r="Q619" s="3">
        <f>Table1[[#This Row],[Total Payments Received]]-Table1[[#This Row],[Loan Amount]]</f>
        <v>-24799.81</v>
      </c>
      <c r="R619" s="4">
        <f>Table1[[#This Row],[Loan Amount]]/Table1[[#This Row],[Annual Income]]</f>
        <v>0.78123515439429925</v>
      </c>
      <c r="S619" s="6">
        <f>Table1[[#This Row],[Loan Amount]]/Table1[[#This Row],[Annual Income]]</f>
        <v>0.78123515439429925</v>
      </c>
      <c r="T619" s="3">
        <f>Table1[[#This Row],[Total Payments Received]]/Table1[[#This Row],[Term (Months)]]</f>
        <v>224.72749999999999</v>
      </c>
      <c r="U619" s="3">
        <f>Table1[[#This Row],[Annual Income]]/12</f>
        <v>3508.3333333333335</v>
      </c>
      <c r="V619" s="6">
        <f>Table1[[#This Row],[EMI PER MONTH]]/Table1[[#This Row],[INCOME PER MONTH]]</f>
        <v>6.4055344418052246E-2</v>
      </c>
      <c r="W619" s="7" t="str">
        <f>TEXT(Table1[[#This Row],[Issue Date]],"YYYY-mm")</f>
        <v>2023-04</v>
      </c>
      <c r="X619" s="33">
        <f ca="1">DATEDIF(Table1[[#This Row],[Issue Date]],TODAY(),"m")</f>
        <v>28</v>
      </c>
      <c r="Y61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24799.81</v>
      </c>
      <c r="Z619" s="22" t="str">
        <f>IF(Table1[[#This Row],[Total Payments Received]]&gt;Table1[[#This Row],[Loan Amount]],"PROFIT","LOSS")</f>
        <v>LOSS</v>
      </c>
    </row>
    <row r="620" spans="1:26" x14ac:dyDescent="0.25">
      <c r="A620" s="21" t="s">
        <v>1279</v>
      </c>
      <c r="B620" s="2" t="s">
        <v>2485</v>
      </c>
      <c r="C620" s="3" t="s">
        <v>1280</v>
      </c>
      <c r="D620" s="3" t="s">
        <v>64</v>
      </c>
      <c r="E620" s="3">
        <v>14598</v>
      </c>
      <c r="F620" s="3">
        <v>12.6</v>
      </c>
      <c r="G620" s="3">
        <v>36</v>
      </c>
      <c r="H620" s="3" t="s">
        <v>19</v>
      </c>
      <c r="I620" s="3" t="s">
        <v>56</v>
      </c>
      <c r="J620" s="3" t="s">
        <v>27</v>
      </c>
      <c r="K620" s="3">
        <v>87021</v>
      </c>
      <c r="L620" s="3" t="s">
        <v>28</v>
      </c>
      <c r="M620" s="3">
        <v>0.4</v>
      </c>
      <c r="N620" s="3">
        <v>0.53</v>
      </c>
      <c r="O620" s="3">
        <v>16437.349999999999</v>
      </c>
      <c r="P620" s="3">
        <v>0</v>
      </c>
      <c r="Q620" s="3">
        <f>Table1[[#This Row],[Total Payments Received]]-Table1[[#This Row],[Loan Amount]]</f>
        <v>1839.3499999999985</v>
      </c>
      <c r="R620" s="4">
        <f>Table1[[#This Row],[Loan Amount]]/Table1[[#This Row],[Annual Income]]</f>
        <v>0.16775261143861828</v>
      </c>
      <c r="S620" s="6">
        <f>Table1[[#This Row],[Loan Amount]]/Table1[[#This Row],[Annual Income]]</f>
        <v>0.16775261143861828</v>
      </c>
      <c r="T620" s="3">
        <f>Table1[[#This Row],[Total Payments Received]]/Table1[[#This Row],[Term (Months)]]</f>
        <v>456.59305555555551</v>
      </c>
      <c r="U620" s="3">
        <f>Table1[[#This Row],[Annual Income]]/12</f>
        <v>7251.75</v>
      </c>
      <c r="V620" s="6">
        <f>Table1[[#This Row],[EMI PER MONTH]]/Table1[[#This Row],[INCOME PER MONTH]]</f>
        <v>6.2963154487614095E-2</v>
      </c>
      <c r="W620" s="7" t="str">
        <f>TEXT(Table1[[#This Row],[Issue Date]],"YYYY-mm")</f>
        <v>2021-04</v>
      </c>
      <c r="X620" s="33">
        <f ca="1">DATEDIF(Table1[[#This Row],[Issue Date]],TODAY(),"m")</f>
        <v>53</v>
      </c>
      <c r="Y62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1839.35</v>
      </c>
      <c r="Z620" s="22" t="str">
        <f>IF(Table1[[#This Row],[Total Payments Received]]&gt;Table1[[#This Row],[Loan Amount]],"PROFIT","LOSS")</f>
        <v>PROFIT</v>
      </c>
    </row>
    <row r="621" spans="1:26" ht="30" x14ac:dyDescent="0.25">
      <c r="A621" s="21" t="s">
        <v>1281</v>
      </c>
      <c r="B621" s="2" t="s">
        <v>2509</v>
      </c>
      <c r="C621" s="3" t="s">
        <v>1282</v>
      </c>
      <c r="D621" s="3" t="s">
        <v>71</v>
      </c>
      <c r="E621" s="3">
        <v>20508</v>
      </c>
      <c r="F621" s="3">
        <v>5.0999999999999996</v>
      </c>
      <c r="G621" s="3">
        <v>60</v>
      </c>
      <c r="H621" s="3" t="s">
        <v>2043</v>
      </c>
      <c r="I621" s="3" t="s">
        <v>20</v>
      </c>
      <c r="J621" s="3" t="s">
        <v>21</v>
      </c>
      <c r="K621" s="3">
        <v>144995</v>
      </c>
      <c r="L621" s="3" t="s">
        <v>22</v>
      </c>
      <c r="M621" s="3">
        <v>0.34</v>
      </c>
      <c r="N621" s="3">
        <v>0.72</v>
      </c>
      <c r="O621" s="3">
        <v>2495.92</v>
      </c>
      <c r="P621" s="3">
        <v>3057.79</v>
      </c>
      <c r="Q621" s="3">
        <f>Table1[[#This Row],[Total Payments Received]]-Table1[[#This Row],[Loan Amount]]</f>
        <v>-18012.080000000002</v>
      </c>
      <c r="R621" s="4">
        <f>Table1[[#This Row],[Loan Amount]]/Table1[[#This Row],[Annual Income]]</f>
        <v>0.14143935997793028</v>
      </c>
      <c r="S621" s="6">
        <f>Table1[[#This Row],[Loan Amount]]/Table1[[#This Row],[Annual Income]]</f>
        <v>0.14143935997793028</v>
      </c>
      <c r="T621" s="3">
        <f>Table1[[#This Row],[Total Payments Received]]/Table1[[#This Row],[Term (Months)]]</f>
        <v>41.598666666666666</v>
      </c>
      <c r="U621" s="3">
        <f>Table1[[#This Row],[Annual Income]]/12</f>
        <v>12082.916666666666</v>
      </c>
      <c r="V621" s="6">
        <f>Table1[[#This Row],[EMI PER MONTH]]/Table1[[#This Row],[INCOME PER MONTH]]</f>
        <v>3.4427669919652403E-3</v>
      </c>
      <c r="W621" s="7" t="str">
        <f>TEXT(Table1[[#This Row],[Issue Date]],"YYYY-mm")</f>
        <v>2023-06</v>
      </c>
      <c r="X621" s="33">
        <f ca="1">DATEDIF(Table1[[#This Row],[Issue Date]],TODAY(),"m")</f>
        <v>27</v>
      </c>
      <c r="Y62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18012.08</v>
      </c>
      <c r="Z621" s="22" t="str">
        <f>IF(Table1[[#This Row],[Total Payments Received]]&gt;Table1[[#This Row],[Loan Amount]],"PROFIT","LOSS")</f>
        <v>LOSS</v>
      </c>
    </row>
    <row r="622" spans="1:26" ht="30" x14ac:dyDescent="0.25">
      <c r="A622" s="21" t="s">
        <v>1283</v>
      </c>
      <c r="B622" s="2" t="s">
        <v>2520</v>
      </c>
      <c r="C622" s="3" t="s">
        <v>1284</v>
      </c>
      <c r="D622" s="3" t="s">
        <v>25</v>
      </c>
      <c r="E622" s="3">
        <v>14380</v>
      </c>
      <c r="F622" s="3">
        <v>12.7</v>
      </c>
      <c r="G622" s="3">
        <v>36</v>
      </c>
      <c r="H622" s="3" t="s">
        <v>19</v>
      </c>
      <c r="I622" s="3" t="s">
        <v>56</v>
      </c>
      <c r="J622" s="3" t="s">
        <v>46</v>
      </c>
      <c r="K622" s="3">
        <v>49800</v>
      </c>
      <c r="L622" s="3" t="s">
        <v>32</v>
      </c>
      <c r="M622" s="3">
        <v>0.11</v>
      </c>
      <c r="N622" s="3">
        <v>0.6</v>
      </c>
      <c r="O622" s="3">
        <v>16206.26</v>
      </c>
      <c r="P622" s="3">
        <v>0</v>
      </c>
      <c r="Q622" s="3">
        <f>Table1[[#This Row],[Total Payments Received]]-Table1[[#This Row],[Loan Amount]]</f>
        <v>1826.2600000000002</v>
      </c>
      <c r="R622" s="4">
        <f>Table1[[#This Row],[Loan Amount]]/Table1[[#This Row],[Annual Income]]</f>
        <v>0.28875502008032128</v>
      </c>
      <c r="S622" s="6">
        <f>Table1[[#This Row],[Loan Amount]]/Table1[[#This Row],[Annual Income]]</f>
        <v>0.28875502008032128</v>
      </c>
      <c r="T622" s="3">
        <f>Table1[[#This Row],[Total Payments Received]]/Table1[[#This Row],[Term (Months)]]</f>
        <v>450.17388888888888</v>
      </c>
      <c r="U622" s="3">
        <f>Table1[[#This Row],[Annual Income]]/12</f>
        <v>4150</v>
      </c>
      <c r="V622" s="6">
        <f>Table1[[#This Row],[EMI PER MONTH]]/Table1[[#This Row],[INCOME PER MONTH]]</f>
        <v>0.1084756358768407</v>
      </c>
      <c r="W622" s="7" t="str">
        <f>TEXT(Table1[[#This Row],[Issue Date]],"YYYY-mm")</f>
        <v>2021-12</v>
      </c>
      <c r="X622" s="33">
        <f ca="1">DATEDIF(Table1[[#This Row],[Issue Date]],TODAY(),"m")</f>
        <v>44</v>
      </c>
      <c r="Y62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1826.26</v>
      </c>
      <c r="Z622" s="22" t="str">
        <f>IF(Table1[[#This Row],[Total Payments Received]]&gt;Table1[[#This Row],[Loan Amount]],"PROFIT","LOSS")</f>
        <v>PROFIT</v>
      </c>
    </row>
    <row r="623" spans="1:26" ht="30" x14ac:dyDescent="0.25">
      <c r="A623" s="21" t="s">
        <v>1285</v>
      </c>
      <c r="B623" s="2" t="s">
        <v>2509</v>
      </c>
      <c r="C623" s="3" t="s">
        <v>1286</v>
      </c>
      <c r="D623" s="3" t="s">
        <v>49</v>
      </c>
      <c r="E623" s="3">
        <v>27984</v>
      </c>
      <c r="F623" s="3">
        <v>20.8</v>
      </c>
      <c r="G623" s="3">
        <v>36</v>
      </c>
      <c r="H623" s="3" t="s">
        <v>19</v>
      </c>
      <c r="I623" s="3" t="s">
        <v>56</v>
      </c>
      <c r="J623" s="3" t="s">
        <v>46</v>
      </c>
      <c r="K623" s="3">
        <v>93400</v>
      </c>
      <c r="L623" s="3" t="s">
        <v>28</v>
      </c>
      <c r="M623" s="3">
        <v>0.18</v>
      </c>
      <c r="N623" s="3">
        <v>0.61</v>
      </c>
      <c r="O623" s="3">
        <v>33804.67</v>
      </c>
      <c r="P623" s="3">
        <v>0</v>
      </c>
      <c r="Q623" s="3">
        <f>Table1[[#This Row],[Total Payments Received]]-Table1[[#This Row],[Loan Amount]]</f>
        <v>5820.6699999999983</v>
      </c>
      <c r="R623" s="4">
        <f>Table1[[#This Row],[Loan Amount]]/Table1[[#This Row],[Annual Income]]</f>
        <v>0.29961456102783723</v>
      </c>
      <c r="S623" s="6">
        <f>Table1[[#This Row],[Loan Amount]]/Table1[[#This Row],[Annual Income]]</f>
        <v>0.29961456102783723</v>
      </c>
      <c r="T623" s="3">
        <f>Table1[[#This Row],[Total Payments Received]]/Table1[[#This Row],[Term (Months)]]</f>
        <v>939.01861111111111</v>
      </c>
      <c r="U623" s="3">
        <f>Table1[[#This Row],[Annual Income]]/12</f>
        <v>7783.333333333333</v>
      </c>
      <c r="V623" s="6">
        <f>Table1[[#This Row],[EMI PER MONTH]]/Table1[[#This Row],[INCOME PER MONTH]]</f>
        <v>0.12064478943611706</v>
      </c>
      <c r="W623" s="7" t="str">
        <f>TEXT(Table1[[#This Row],[Issue Date]],"YYYY-mm")</f>
        <v>2023-06</v>
      </c>
      <c r="X623" s="33">
        <f ca="1">DATEDIF(Table1[[#This Row],[Issue Date]],TODAY(),"m")</f>
        <v>27</v>
      </c>
      <c r="Y62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5820.67</v>
      </c>
      <c r="Z623" s="22" t="str">
        <f>IF(Table1[[#This Row],[Total Payments Received]]&gt;Table1[[#This Row],[Loan Amount]],"PROFIT","LOSS")</f>
        <v>PROFIT</v>
      </c>
    </row>
    <row r="624" spans="1:26" ht="30" x14ac:dyDescent="0.25">
      <c r="A624" s="21" t="s">
        <v>1287</v>
      </c>
      <c r="B624" s="2" t="s">
        <v>2521</v>
      </c>
      <c r="C624" s="3" t="s">
        <v>1288</v>
      </c>
      <c r="D624" s="3" t="s">
        <v>64</v>
      </c>
      <c r="E624" s="3">
        <v>9125</v>
      </c>
      <c r="F624" s="3">
        <v>16.899999999999999</v>
      </c>
      <c r="G624" s="3">
        <v>60</v>
      </c>
      <c r="H624" s="3" t="s">
        <v>2043</v>
      </c>
      <c r="I624" s="3" t="s">
        <v>35</v>
      </c>
      <c r="J624" s="3" t="s">
        <v>21</v>
      </c>
      <c r="K624" s="3">
        <v>122446</v>
      </c>
      <c r="L624" s="3" t="s">
        <v>22</v>
      </c>
      <c r="M624" s="3">
        <v>0.42</v>
      </c>
      <c r="N624" s="3">
        <v>0.89</v>
      </c>
      <c r="O624" s="3">
        <v>3684.51</v>
      </c>
      <c r="P624" s="3">
        <v>0</v>
      </c>
      <c r="Q624" s="3">
        <f>Table1[[#This Row],[Total Payments Received]]-Table1[[#This Row],[Loan Amount]]</f>
        <v>-5440.49</v>
      </c>
      <c r="R624" s="4">
        <f>Table1[[#This Row],[Loan Amount]]/Table1[[#This Row],[Annual Income]]</f>
        <v>7.4522646717736798E-2</v>
      </c>
      <c r="S624" s="6">
        <f>Table1[[#This Row],[Loan Amount]]/Table1[[#This Row],[Annual Income]]</f>
        <v>7.4522646717736798E-2</v>
      </c>
      <c r="T624" s="3">
        <f>Table1[[#This Row],[Total Payments Received]]/Table1[[#This Row],[Term (Months)]]</f>
        <v>61.408500000000004</v>
      </c>
      <c r="U624" s="3">
        <f>Table1[[#This Row],[Annual Income]]/12</f>
        <v>10203.833333333334</v>
      </c>
      <c r="V624" s="6">
        <f>Table1[[#This Row],[EMI PER MONTH]]/Table1[[#This Row],[INCOME PER MONTH]]</f>
        <v>6.018179442366431E-3</v>
      </c>
      <c r="W624" s="7" t="str">
        <f>TEXT(Table1[[#This Row],[Issue Date]],"YYYY-mm")</f>
        <v>2021-10</v>
      </c>
      <c r="X624" s="33">
        <f ca="1">DATEDIF(Table1[[#This Row],[Issue Date]],TODAY(),"m")</f>
        <v>47</v>
      </c>
      <c r="Y62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5440.49</v>
      </c>
      <c r="Z624" s="22" t="str">
        <f>IF(Table1[[#This Row],[Total Payments Received]]&gt;Table1[[#This Row],[Loan Amount]],"PROFIT","LOSS")</f>
        <v>LOSS</v>
      </c>
    </row>
    <row r="625" spans="1:26" x14ac:dyDescent="0.25">
      <c r="A625" s="21" t="s">
        <v>1289</v>
      </c>
      <c r="B625" s="2" t="s">
        <v>2522</v>
      </c>
      <c r="C625" s="3" t="s">
        <v>1290</v>
      </c>
      <c r="D625" s="3" t="s">
        <v>64</v>
      </c>
      <c r="E625" s="3">
        <v>37059</v>
      </c>
      <c r="F625" s="3">
        <v>7</v>
      </c>
      <c r="G625" s="3">
        <v>60</v>
      </c>
      <c r="H625" s="3" t="s">
        <v>19</v>
      </c>
      <c r="I625" s="3" t="s">
        <v>20</v>
      </c>
      <c r="J625" s="3" t="s">
        <v>36</v>
      </c>
      <c r="K625" s="3">
        <v>59437</v>
      </c>
      <c r="L625" s="3" t="s">
        <v>32</v>
      </c>
      <c r="M625" s="3">
        <v>0.21</v>
      </c>
      <c r="N625" s="3">
        <v>0.54</v>
      </c>
      <c r="O625" s="3">
        <v>39653.129999999997</v>
      </c>
      <c r="P625" s="3">
        <v>0</v>
      </c>
      <c r="Q625" s="3">
        <f>Table1[[#This Row],[Total Payments Received]]-Table1[[#This Row],[Loan Amount]]</f>
        <v>2594.1299999999974</v>
      </c>
      <c r="R625" s="4">
        <f>Table1[[#This Row],[Loan Amount]]/Table1[[#This Row],[Annual Income]]</f>
        <v>0.62350051314837562</v>
      </c>
      <c r="S625" s="6">
        <f>Table1[[#This Row],[Loan Amount]]/Table1[[#This Row],[Annual Income]]</f>
        <v>0.62350051314837562</v>
      </c>
      <c r="T625" s="3">
        <f>Table1[[#This Row],[Total Payments Received]]/Table1[[#This Row],[Term (Months)]]</f>
        <v>660.88549999999998</v>
      </c>
      <c r="U625" s="3">
        <f>Table1[[#This Row],[Annual Income]]/12</f>
        <v>4953.083333333333</v>
      </c>
      <c r="V625" s="6">
        <f>Table1[[#This Row],[EMI PER MONTH]]/Table1[[#This Row],[INCOME PER MONTH]]</f>
        <v>0.13342910981375239</v>
      </c>
      <c r="W625" s="7" t="str">
        <f>TEXT(Table1[[#This Row],[Issue Date]],"YYYY-mm")</f>
        <v>2022-10</v>
      </c>
      <c r="X625" s="33">
        <f ca="1">DATEDIF(Table1[[#This Row],[Issue Date]],TODAY(),"m")</f>
        <v>34</v>
      </c>
      <c r="Y62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2594.13</v>
      </c>
      <c r="Z625" s="22" t="str">
        <f>IF(Table1[[#This Row],[Total Payments Received]]&gt;Table1[[#This Row],[Loan Amount]],"PROFIT","LOSS")</f>
        <v>PROFIT</v>
      </c>
    </row>
    <row r="626" spans="1:26" ht="30" x14ac:dyDescent="0.25">
      <c r="A626" s="21" t="s">
        <v>1291</v>
      </c>
      <c r="B626" s="2" t="s">
        <v>2523</v>
      </c>
      <c r="C626" s="3" t="s">
        <v>1292</v>
      </c>
      <c r="D626" s="3" t="s">
        <v>55</v>
      </c>
      <c r="E626" s="3">
        <v>5033</v>
      </c>
      <c r="F626" s="3">
        <v>21.9</v>
      </c>
      <c r="G626" s="3">
        <v>36</v>
      </c>
      <c r="H626" s="3" t="s">
        <v>2043</v>
      </c>
      <c r="I626" s="3" t="s">
        <v>20</v>
      </c>
      <c r="J626" s="3" t="s">
        <v>21</v>
      </c>
      <c r="K626" s="3">
        <v>133124</v>
      </c>
      <c r="L626" s="3" t="s">
        <v>32</v>
      </c>
      <c r="M626" s="3">
        <v>0.39</v>
      </c>
      <c r="N626" s="3">
        <v>0.82</v>
      </c>
      <c r="O626" s="3">
        <v>1105.3900000000001</v>
      </c>
      <c r="P626" s="3">
        <v>0</v>
      </c>
      <c r="Q626" s="3">
        <f>Table1[[#This Row],[Total Payments Received]]-Table1[[#This Row],[Loan Amount]]</f>
        <v>-3927.6099999999997</v>
      </c>
      <c r="R626" s="4">
        <f>Table1[[#This Row],[Loan Amount]]/Table1[[#This Row],[Annual Income]]</f>
        <v>3.7806856765121237E-2</v>
      </c>
      <c r="S626" s="6">
        <f>Table1[[#This Row],[Loan Amount]]/Table1[[#This Row],[Annual Income]]</f>
        <v>3.7806856765121237E-2</v>
      </c>
      <c r="T626" s="3">
        <f>Table1[[#This Row],[Total Payments Received]]/Table1[[#This Row],[Term (Months)]]</f>
        <v>30.705277777777781</v>
      </c>
      <c r="U626" s="3">
        <f>Table1[[#This Row],[Annual Income]]/12</f>
        <v>11093.666666666666</v>
      </c>
      <c r="V626" s="6">
        <f>Table1[[#This Row],[EMI PER MONTH]]/Table1[[#This Row],[INCOME PER MONTH]]</f>
        <v>2.7678204781506968E-3</v>
      </c>
      <c r="W626" s="7" t="str">
        <f>TEXT(Table1[[#This Row],[Issue Date]],"YYYY-mm")</f>
        <v>2021-04</v>
      </c>
      <c r="X626" s="33">
        <f ca="1">DATEDIF(Table1[[#This Row],[Issue Date]],TODAY(),"m")</f>
        <v>53</v>
      </c>
      <c r="Y62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3927.61</v>
      </c>
      <c r="Z626" s="22" t="str">
        <f>IF(Table1[[#This Row],[Total Payments Received]]&gt;Table1[[#This Row],[Loan Amount]],"PROFIT","LOSS")</f>
        <v>LOSS</v>
      </c>
    </row>
    <row r="627" spans="1:26" ht="30" hidden="1" x14ac:dyDescent="0.25">
      <c r="A627" s="21" t="s">
        <v>1293</v>
      </c>
      <c r="B627" s="2" t="s">
        <v>2438</v>
      </c>
      <c r="C627" s="3" t="s">
        <v>1294</v>
      </c>
      <c r="D627" s="3" t="s">
        <v>45</v>
      </c>
      <c r="E627" s="3">
        <v>38873</v>
      </c>
      <c r="F627" s="3">
        <v>15.6</v>
      </c>
      <c r="G627" s="3">
        <v>36</v>
      </c>
      <c r="H627" s="3" t="s">
        <v>2773</v>
      </c>
      <c r="I627" s="3" t="s">
        <v>20</v>
      </c>
      <c r="J627" s="3" t="s">
        <v>21</v>
      </c>
      <c r="K627" s="3">
        <v>106537</v>
      </c>
      <c r="L627" s="3" t="s">
        <v>22</v>
      </c>
      <c r="M627" s="3">
        <v>0.25</v>
      </c>
      <c r="N627" s="3">
        <v>0.62</v>
      </c>
      <c r="O627" s="3">
        <v>0</v>
      </c>
      <c r="P627" s="3">
        <v>0</v>
      </c>
      <c r="Q627" s="3">
        <f>Table1[[#This Row],[Total Payments Received]]-Table1[[#This Row],[Loan Amount]]</f>
        <v>-38873</v>
      </c>
      <c r="R627" s="4">
        <f>Table1[[#This Row],[Loan Amount]]/Table1[[#This Row],[Annual Income]]</f>
        <v>0.36487792973333211</v>
      </c>
      <c r="S627" s="6">
        <f>Table1[[#This Row],[Loan Amount]]/Table1[[#This Row],[Annual Income]]</f>
        <v>0.36487792973333211</v>
      </c>
      <c r="T627" s="3">
        <f>Table1[[#This Row],[Total Payments Received]]/Table1[[#This Row],[Term (Months)]]</f>
        <v>0</v>
      </c>
      <c r="U627" s="3">
        <f>Table1[[#This Row],[Annual Income]]/12</f>
        <v>8878.0833333333339</v>
      </c>
      <c r="V627" s="6">
        <f>Table1[[#This Row],[EMI PER MONTH]]/Table1[[#This Row],[INCOME PER MONTH]]</f>
        <v>0</v>
      </c>
      <c r="W627" s="7" t="str">
        <f>TEXT(Table1[[#This Row],[Issue Date]],"YYYY-mm")</f>
        <v>2022-11</v>
      </c>
      <c r="X627" s="33">
        <f ca="1">DATEDIF(Table1[[#This Row],[Issue Date]],TODAY(),"m")</f>
        <v>34</v>
      </c>
      <c r="Y62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38873</v>
      </c>
      <c r="Z627" s="22" t="str">
        <f>IF(Table1[[#This Row],[Total Payments Received]]&gt;Table1[[#This Row],[Loan Amount]],"PROFIT","LOSS")</f>
        <v>LOSS</v>
      </c>
    </row>
    <row r="628" spans="1:26" x14ac:dyDescent="0.25">
      <c r="A628" s="21" t="s">
        <v>1295</v>
      </c>
      <c r="B628" s="2" t="s">
        <v>2524</v>
      </c>
      <c r="C628" s="3" t="s">
        <v>1296</v>
      </c>
      <c r="D628" s="3" t="s">
        <v>55</v>
      </c>
      <c r="E628" s="3">
        <v>18087</v>
      </c>
      <c r="F628" s="3">
        <v>21.8</v>
      </c>
      <c r="G628" s="3">
        <v>60</v>
      </c>
      <c r="H628" s="3" t="s">
        <v>2043</v>
      </c>
      <c r="I628" s="3" t="s">
        <v>56</v>
      </c>
      <c r="J628" s="3" t="s">
        <v>27</v>
      </c>
      <c r="K628" s="3">
        <v>76675</v>
      </c>
      <c r="L628" s="3" t="s">
        <v>28</v>
      </c>
      <c r="M628" s="3">
        <v>0.31</v>
      </c>
      <c r="N628" s="3">
        <v>0.84</v>
      </c>
      <c r="O628" s="3">
        <v>1721.26</v>
      </c>
      <c r="P628" s="3">
        <v>0</v>
      </c>
      <c r="Q628" s="3">
        <f>Table1[[#This Row],[Total Payments Received]]-Table1[[#This Row],[Loan Amount]]</f>
        <v>-16365.74</v>
      </c>
      <c r="R628" s="4">
        <f>Table1[[#This Row],[Loan Amount]]/Table1[[#This Row],[Annual Income]]</f>
        <v>0.23589175089664166</v>
      </c>
      <c r="S628" s="6">
        <f>Table1[[#This Row],[Loan Amount]]/Table1[[#This Row],[Annual Income]]</f>
        <v>0.23589175089664166</v>
      </c>
      <c r="T628" s="3">
        <f>Table1[[#This Row],[Total Payments Received]]/Table1[[#This Row],[Term (Months)]]</f>
        <v>28.687666666666665</v>
      </c>
      <c r="U628" s="3">
        <f>Table1[[#This Row],[Annual Income]]/12</f>
        <v>6389.583333333333</v>
      </c>
      <c r="V628" s="6">
        <f>Table1[[#This Row],[EMI PER MONTH]]/Table1[[#This Row],[INCOME PER MONTH]]</f>
        <v>4.4897554613628956E-3</v>
      </c>
      <c r="W628" s="7" t="str">
        <f>TEXT(Table1[[#This Row],[Issue Date]],"YYYY-mm")</f>
        <v>2021-03</v>
      </c>
      <c r="X628" s="33">
        <f ca="1">DATEDIF(Table1[[#This Row],[Issue Date]],TODAY(),"m")</f>
        <v>54</v>
      </c>
      <c r="Y62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16365.74</v>
      </c>
      <c r="Z628" s="22" t="str">
        <f>IF(Table1[[#This Row],[Total Payments Received]]&gt;Table1[[#This Row],[Loan Amount]],"PROFIT","LOSS")</f>
        <v>LOSS</v>
      </c>
    </row>
    <row r="629" spans="1:26" ht="30" x14ac:dyDescent="0.25">
      <c r="A629" s="21" t="s">
        <v>1297</v>
      </c>
      <c r="B629" s="2" t="s">
        <v>2323</v>
      </c>
      <c r="C629" s="3" t="s">
        <v>1298</v>
      </c>
      <c r="D629" s="3" t="s">
        <v>55</v>
      </c>
      <c r="E629" s="3">
        <v>6704</v>
      </c>
      <c r="F629" s="3">
        <v>16.600000000000001</v>
      </c>
      <c r="G629" s="3">
        <v>60</v>
      </c>
      <c r="H629" s="3" t="s">
        <v>19</v>
      </c>
      <c r="I629" s="3" t="s">
        <v>26</v>
      </c>
      <c r="J629" s="3" t="s">
        <v>21</v>
      </c>
      <c r="K629" s="3">
        <v>49942</v>
      </c>
      <c r="L629" s="3" t="s">
        <v>32</v>
      </c>
      <c r="M629" s="3">
        <v>0.13</v>
      </c>
      <c r="N629" s="3">
        <v>0.83</v>
      </c>
      <c r="O629" s="3">
        <v>7816.86</v>
      </c>
      <c r="P629" s="3">
        <v>0</v>
      </c>
      <c r="Q629" s="3">
        <f>Table1[[#This Row],[Total Payments Received]]-Table1[[#This Row],[Loan Amount]]</f>
        <v>1112.8599999999997</v>
      </c>
      <c r="R629" s="4">
        <f>Table1[[#This Row],[Loan Amount]]/Table1[[#This Row],[Annual Income]]</f>
        <v>0.13423571342757598</v>
      </c>
      <c r="S629" s="6">
        <f>Table1[[#This Row],[Loan Amount]]/Table1[[#This Row],[Annual Income]]</f>
        <v>0.13423571342757598</v>
      </c>
      <c r="T629" s="3">
        <f>Table1[[#This Row],[Total Payments Received]]/Table1[[#This Row],[Term (Months)]]</f>
        <v>130.28100000000001</v>
      </c>
      <c r="U629" s="3">
        <f>Table1[[#This Row],[Annual Income]]/12</f>
        <v>4161.833333333333</v>
      </c>
      <c r="V629" s="6">
        <f>Table1[[#This Row],[EMI PER MONTH]]/Table1[[#This Row],[INCOME PER MONTH]]</f>
        <v>3.1303752352729169E-2</v>
      </c>
      <c r="W629" s="7" t="str">
        <f>TEXT(Table1[[#This Row],[Issue Date]],"YYYY-mm")</f>
        <v>2022-09</v>
      </c>
      <c r="X629" s="33">
        <f ca="1">DATEDIF(Table1[[#This Row],[Issue Date]],TODAY(),"m")</f>
        <v>35</v>
      </c>
      <c r="Y62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1112.86</v>
      </c>
      <c r="Z629" s="22" t="str">
        <f>IF(Table1[[#This Row],[Total Payments Received]]&gt;Table1[[#This Row],[Loan Amount]],"PROFIT","LOSS")</f>
        <v>PROFIT</v>
      </c>
    </row>
    <row r="630" spans="1:26" ht="30" x14ac:dyDescent="0.25">
      <c r="A630" s="21" t="s">
        <v>1299</v>
      </c>
      <c r="B630" s="2" t="s">
        <v>2525</v>
      </c>
      <c r="C630" s="3" t="s">
        <v>1300</v>
      </c>
      <c r="D630" s="3" t="s">
        <v>45</v>
      </c>
      <c r="E630" s="3">
        <v>8848</v>
      </c>
      <c r="F630" s="3">
        <v>16.2</v>
      </c>
      <c r="G630" s="3">
        <v>60</v>
      </c>
      <c r="H630" s="3" t="s">
        <v>2043</v>
      </c>
      <c r="I630" s="3" t="s">
        <v>26</v>
      </c>
      <c r="J630" s="3" t="s">
        <v>46</v>
      </c>
      <c r="K630" s="3">
        <v>50862</v>
      </c>
      <c r="L630" s="3" t="s">
        <v>28</v>
      </c>
      <c r="M630" s="3">
        <v>0.17</v>
      </c>
      <c r="N630" s="3">
        <v>0.5</v>
      </c>
      <c r="O630" s="3">
        <v>2965.85</v>
      </c>
      <c r="P630" s="3">
        <v>0</v>
      </c>
      <c r="Q630" s="3">
        <f>Table1[[#This Row],[Total Payments Received]]-Table1[[#This Row],[Loan Amount]]</f>
        <v>-5882.15</v>
      </c>
      <c r="R630" s="4">
        <f>Table1[[#This Row],[Loan Amount]]/Table1[[#This Row],[Annual Income]]</f>
        <v>0.1739609138453069</v>
      </c>
      <c r="S630" s="6">
        <f>Table1[[#This Row],[Loan Amount]]/Table1[[#This Row],[Annual Income]]</f>
        <v>0.1739609138453069</v>
      </c>
      <c r="T630" s="3">
        <f>Table1[[#This Row],[Total Payments Received]]/Table1[[#This Row],[Term (Months)]]</f>
        <v>49.430833333333332</v>
      </c>
      <c r="U630" s="3">
        <f>Table1[[#This Row],[Annual Income]]/12</f>
        <v>4238.5</v>
      </c>
      <c r="V630" s="6">
        <f>Table1[[#This Row],[EMI PER MONTH]]/Table1[[#This Row],[INCOME PER MONTH]]</f>
        <v>1.1662341237072863E-2</v>
      </c>
      <c r="W630" s="7" t="str">
        <f>TEXT(Table1[[#This Row],[Issue Date]],"YYYY-mm")</f>
        <v>2023-12</v>
      </c>
      <c r="X630" s="33">
        <f ca="1">DATEDIF(Table1[[#This Row],[Issue Date]],TODAY(),"m")</f>
        <v>21</v>
      </c>
      <c r="Y63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5882.15</v>
      </c>
      <c r="Z630" s="22" t="str">
        <f>IF(Table1[[#This Row],[Total Payments Received]]&gt;Table1[[#This Row],[Loan Amount]],"PROFIT","LOSS")</f>
        <v>LOSS</v>
      </c>
    </row>
    <row r="631" spans="1:26" ht="45" x14ac:dyDescent="0.25">
      <c r="A631" s="21" t="s">
        <v>1301</v>
      </c>
      <c r="B631" s="2" t="s">
        <v>2144</v>
      </c>
      <c r="C631" s="3" t="s">
        <v>1302</v>
      </c>
      <c r="D631" s="3" t="s">
        <v>25</v>
      </c>
      <c r="E631" s="3">
        <v>22592</v>
      </c>
      <c r="F631" s="3">
        <v>7.1</v>
      </c>
      <c r="G631" s="3">
        <v>60</v>
      </c>
      <c r="H631" s="3" t="s">
        <v>2043</v>
      </c>
      <c r="I631" s="3" t="s">
        <v>72</v>
      </c>
      <c r="J631" s="3" t="s">
        <v>31</v>
      </c>
      <c r="K631" s="3">
        <v>41669</v>
      </c>
      <c r="L631" s="3" t="s">
        <v>28</v>
      </c>
      <c r="M631" s="3">
        <v>0.48</v>
      </c>
      <c r="N631" s="3">
        <v>0.73</v>
      </c>
      <c r="O631" s="3">
        <v>10077.370000000001</v>
      </c>
      <c r="P631" s="3">
        <v>0</v>
      </c>
      <c r="Q631" s="3">
        <f>Table1[[#This Row],[Total Payments Received]]-Table1[[#This Row],[Loan Amount]]</f>
        <v>-12514.63</v>
      </c>
      <c r="R631" s="4">
        <f>Table1[[#This Row],[Loan Amount]]/Table1[[#This Row],[Annual Income]]</f>
        <v>0.54217763805226904</v>
      </c>
      <c r="S631" s="6">
        <f>Table1[[#This Row],[Loan Amount]]/Table1[[#This Row],[Annual Income]]</f>
        <v>0.54217763805226904</v>
      </c>
      <c r="T631" s="3">
        <f>Table1[[#This Row],[Total Payments Received]]/Table1[[#This Row],[Term (Months)]]</f>
        <v>167.95616666666669</v>
      </c>
      <c r="U631" s="3">
        <f>Table1[[#This Row],[Annual Income]]/12</f>
        <v>3472.4166666666665</v>
      </c>
      <c r="V631" s="6">
        <f>Table1[[#This Row],[EMI PER MONTH]]/Table1[[#This Row],[INCOME PER MONTH]]</f>
        <v>4.836866735462815E-2</v>
      </c>
      <c r="W631" s="7" t="str">
        <f>TEXT(Table1[[#This Row],[Issue Date]],"YYYY-mm")</f>
        <v>2023-10</v>
      </c>
      <c r="X631" s="33">
        <f ca="1">DATEDIF(Table1[[#This Row],[Issue Date]],TODAY(),"m")</f>
        <v>22</v>
      </c>
      <c r="Y63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12514.63</v>
      </c>
      <c r="Z631" s="22" t="str">
        <f>IF(Table1[[#This Row],[Total Payments Received]]&gt;Table1[[#This Row],[Loan Amount]],"PROFIT","LOSS")</f>
        <v>LOSS</v>
      </c>
    </row>
    <row r="632" spans="1:26" x14ac:dyDescent="0.25">
      <c r="A632" s="21" t="s">
        <v>1303</v>
      </c>
      <c r="B632" s="2" t="s">
        <v>2526</v>
      </c>
      <c r="C632" s="3" t="s">
        <v>1304</v>
      </c>
      <c r="D632" s="3" t="s">
        <v>52</v>
      </c>
      <c r="E632" s="3">
        <v>7924</v>
      </c>
      <c r="F632" s="3">
        <v>8.3000000000000007</v>
      </c>
      <c r="G632" s="3">
        <v>60</v>
      </c>
      <c r="H632" s="3" t="s">
        <v>2043</v>
      </c>
      <c r="I632" s="3" t="s">
        <v>26</v>
      </c>
      <c r="J632" s="3" t="s">
        <v>27</v>
      </c>
      <c r="K632" s="3">
        <v>83772</v>
      </c>
      <c r="L632" s="3" t="s">
        <v>32</v>
      </c>
      <c r="M632" s="3">
        <v>0.46</v>
      </c>
      <c r="N632" s="3">
        <v>0.56000000000000005</v>
      </c>
      <c r="O632" s="3">
        <v>3561.75</v>
      </c>
      <c r="P632" s="3">
        <v>0</v>
      </c>
      <c r="Q632" s="3">
        <f>Table1[[#This Row],[Total Payments Received]]-Table1[[#This Row],[Loan Amount]]</f>
        <v>-4362.25</v>
      </c>
      <c r="R632" s="4">
        <f>Table1[[#This Row],[Loan Amount]]/Table1[[#This Row],[Annual Income]]</f>
        <v>9.4590077830301295E-2</v>
      </c>
      <c r="S632" s="6">
        <f>Table1[[#This Row],[Loan Amount]]/Table1[[#This Row],[Annual Income]]</f>
        <v>9.4590077830301295E-2</v>
      </c>
      <c r="T632" s="3">
        <f>Table1[[#This Row],[Total Payments Received]]/Table1[[#This Row],[Term (Months)]]</f>
        <v>59.362499999999997</v>
      </c>
      <c r="U632" s="3">
        <f>Table1[[#This Row],[Annual Income]]/12</f>
        <v>6981</v>
      </c>
      <c r="V632" s="6">
        <f>Table1[[#This Row],[EMI PER MONTH]]/Table1[[#This Row],[INCOME PER MONTH]]</f>
        <v>8.5034379028792427E-3</v>
      </c>
      <c r="W632" s="7" t="str">
        <f>TEXT(Table1[[#This Row],[Issue Date]],"YYYY-mm")</f>
        <v>2022-08</v>
      </c>
      <c r="X632" s="33">
        <f ca="1">DATEDIF(Table1[[#This Row],[Issue Date]],TODAY(),"m")</f>
        <v>36</v>
      </c>
      <c r="Y63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4362.25</v>
      </c>
      <c r="Z632" s="22" t="str">
        <f>IF(Table1[[#This Row],[Total Payments Received]]&gt;Table1[[#This Row],[Loan Amount]],"PROFIT","LOSS")</f>
        <v>LOSS</v>
      </c>
    </row>
    <row r="633" spans="1:26" x14ac:dyDescent="0.25">
      <c r="A633" s="21" t="s">
        <v>1305</v>
      </c>
      <c r="B633" s="2" t="s">
        <v>2164</v>
      </c>
      <c r="C633" s="3" t="s">
        <v>1306</v>
      </c>
      <c r="D633" s="3" t="s">
        <v>39</v>
      </c>
      <c r="E633" s="3">
        <v>28208</v>
      </c>
      <c r="F633" s="3">
        <v>24.4</v>
      </c>
      <c r="G633" s="3">
        <v>60</v>
      </c>
      <c r="H633" s="3" t="s">
        <v>19</v>
      </c>
      <c r="I633" s="3" t="s">
        <v>56</v>
      </c>
      <c r="J633" s="3" t="s">
        <v>27</v>
      </c>
      <c r="K633" s="3">
        <v>45916</v>
      </c>
      <c r="L633" s="3" t="s">
        <v>22</v>
      </c>
      <c r="M633" s="3">
        <v>0.36</v>
      </c>
      <c r="N633" s="3">
        <v>0.89</v>
      </c>
      <c r="O633" s="3">
        <v>35090.75</v>
      </c>
      <c r="P633" s="3">
        <v>0</v>
      </c>
      <c r="Q633" s="3">
        <f>Table1[[#This Row],[Total Payments Received]]-Table1[[#This Row],[Loan Amount]]</f>
        <v>6882.75</v>
      </c>
      <c r="R633" s="4">
        <f>Table1[[#This Row],[Loan Amount]]/Table1[[#This Row],[Annual Income]]</f>
        <v>0.6143392281557627</v>
      </c>
      <c r="S633" s="6">
        <f>Table1[[#This Row],[Loan Amount]]/Table1[[#This Row],[Annual Income]]</f>
        <v>0.6143392281557627</v>
      </c>
      <c r="T633" s="3">
        <f>Table1[[#This Row],[Total Payments Received]]/Table1[[#This Row],[Term (Months)]]</f>
        <v>584.8458333333333</v>
      </c>
      <c r="U633" s="3">
        <f>Table1[[#This Row],[Annual Income]]/12</f>
        <v>3826.3333333333335</v>
      </c>
      <c r="V633" s="6">
        <f>Table1[[#This Row],[EMI PER MONTH]]/Table1[[#This Row],[INCOME PER MONTH]]</f>
        <v>0.15284759125359351</v>
      </c>
      <c r="W633" s="7" t="str">
        <f>TEXT(Table1[[#This Row],[Issue Date]],"YYYY-mm")</f>
        <v>2022-11</v>
      </c>
      <c r="X633" s="33">
        <f ca="1">DATEDIF(Table1[[#This Row],[Issue Date]],TODAY(),"m")</f>
        <v>34</v>
      </c>
      <c r="Y63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6882.75</v>
      </c>
      <c r="Z633" s="22" t="str">
        <f>IF(Table1[[#This Row],[Total Payments Received]]&gt;Table1[[#This Row],[Loan Amount]],"PROFIT","LOSS")</f>
        <v>PROFIT</v>
      </c>
    </row>
    <row r="634" spans="1:26" x14ac:dyDescent="0.25">
      <c r="A634" s="21" t="s">
        <v>1307</v>
      </c>
      <c r="B634" s="2" t="s">
        <v>2527</v>
      </c>
      <c r="C634" s="3" t="s">
        <v>1308</v>
      </c>
      <c r="D634" s="3" t="s">
        <v>49</v>
      </c>
      <c r="E634" s="3">
        <v>20614</v>
      </c>
      <c r="F634" s="3">
        <v>9.6</v>
      </c>
      <c r="G634" s="3">
        <v>60</v>
      </c>
      <c r="H634" s="3" t="s">
        <v>19</v>
      </c>
      <c r="I634" s="3" t="s">
        <v>26</v>
      </c>
      <c r="J634" s="3" t="s">
        <v>36</v>
      </c>
      <c r="K634" s="3">
        <v>40878</v>
      </c>
      <c r="L634" s="3" t="s">
        <v>32</v>
      </c>
      <c r="M634" s="3">
        <v>0.28000000000000003</v>
      </c>
      <c r="N634" s="3">
        <v>0.89</v>
      </c>
      <c r="O634" s="3">
        <v>22592.94</v>
      </c>
      <c r="P634" s="3">
        <v>0</v>
      </c>
      <c r="Q634" s="3">
        <f>Table1[[#This Row],[Total Payments Received]]-Table1[[#This Row],[Loan Amount]]</f>
        <v>1978.9399999999987</v>
      </c>
      <c r="R634" s="4">
        <f>Table1[[#This Row],[Loan Amount]]/Table1[[#This Row],[Annual Income]]</f>
        <v>0.50428103136161262</v>
      </c>
      <c r="S634" s="6">
        <f>Table1[[#This Row],[Loan Amount]]/Table1[[#This Row],[Annual Income]]</f>
        <v>0.50428103136161262</v>
      </c>
      <c r="T634" s="3">
        <f>Table1[[#This Row],[Total Payments Received]]/Table1[[#This Row],[Term (Months)]]</f>
        <v>376.54899999999998</v>
      </c>
      <c r="U634" s="3">
        <f>Table1[[#This Row],[Annual Income]]/12</f>
        <v>3406.5</v>
      </c>
      <c r="V634" s="6">
        <f>Table1[[#This Row],[EMI PER MONTH]]/Table1[[#This Row],[INCOME PER MONTH]]</f>
        <v>0.1105383825040364</v>
      </c>
      <c r="W634" s="7" t="str">
        <f>TEXT(Table1[[#This Row],[Issue Date]],"YYYY-mm")</f>
        <v>2022-06</v>
      </c>
      <c r="X634" s="33">
        <f ca="1">DATEDIF(Table1[[#This Row],[Issue Date]],TODAY(),"m")</f>
        <v>39</v>
      </c>
      <c r="Y63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1978.94</v>
      </c>
      <c r="Z634" s="22" t="str">
        <f>IF(Table1[[#This Row],[Total Payments Received]]&gt;Table1[[#This Row],[Loan Amount]],"PROFIT","LOSS")</f>
        <v>PROFIT</v>
      </c>
    </row>
    <row r="635" spans="1:26" ht="45" x14ac:dyDescent="0.25">
      <c r="A635" s="21" t="s">
        <v>1309</v>
      </c>
      <c r="B635" s="2" t="s">
        <v>2298</v>
      </c>
      <c r="C635" s="3" t="s">
        <v>1310</v>
      </c>
      <c r="D635" s="3" t="s">
        <v>64</v>
      </c>
      <c r="E635" s="3">
        <v>1488</v>
      </c>
      <c r="F635" s="3">
        <v>24.5</v>
      </c>
      <c r="G635" s="3">
        <v>36</v>
      </c>
      <c r="H635" s="3" t="s">
        <v>19</v>
      </c>
      <c r="I635" s="3" t="s">
        <v>20</v>
      </c>
      <c r="J635" s="3" t="s">
        <v>31</v>
      </c>
      <c r="K635" s="3">
        <v>32985</v>
      </c>
      <c r="L635" s="3" t="s">
        <v>32</v>
      </c>
      <c r="M635" s="3">
        <v>0.37</v>
      </c>
      <c r="N635" s="3">
        <v>0.69</v>
      </c>
      <c r="O635" s="3">
        <v>1852.56</v>
      </c>
      <c r="P635" s="3">
        <v>0</v>
      </c>
      <c r="Q635" s="3">
        <f>Table1[[#This Row],[Total Payments Received]]-Table1[[#This Row],[Loan Amount]]</f>
        <v>364.55999999999995</v>
      </c>
      <c r="R635" s="4">
        <f>Table1[[#This Row],[Loan Amount]]/Table1[[#This Row],[Annual Income]]</f>
        <v>4.5111414279217825E-2</v>
      </c>
      <c r="S635" s="6">
        <f>Table1[[#This Row],[Loan Amount]]/Table1[[#This Row],[Annual Income]]</f>
        <v>4.5111414279217825E-2</v>
      </c>
      <c r="T635" s="3">
        <f>Table1[[#This Row],[Total Payments Received]]/Table1[[#This Row],[Term (Months)]]</f>
        <v>51.46</v>
      </c>
      <c r="U635" s="3">
        <f>Table1[[#This Row],[Annual Income]]/12</f>
        <v>2748.75</v>
      </c>
      <c r="V635" s="6">
        <f>Table1[[#This Row],[EMI PER MONTH]]/Table1[[#This Row],[INCOME PER MONTH]]</f>
        <v>1.8721236925875399E-2</v>
      </c>
      <c r="W635" s="7" t="str">
        <f>TEXT(Table1[[#This Row],[Issue Date]],"YYYY-mm")</f>
        <v>2023-04</v>
      </c>
      <c r="X635" s="33">
        <f ca="1">DATEDIF(Table1[[#This Row],[Issue Date]],TODAY(),"m")</f>
        <v>29</v>
      </c>
      <c r="Y63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364.56</v>
      </c>
      <c r="Z635" s="22" t="str">
        <f>IF(Table1[[#This Row],[Total Payments Received]]&gt;Table1[[#This Row],[Loan Amount]],"PROFIT","LOSS")</f>
        <v>PROFIT</v>
      </c>
    </row>
    <row r="636" spans="1:26" x14ac:dyDescent="0.25">
      <c r="A636" s="21" t="s">
        <v>1311</v>
      </c>
      <c r="B636" s="2" t="s">
        <v>2528</v>
      </c>
      <c r="C636" s="3" t="s">
        <v>1312</v>
      </c>
      <c r="D636" s="3" t="s">
        <v>71</v>
      </c>
      <c r="E636" s="3">
        <v>26923</v>
      </c>
      <c r="F636" s="3">
        <v>15.6</v>
      </c>
      <c r="G636" s="3">
        <v>60</v>
      </c>
      <c r="H636" s="3" t="s">
        <v>19</v>
      </c>
      <c r="I636" s="3" t="s">
        <v>56</v>
      </c>
      <c r="J636" s="3" t="s">
        <v>27</v>
      </c>
      <c r="K636" s="3">
        <v>127905</v>
      </c>
      <c r="L636" s="3" t="s">
        <v>28</v>
      </c>
      <c r="M636" s="3">
        <v>0.35</v>
      </c>
      <c r="N636" s="3">
        <v>0.7</v>
      </c>
      <c r="O636" s="3">
        <v>31122.99</v>
      </c>
      <c r="P636" s="3">
        <v>0</v>
      </c>
      <c r="Q636" s="3">
        <f>Table1[[#This Row],[Total Payments Received]]-Table1[[#This Row],[Loan Amount]]</f>
        <v>4199.9900000000016</v>
      </c>
      <c r="R636" s="4">
        <f>Table1[[#This Row],[Loan Amount]]/Table1[[#This Row],[Annual Income]]</f>
        <v>0.21049216215159688</v>
      </c>
      <c r="S636" s="6">
        <f>Table1[[#This Row],[Loan Amount]]/Table1[[#This Row],[Annual Income]]</f>
        <v>0.21049216215159688</v>
      </c>
      <c r="T636" s="3">
        <f>Table1[[#This Row],[Total Payments Received]]/Table1[[#This Row],[Term (Months)]]</f>
        <v>518.7165</v>
      </c>
      <c r="U636" s="3">
        <f>Table1[[#This Row],[Annual Income]]/12</f>
        <v>10658.75</v>
      </c>
      <c r="V636" s="6">
        <f>Table1[[#This Row],[EMI PER MONTH]]/Table1[[#This Row],[INCOME PER MONTH]]</f>
        <v>4.8665791016770259E-2</v>
      </c>
      <c r="W636" s="7" t="str">
        <f>TEXT(Table1[[#This Row],[Issue Date]],"YYYY-mm")</f>
        <v>2022-10</v>
      </c>
      <c r="X636" s="33">
        <f ca="1">DATEDIF(Table1[[#This Row],[Issue Date]],TODAY(),"m")</f>
        <v>35</v>
      </c>
      <c r="Y63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4199.99</v>
      </c>
      <c r="Z636" s="22" t="str">
        <f>IF(Table1[[#This Row],[Total Payments Received]]&gt;Table1[[#This Row],[Loan Amount]],"PROFIT","LOSS")</f>
        <v>PROFIT</v>
      </c>
    </row>
    <row r="637" spans="1:26" ht="30" x14ac:dyDescent="0.25">
      <c r="A637" s="21" t="s">
        <v>1313</v>
      </c>
      <c r="B637" s="2" t="s">
        <v>2529</v>
      </c>
      <c r="C637" s="3" t="s">
        <v>1314</v>
      </c>
      <c r="D637" s="3" t="s">
        <v>49</v>
      </c>
      <c r="E637" s="3">
        <v>36941</v>
      </c>
      <c r="F637" s="3">
        <v>7.7</v>
      </c>
      <c r="G637" s="3">
        <v>60</v>
      </c>
      <c r="H637" s="3" t="s">
        <v>19</v>
      </c>
      <c r="I637" s="3" t="s">
        <v>82</v>
      </c>
      <c r="J637" s="3" t="s">
        <v>21</v>
      </c>
      <c r="K637" s="3">
        <v>103648</v>
      </c>
      <c r="L637" s="3" t="s">
        <v>22</v>
      </c>
      <c r="M637" s="3">
        <v>0.33</v>
      </c>
      <c r="N637" s="3">
        <v>0.64</v>
      </c>
      <c r="O637" s="3">
        <v>39785.46</v>
      </c>
      <c r="P637" s="3">
        <v>0</v>
      </c>
      <c r="Q637" s="3">
        <f>Table1[[#This Row],[Total Payments Received]]-Table1[[#This Row],[Loan Amount]]</f>
        <v>2844.4599999999991</v>
      </c>
      <c r="R637" s="4">
        <f>Table1[[#This Row],[Loan Amount]]/Table1[[#This Row],[Annual Income]]</f>
        <v>0.35640822784810128</v>
      </c>
      <c r="S637" s="6">
        <f>Table1[[#This Row],[Loan Amount]]/Table1[[#This Row],[Annual Income]]</f>
        <v>0.35640822784810128</v>
      </c>
      <c r="T637" s="3">
        <f>Table1[[#This Row],[Total Payments Received]]/Table1[[#This Row],[Term (Months)]]</f>
        <v>663.09100000000001</v>
      </c>
      <c r="U637" s="3">
        <f>Table1[[#This Row],[Annual Income]]/12</f>
        <v>8637.3333333333339</v>
      </c>
      <c r="V637" s="6">
        <f>Table1[[#This Row],[EMI PER MONTH]]/Table1[[#This Row],[INCOME PER MONTH]]</f>
        <v>7.6770338067304725E-2</v>
      </c>
      <c r="W637" s="7" t="str">
        <f>TEXT(Table1[[#This Row],[Issue Date]],"YYYY-mm")</f>
        <v>2021-08</v>
      </c>
      <c r="X637" s="33">
        <f ca="1">DATEDIF(Table1[[#This Row],[Issue Date]],TODAY(),"m")</f>
        <v>48</v>
      </c>
      <c r="Y63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2844.46</v>
      </c>
      <c r="Z637" s="22" t="str">
        <f>IF(Table1[[#This Row],[Total Payments Received]]&gt;Table1[[#This Row],[Loan Amount]],"PROFIT","LOSS")</f>
        <v>PROFIT</v>
      </c>
    </row>
    <row r="638" spans="1:26" x14ac:dyDescent="0.25">
      <c r="A638" s="21" t="s">
        <v>1315</v>
      </c>
      <c r="B638" s="2" t="s">
        <v>2530</v>
      </c>
      <c r="C638" s="3" t="s">
        <v>1316</v>
      </c>
      <c r="D638" s="3" t="s">
        <v>52</v>
      </c>
      <c r="E638" s="3">
        <v>30165</v>
      </c>
      <c r="F638" s="3">
        <v>7</v>
      </c>
      <c r="G638" s="3">
        <v>36</v>
      </c>
      <c r="H638" s="3" t="s">
        <v>19</v>
      </c>
      <c r="I638" s="3" t="s">
        <v>82</v>
      </c>
      <c r="J638" s="3" t="s">
        <v>27</v>
      </c>
      <c r="K638" s="3">
        <v>71235</v>
      </c>
      <c r="L638" s="3" t="s">
        <v>28</v>
      </c>
      <c r="M638" s="3">
        <v>0.12</v>
      </c>
      <c r="N638" s="3">
        <v>0.82</v>
      </c>
      <c r="O638" s="3">
        <v>32276.55</v>
      </c>
      <c r="P638" s="3">
        <v>0</v>
      </c>
      <c r="Q638" s="3">
        <f>Table1[[#This Row],[Total Payments Received]]-Table1[[#This Row],[Loan Amount]]</f>
        <v>2111.5499999999993</v>
      </c>
      <c r="R638" s="4">
        <f>Table1[[#This Row],[Loan Amount]]/Table1[[#This Row],[Annual Income]]</f>
        <v>0.42345757001473994</v>
      </c>
      <c r="S638" s="6">
        <f>Table1[[#This Row],[Loan Amount]]/Table1[[#This Row],[Annual Income]]</f>
        <v>0.42345757001473994</v>
      </c>
      <c r="T638" s="3">
        <f>Table1[[#This Row],[Total Payments Received]]/Table1[[#This Row],[Term (Months)]]</f>
        <v>896.57083333333333</v>
      </c>
      <c r="U638" s="3">
        <f>Table1[[#This Row],[Annual Income]]/12</f>
        <v>5936.25</v>
      </c>
      <c r="V638" s="6">
        <f>Table1[[#This Row],[EMI PER MONTH]]/Table1[[#This Row],[INCOME PER MONTH]]</f>
        <v>0.15103319997192391</v>
      </c>
      <c r="W638" s="7" t="str">
        <f>TEXT(Table1[[#This Row],[Issue Date]],"YYYY-mm")</f>
        <v>2022-06</v>
      </c>
      <c r="X638" s="33">
        <f ca="1">DATEDIF(Table1[[#This Row],[Issue Date]],TODAY(),"m")</f>
        <v>39</v>
      </c>
      <c r="Y63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2111.55</v>
      </c>
      <c r="Z638" s="22" t="str">
        <f>IF(Table1[[#This Row],[Total Payments Received]]&gt;Table1[[#This Row],[Loan Amount]],"PROFIT","LOSS")</f>
        <v>PROFIT</v>
      </c>
    </row>
    <row r="639" spans="1:26" x14ac:dyDescent="0.25">
      <c r="A639" s="21" t="s">
        <v>1317</v>
      </c>
      <c r="B639" s="2" t="s">
        <v>2211</v>
      </c>
      <c r="C639" s="3" t="s">
        <v>1318</v>
      </c>
      <c r="D639" s="3" t="s">
        <v>45</v>
      </c>
      <c r="E639" s="3">
        <v>2667</v>
      </c>
      <c r="F639" s="3">
        <v>9.1999999999999993</v>
      </c>
      <c r="G639" s="3">
        <v>60</v>
      </c>
      <c r="H639" s="3" t="s">
        <v>2043</v>
      </c>
      <c r="I639" s="3" t="s">
        <v>26</v>
      </c>
      <c r="J639" s="3" t="s">
        <v>27</v>
      </c>
      <c r="K639" s="3">
        <v>48931</v>
      </c>
      <c r="L639" s="3" t="s">
        <v>32</v>
      </c>
      <c r="M639" s="3">
        <v>0.35</v>
      </c>
      <c r="N639" s="3">
        <v>0.66</v>
      </c>
      <c r="O639" s="3">
        <v>1282.69</v>
      </c>
      <c r="P639" s="3">
        <v>0</v>
      </c>
      <c r="Q639" s="3">
        <f>Table1[[#This Row],[Total Payments Received]]-Table1[[#This Row],[Loan Amount]]</f>
        <v>-1384.31</v>
      </c>
      <c r="R639" s="4">
        <f>Table1[[#This Row],[Loan Amount]]/Table1[[#This Row],[Annual Income]]</f>
        <v>5.4505323823343076E-2</v>
      </c>
      <c r="S639" s="6">
        <f>Table1[[#This Row],[Loan Amount]]/Table1[[#This Row],[Annual Income]]</f>
        <v>5.4505323823343076E-2</v>
      </c>
      <c r="T639" s="3">
        <f>Table1[[#This Row],[Total Payments Received]]/Table1[[#This Row],[Term (Months)]]</f>
        <v>21.378166666666669</v>
      </c>
      <c r="U639" s="3">
        <f>Table1[[#This Row],[Annual Income]]/12</f>
        <v>4077.5833333333335</v>
      </c>
      <c r="V639" s="6">
        <f>Table1[[#This Row],[EMI PER MONTH]]/Table1[[#This Row],[INCOME PER MONTH]]</f>
        <v>5.2428521795998446E-3</v>
      </c>
      <c r="W639" s="7" t="str">
        <f>TEXT(Table1[[#This Row],[Issue Date]],"YYYY-mm")</f>
        <v>2021-12</v>
      </c>
      <c r="X639" s="33">
        <f ca="1">DATEDIF(Table1[[#This Row],[Issue Date]],TODAY(),"m")</f>
        <v>45</v>
      </c>
      <c r="Y63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1384.31</v>
      </c>
      <c r="Z639" s="22" t="str">
        <f>IF(Table1[[#This Row],[Total Payments Received]]&gt;Table1[[#This Row],[Loan Amount]],"PROFIT","LOSS")</f>
        <v>LOSS</v>
      </c>
    </row>
    <row r="640" spans="1:26" x14ac:dyDescent="0.25">
      <c r="A640" s="21" t="s">
        <v>1319</v>
      </c>
      <c r="B640" s="2" t="s">
        <v>2254</v>
      </c>
      <c r="C640" s="3" t="s">
        <v>1320</v>
      </c>
      <c r="D640" s="3" t="s">
        <v>49</v>
      </c>
      <c r="E640" s="3">
        <v>27213</v>
      </c>
      <c r="F640" s="3">
        <v>23.5</v>
      </c>
      <c r="G640" s="3">
        <v>60</v>
      </c>
      <c r="H640" s="3" t="s">
        <v>2043</v>
      </c>
      <c r="I640" s="3" t="s">
        <v>20</v>
      </c>
      <c r="J640" s="3" t="s">
        <v>27</v>
      </c>
      <c r="K640" s="3">
        <v>122876</v>
      </c>
      <c r="L640" s="3" t="s">
        <v>22</v>
      </c>
      <c r="M640" s="3">
        <v>0.41</v>
      </c>
      <c r="N640" s="3">
        <v>0.62</v>
      </c>
      <c r="O640" s="3">
        <v>9805.16</v>
      </c>
      <c r="P640" s="3">
        <v>8501.7099999999991</v>
      </c>
      <c r="Q640" s="3">
        <f>Table1[[#This Row],[Total Payments Received]]-Table1[[#This Row],[Loan Amount]]</f>
        <v>-17407.84</v>
      </c>
      <c r="R640" s="4">
        <f>Table1[[#This Row],[Loan Amount]]/Table1[[#This Row],[Annual Income]]</f>
        <v>0.2214671701552785</v>
      </c>
      <c r="S640" s="6">
        <f>Table1[[#This Row],[Loan Amount]]/Table1[[#This Row],[Annual Income]]</f>
        <v>0.2214671701552785</v>
      </c>
      <c r="T640" s="3">
        <f>Table1[[#This Row],[Total Payments Received]]/Table1[[#This Row],[Term (Months)]]</f>
        <v>163.41933333333333</v>
      </c>
      <c r="U640" s="3">
        <f>Table1[[#This Row],[Annual Income]]/12</f>
        <v>10239.666666666666</v>
      </c>
      <c r="V640" s="6">
        <f>Table1[[#This Row],[EMI PER MONTH]]/Table1[[#This Row],[INCOME PER MONTH]]</f>
        <v>1.5959438783814579E-2</v>
      </c>
      <c r="W640" s="7" t="str">
        <f>TEXT(Table1[[#This Row],[Issue Date]],"YYYY-mm")</f>
        <v>2023-12</v>
      </c>
      <c r="X640" s="33">
        <f ca="1">DATEDIF(Table1[[#This Row],[Issue Date]],TODAY(),"m")</f>
        <v>21</v>
      </c>
      <c r="Y64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17407.84</v>
      </c>
      <c r="Z640" s="22" t="str">
        <f>IF(Table1[[#This Row],[Total Payments Received]]&gt;Table1[[#This Row],[Loan Amount]],"PROFIT","LOSS")</f>
        <v>LOSS</v>
      </c>
    </row>
    <row r="641" spans="1:26" x14ac:dyDescent="0.25">
      <c r="A641" s="21" t="s">
        <v>1321</v>
      </c>
      <c r="B641" s="2" t="s">
        <v>2513</v>
      </c>
      <c r="C641" s="3" t="s">
        <v>1322</v>
      </c>
      <c r="D641" s="3" t="s">
        <v>64</v>
      </c>
      <c r="E641" s="3">
        <v>5114</v>
      </c>
      <c r="F641" s="3">
        <v>13.3</v>
      </c>
      <c r="G641" s="3">
        <v>36</v>
      </c>
      <c r="H641" s="3" t="s">
        <v>2043</v>
      </c>
      <c r="I641" s="3" t="s">
        <v>20</v>
      </c>
      <c r="J641" s="3" t="s">
        <v>36</v>
      </c>
      <c r="K641" s="3">
        <v>30336</v>
      </c>
      <c r="L641" s="3" t="s">
        <v>22</v>
      </c>
      <c r="M641" s="3">
        <v>0.5</v>
      </c>
      <c r="N641" s="3">
        <v>0.69</v>
      </c>
      <c r="O641" s="3">
        <v>260.63</v>
      </c>
      <c r="P641" s="3">
        <v>0</v>
      </c>
      <c r="Q641" s="3">
        <f>Table1[[#This Row],[Total Payments Received]]-Table1[[#This Row],[Loan Amount]]</f>
        <v>-4853.37</v>
      </c>
      <c r="R641" s="4">
        <f>Table1[[#This Row],[Loan Amount]]/Table1[[#This Row],[Annual Income]]</f>
        <v>0.16857858649789029</v>
      </c>
      <c r="S641" s="6">
        <f>Table1[[#This Row],[Loan Amount]]/Table1[[#This Row],[Annual Income]]</f>
        <v>0.16857858649789029</v>
      </c>
      <c r="T641" s="3">
        <f>Table1[[#This Row],[Total Payments Received]]/Table1[[#This Row],[Term (Months)]]</f>
        <v>7.2397222222222224</v>
      </c>
      <c r="U641" s="3">
        <f>Table1[[#This Row],[Annual Income]]/12</f>
        <v>2528</v>
      </c>
      <c r="V641" s="6">
        <f>Table1[[#This Row],[EMI PER MONTH]]/Table1[[#This Row],[INCOME PER MONTH]]</f>
        <v>2.863814170182841E-3</v>
      </c>
      <c r="W641" s="7" t="str">
        <f>TEXT(Table1[[#This Row],[Issue Date]],"YYYY-mm")</f>
        <v>2022-06</v>
      </c>
      <c r="X641" s="33">
        <f ca="1">DATEDIF(Table1[[#This Row],[Issue Date]],TODAY(),"m")</f>
        <v>38</v>
      </c>
      <c r="Y64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4853.37</v>
      </c>
      <c r="Z641" s="22" t="str">
        <f>IF(Table1[[#This Row],[Total Payments Received]]&gt;Table1[[#This Row],[Loan Amount]],"PROFIT","LOSS")</f>
        <v>LOSS</v>
      </c>
    </row>
    <row r="642" spans="1:26" x14ac:dyDescent="0.25">
      <c r="A642" s="21" t="s">
        <v>1323</v>
      </c>
      <c r="B642" s="2" t="s">
        <v>2531</v>
      </c>
      <c r="C642" s="3" t="s">
        <v>1324</v>
      </c>
      <c r="D642" s="3" t="s">
        <v>49</v>
      </c>
      <c r="E642" s="3">
        <v>37321</v>
      </c>
      <c r="F642" s="3">
        <v>12.9</v>
      </c>
      <c r="G642" s="3">
        <v>60</v>
      </c>
      <c r="H642" s="3" t="s">
        <v>19</v>
      </c>
      <c r="I642" s="3" t="s">
        <v>40</v>
      </c>
      <c r="J642" s="3" t="s">
        <v>27</v>
      </c>
      <c r="K642" s="3">
        <v>72933</v>
      </c>
      <c r="L642" s="3" t="s">
        <v>22</v>
      </c>
      <c r="M642" s="3">
        <v>0.1</v>
      </c>
      <c r="N642" s="3">
        <v>0.54</v>
      </c>
      <c r="O642" s="3">
        <v>42135.41</v>
      </c>
      <c r="P642" s="3">
        <v>0</v>
      </c>
      <c r="Q642" s="3">
        <f>Table1[[#This Row],[Total Payments Received]]-Table1[[#This Row],[Loan Amount]]</f>
        <v>4814.4100000000035</v>
      </c>
      <c r="R642" s="4">
        <f>Table1[[#This Row],[Loan Amount]]/Table1[[#This Row],[Annual Income]]</f>
        <v>0.51171623270673083</v>
      </c>
      <c r="S642" s="6">
        <f>Table1[[#This Row],[Loan Amount]]/Table1[[#This Row],[Annual Income]]</f>
        <v>0.51171623270673083</v>
      </c>
      <c r="T642" s="3">
        <f>Table1[[#This Row],[Total Payments Received]]/Table1[[#This Row],[Term (Months)]]</f>
        <v>702.25683333333336</v>
      </c>
      <c r="U642" s="3">
        <f>Table1[[#This Row],[Annual Income]]/12</f>
        <v>6077.75</v>
      </c>
      <c r="V642" s="6">
        <f>Table1[[#This Row],[EMI PER MONTH]]/Table1[[#This Row],[INCOME PER MONTH]]</f>
        <v>0.1155455280874227</v>
      </c>
      <c r="W642" s="7" t="str">
        <f>TEXT(Table1[[#This Row],[Issue Date]],"YYYY-mm")</f>
        <v>2023-03</v>
      </c>
      <c r="X642" s="33">
        <f ca="1">DATEDIF(Table1[[#This Row],[Issue Date]],TODAY(),"m")</f>
        <v>30</v>
      </c>
      <c r="Y64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4814.41</v>
      </c>
      <c r="Z642" s="22" t="str">
        <f>IF(Table1[[#This Row],[Total Payments Received]]&gt;Table1[[#This Row],[Loan Amount]],"PROFIT","LOSS")</f>
        <v>PROFIT</v>
      </c>
    </row>
    <row r="643" spans="1:26" x14ac:dyDescent="0.25">
      <c r="A643" s="21" t="s">
        <v>1325</v>
      </c>
      <c r="B643" s="2" t="s">
        <v>2502</v>
      </c>
      <c r="C643" s="3" t="s">
        <v>1326</v>
      </c>
      <c r="D643" s="3" t="s">
        <v>39</v>
      </c>
      <c r="E643" s="3">
        <v>8761</v>
      </c>
      <c r="F643" s="3">
        <v>11.3</v>
      </c>
      <c r="G643" s="3">
        <v>36</v>
      </c>
      <c r="H643" s="3" t="s">
        <v>19</v>
      </c>
      <c r="I643" s="3" t="s">
        <v>20</v>
      </c>
      <c r="J643" s="3" t="s">
        <v>27</v>
      </c>
      <c r="K643" s="3">
        <v>114899</v>
      </c>
      <c r="L643" s="3" t="s">
        <v>22</v>
      </c>
      <c r="M643" s="3">
        <v>0.39</v>
      </c>
      <c r="N643" s="3">
        <v>0.84</v>
      </c>
      <c r="O643" s="3">
        <v>9750.99</v>
      </c>
      <c r="P643" s="3">
        <v>0</v>
      </c>
      <c r="Q643" s="3">
        <f>Table1[[#This Row],[Total Payments Received]]-Table1[[#This Row],[Loan Amount]]</f>
        <v>989.98999999999978</v>
      </c>
      <c r="R643" s="4">
        <f>Table1[[#This Row],[Loan Amount]]/Table1[[#This Row],[Annual Income]]</f>
        <v>7.6249575714323017E-2</v>
      </c>
      <c r="S643" s="6">
        <f>Table1[[#This Row],[Loan Amount]]/Table1[[#This Row],[Annual Income]]</f>
        <v>7.6249575714323017E-2</v>
      </c>
      <c r="T643" s="3">
        <f>Table1[[#This Row],[Total Payments Received]]/Table1[[#This Row],[Term (Months)]]</f>
        <v>270.86083333333335</v>
      </c>
      <c r="U643" s="3">
        <f>Table1[[#This Row],[Annual Income]]/12</f>
        <v>9574.9166666666661</v>
      </c>
      <c r="V643" s="6">
        <f>Table1[[#This Row],[EMI PER MONTH]]/Table1[[#This Row],[INCOME PER MONTH]]</f>
        <v>2.8288583886717903E-2</v>
      </c>
      <c r="W643" s="7" t="str">
        <f>TEXT(Table1[[#This Row],[Issue Date]],"YYYY-mm")</f>
        <v>2021-09</v>
      </c>
      <c r="X643" s="33">
        <f ca="1">DATEDIF(Table1[[#This Row],[Issue Date]],TODAY(),"m")</f>
        <v>48</v>
      </c>
      <c r="Y64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989.99</v>
      </c>
      <c r="Z643" s="22" t="str">
        <f>IF(Table1[[#This Row],[Total Payments Received]]&gt;Table1[[#This Row],[Loan Amount]],"PROFIT","LOSS")</f>
        <v>PROFIT</v>
      </c>
    </row>
    <row r="644" spans="1:26" hidden="1" x14ac:dyDescent="0.25">
      <c r="A644" s="21" t="s">
        <v>1327</v>
      </c>
      <c r="B644" s="2" t="s">
        <v>2308</v>
      </c>
      <c r="C644" s="3" t="s">
        <v>1328</v>
      </c>
      <c r="D644" s="3" t="s">
        <v>45</v>
      </c>
      <c r="E644" s="3">
        <v>32116</v>
      </c>
      <c r="F644" s="3">
        <v>7.9</v>
      </c>
      <c r="G644" s="3">
        <v>36</v>
      </c>
      <c r="H644" s="3" t="s">
        <v>2773</v>
      </c>
      <c r="I644" s="3" t="s">
        <v>20</v>
      </c>
      <c r="J644" s="3" t="s">
        <v>36</v>
      </c>
      <c r="K644" s="3">
        <v>75536</v>
      </c>
      <c r="L644" s="3" t="s">
        <v>22</v>
      </c>
      <c r="M644" s="3">
        <v>0.33</v>
      </c>
      <c r="N644" s="3">
        <v>0.51</v>
      </c>
      <c r="O644" s="3">
        <v>0</v>
      </c>
      <c r="P644" s="3">
        <v>0</v>
      </c>
      <c r="Q644" s="3">
        <f>Table1[[#This Row],[Total Payments Received]]-Table1[[#This Row],[Loan Amount]]</f>
        <v>-32116</v>
      </c>
      <c r="R644" s="4">
        <f>Table1[[#This Row],[Loan Amount]]/Table1[[#This Row],[Annual Income]]</f>
        <v>0.42517475111205255</v>
      </c>
      <c r="S644" s="6">
        <f>Table1[[#This Row],[Loan Amount]]/Table1[[#This Row],[Annual Income]]</f>
        <v>0.42517475111205255</v>
      </c>
      <c r="T644" s="3">
        <f>Table1[[#This Row],[Total Payments Received]]/Table1[[#This Row],[Term (Months)]]</f>
        <v>0</v>
      </c>
      <c r="U644" s="3">
        <f>Table1[[#This Row],[Annual Income]]/12</f>
        <v>6294.666666666667</v>
      </c>
      <c r="V644" s="6">
        <f>Table1[[#This Row],[EMI PER MONTH]]/Table1[[#This Row],[INCOME PER MONTH]]</f>
        <v>0</v>
      </c>
      <c r="W644" s="7" t="str">
        <f>TEXT(Table1[[#This Row],[Issue Date]],"YYYY-mm")</f>
        <v>2021-02</v>
      </c>
      <c r="X644" s="33">
        <f ca="1">DATEDIF(Table1[[#This Row],[Issue Date]],TODAY(),"m")</f>
        <v>55</v>
      </c>
      <c r="Y64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32116</v>
      </c>
      <c r="Z644" s="22" t="str">
        <f>IF(Table1[[#This Row],[Total Payments Received]]&gt;Table1[[#This Row],[Loan Amount]],"PROFIT","LOSS")</f>
        <v>LOSS</v>
      </c>
    </row>
    <row r="645" spans="1:26" ht="45" hidden="1" x14ac:dyDescent="0.25">
      <c r="A645" s="21" t="s">
        <v>1329</v>
      </c>
      <c r="B645" s="2" t="s">
        <v>2532</v>
      </c>
      <c r="C645" s="3" t="s">
        <v>1330</v>
      </c>
      <c r="D645" s="3" t="s">
        <v>49</v>
      </c>
      <c r="E645" s="3">
        <v>34768</v>
      </c>
      <c r="F645" s="3">
        <v>14.8</v>
      </c>
      <c r="G645" s="3">
        <v>36</v>
      </c>
      <c r="H645" s="3" t="s">
        <v>2773</v>
      </c>
      <c r="I645" s="3" t="s">
        <v>20</v>
      </c>
      <c r="J645" s="3" t="s">
        <v>31</v>
      </c>
      <c r="K645" s="3">
        <v>99504</v>
      </c>
      <c r="L645" s="3" t="s">
        <v>32</v>
      </c>
      <c r="M645" s="3">
        <v>0.27</v>
      </c>
      <c r="N645" s="3">
        <v>0.79</v>
      </c>
      <c r="O645" s="3">
        <v>0</v>
      </c>
      <c r="P645" s="3">
        <v>0</v>
      </c>
      <c r="Q645" s="3">
        <f>Table1[[#This Row],[Total Payments Received]]-Table1[[#This Row],[Loan Amount]]</f>
        <v>-34768</v>
      </c>
      <c r="R645" s="4">
        <f>Table1[[#This Row],[Loan Amount]]/Table1[[#This Row],[Annual Income]]</f>
        <v>0.34941308892104839</v>
      </c>
      <c r="S645" s="6">
        <f>Table1[[#This Row],[Loan Amount]]/Table1[[#This Row],[Annual Income]]</f>
        <v>0.34941308892104839</v>
      </c>
      <c r="T645" s="3">
        <f>Table1[[#This Row],[Total Payments Received]]/Table1[[#This Row],[Term (Months)]]</f>
        <v>0</v>
      </c>
      <c r="U645" s="3">
        <f>Table1[[#This Row],[Annual Income]]/12</f>
        <v>8292</v>
      </c>
      <c r="V645" s="6">
        <f>Table1[[#This Row],[EMI PER MONTH]]/Table1[[#This Row],[INCOME PER MONTH]]</f>
        <v>0</v>
      </c>
      <c r="W645" s="7" t="str">
        <f>TEXT(Table1[[#This Row],[Issue Date]],"YYYY-mm")</f>
        <v>2021-08</v>
      </c>
      <c r="X645" s="33">
        <f ca="1">DATEDIF(Table1[[#This Row],[Issue Date]],TODAY(),"m")</f>
        <v>49</v>
      </c>
      <c r="Y64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34768</v>
      </c>
      <c r="Z645" s="22" t="str">
        <f>IF(Table1[[#This Row],[Total Payments Received]]&gt;Table1[[#This Row],[Loan Amount]],"PROFIT","LOSS")</f>
        <v>LOSS</v>
      </c>
    </row>
    <row r="646" spans="1:26" ht="30" x14ac:dyDescent="0.25">
      <c r="A646" s="21" t="s">
        <v>1331</v>
      </c>
      <c r="B646" s="2" t="s">
        <v>2533</v>
      </c>
      <c r="C646" s="3" t="s">
        <v>1332</v>
      </c>
      <c r="D646" s="3" t="s">
        <v>64</v>
      </c>
      <c r="E646" s="3">
        <v>26426</v>
      </c>
      <c r="F646" s="3">
        <v>7.6</v>
      </c>
      <c r="G646" s="3">
        <v>36</v>
      </c>
      <c r="H646" s="3" t="s">
        <v>2043</v>
      </c>
      <c r="I646" s="3" t="s">
        <v>56</v>
      </c>
      <c r="J646" s="3" t="s">
        <v>46</v>
      </c>
      <c r="K646" s="3">
        <v>129214</v>
      </c>
      <c r="L646" s="3" t="s">
        <v>32</v>
      </c>
      <c r="M646" s="3">
        <v>0.15</v>
      </c>
      <c r="N646" s="3">
        <v>0.57999999999999996</v>
      </c>
      <c r="O646" s="3">
        <v>5657.08</v>
      </c>
      <c r="P646" s="3">
        <v>8575.9699999999993</v>
      </c>
      <c r="Q646" s="3">
        <f>Table1[[#This Row],[Total Payments Received]]-Table1[[#This Row],[Loan Amount]]</f>
        <v>-20768.919999999998</v>
      </c>
      <c r="R646" s="4">
        <f>Table1[[#This Row],[Loan Amount]]/Table1[[#This Row],[Annual Income]]</f>
        <v>0.20451344281579395</v>
      </c>
      <c r="S646" s="6">
        <f>Table1[[#This Row],[Loan Amount]]/Table1[[#This Row],[Annual Income]]</f>
        <v>0.20451344281579395</v>
      </c>
      <c r="T646" s="3">
        <f>Table1[[#This Row],[Total Payments Received]]/Table1[[#This Row],[Term (Months)]]</f>
        <v>157.14111111111112</v>
      </c>
      <c r="U646" s="3">
        <f>Table1[[#This Row],[Annual Income]]/12</f>
        <v>10767.833333333334</v>
      </c>
      <c r="V646" s="6">
        <f>Table1[[#This Row],[EMI PER MONTH]]/Table1[[#This Row],[INCOME PER MONTH]]</f>
        <v>1.4593568292393496E-2</v>
      </c>
      <c r="W646" s="7" t="str">
        <f>TEXT(Table1[[#This Row],[Issue Date]],"YYYY-mm")</f>
        <v>2021-08</v>
      </c>
      <c r="X646" s="33">
        <f ca="1">DATEDIF(Table1[[#This Row],[Issue Date]],TODAY(),"m")</f>
        <v>48</v>
      </c>
      <c r="Y64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20768.92</v>
      </c>
      <c r="Z646" s="22" t="str">
        <f>IF(Table1[[#This Row],[Total Payments Received]]&gt;Table1[[#This Row],[Loan Amount]],"PROFIT","LOSS")</f>
        <v>LOSS</v>
      </c>
    </row>
    <row r="647" spans="1:26" x14ac:dyDescent="0.25">
      <c r="A647" s="21" t="s">
        <v>1333</v>
      </c>
      <c r="B647" s="2" t="s">
        <v>2534</v>
      </c>
      <c r="C647" s="3" t="s">
        <v>1334</v>
      </c>
      <c r="D647" s="3" t="s">
        <v>64</v>
      </c>
      <c r="E647" s="3">
        <v>18772</v>
      </c>
      <c r="F647" s="3">
        <v>21.7</v>
      </c>
      <c r="G647" s="3">
        <v>60</v>
      </c>
      <c r="H647" s="3" t="s">
        <v>2043</v>
      </c>
      <c r="I647" s="3" t="s">
        <v>20</v>
      </c>
      <c r="J647" s="3" t="s">
        <v>36</v>
      </c>
      <c r="K647" s="3">
        <v>81148</v>
      </c>
      <c r="L647" s="3" t="s">
        <v>32</v>
      </c>
      <c r="M647" s="3">
        <v>0.26</v>
      </c>
      <c r="N647" s="3">
        <v>0.6</v>
      </c>
      <c r="O647" s="3">
        <v>7853.16</v>
      </c>
      <c r="P647" s="3">
        <v>0</v>
      </c>
      <c r="Q647" s="3">
        <f>Table1[[#This Row],[Total Payments Received]]-Table1[[#This Row],[Loan Amount]]</f>
        <v>-10918.84</v>
      </c>
      <c r="R647" s="4">
        <f>Table1[[#This Row],[Loan Amount]]/Table1[[#This Row],[Annual Income]]</f>
        <v>0.23133040863607235</v>
      </c>
      <c r="S647" s="6">
        <f>Table1[[#This Row],[Loan Amount]]/Table1[[#This Row],[Annual Income]]</f>
        <v>0.23133040863607235</v>
      </c>
      <c r="T647" s="3">
        <f>Table1[[#This Row],[Total Payments Received]]/Table1[[#This Row],[Term (Months)]]</f>
        <v>130.886</v>
      </c>
      <c r="U647" s="3">
        <f>Table1[[#This Row],[Annual Income]]/12</f>
        <v>6762.333333333333</v>
      </c>
      <c r="V647" s="6">
        <f>Table1[[#This Row],[EMI PER MONTH]]/Table1[[#This Row],[INCOME PER MONTH]]</f>
        <v>1.9355153546606201E-2</v>
      </c>
      <c r="W647" s="7" t="str">
        <f>TEXT(Table1[[#This Row],[Issue Date]],"YYYY-mm")</f>
        <v>2023-12</v>
      </c>
      <c r="X647" s="33">
        <f ca="1">DATEDIF(Table1[[#This Row],[Issue Date]],TODAY(),"m")</f>
        <v>21</v>
      </c>
      <c r="Y64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10918.84</v>
      </c>
      <c r="Z647" s="22" t="str">
        <f>IF(Table1[[#This Row],[Total Payments Received]]&gt;Table1[[#This Row],[Loan Amount]],"PROFIT","LOSS")</f>
        <v>LOSS</v>
      </c>
    </row>
    <row r="648" spans="1:26" x14ac:dyDescent="0.25">
      <c r="A648" s="21" t="s">
        <v>1335</v>
      </c>
      <c r="B648" s="2" t="s">
        <v>2535</v>
      </c>
      <c r="C648" s="3" t="s">
        <v>1336</v>
      </c>
      <c r="D648" s="3" t="s">
        <v>49</v>
      </c>
      <c r="E648" s="3">
        <v>39218</v>
      </c>
      <c r="F648" s="3">
        <v>12.4</v>
      </c>
      <c r="G648" s="3">
        <v>36</v>
      </c>
      <c r="H648" s="3" t="s">
        <v>19</v>
      </c>
      <c r="I648" s="3" t="s">
        <v>72</v>
      </c>
      <c r="J648" s="3" t="s">
        <v>36</v>
      </c>
      <c r="K648" s="3">
        <v>143936</v>
      </c>
      <c r="L648" s="3" t="s">
        <v>28</v>
      </c>
      <c r="M648" s="3">
        <v>0.24</v>
      </c>
      <c r="N648" s="3">
        <v>0.79</v>
      </c>
      <c r="O648" s="3">
        <v>44081.03</v>
      </c>
      <c r="P648" s="3">
        <v>0</v>
      </c>
      <c r="Q648" s="3">
        <f>Table1[[#This Row],[Total Payments Received]]-Table1[[#This Row],[Loan Amount]]</f>
        <v>4863.0299999999988</v>
      </c>
      <c r="R648" s="4">
        <f>Table1[[#This Row],[Loan Amount]]/Table1[[#This Row],[Annual Income]]</f>
        <v>0.27246831925300136</v>
      </c>
      <c r="S648" s="6">
        <f>Table1[[#This Row],[Loan Amount]]/Table1[[#This Row],[Annual Income]]</f>
        <v>0.27246831925300136</v>
      </c>
      <c r="T648" s="3">
        <f>Table1[[#This Row],[Total Payments Received]]/Table1[[#This Row],[Term (Months)]]</f>
        <v>1224.4730555555554</v>
      </c>
      <c r="U648" s="3">
        <f>Table1[[#This Row],[Annual Income]]/12</f>
        <v>11994.666666666666</v>
      </c>
      <c r="V648" s="6">
        <f>Table1[[#This Row],[EMI PER MONTH]]/Table1[[#This Row],[INCOME PER MONTH]]</f>
        <v>0.10208479231510301</v>
      </c>
      <c r="W648" s="7" t="str">
        <f>TEXT(Table1[[#This Row],[Issue Date]],"YYYY-mm")</f>
        <v>2021-12</v>
      </c>
      <c r="X648" s="33">
        <f ca="1">DATEDIF(Table1[[#This Row],[Issue Date]],TODAY(),"m")</f>
        <v>45</v>
      </c>
      <c r="Y64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4863.03</v>
      </c>
      <c r="Z648" s="22" t="str">
        <f>IF(Table1[[#This Row],[Total Payments Received]]&gt;Table1[[#This Row],[Loan Amount]],"PROFIT","LOSS")</f>
        <v>PROFIT</v>
      </c>
    </row>
    <row r="649" spans="1:26" x14ac:dyDescent="0.25">
      <c r="A649" s="21" t="s">
        <v>1337</v>
      </c>
      <c r="B649" s="2" t="s">
        <v>2536</v>
      </c>
      <c r="C649" s="3" t="s">
        <v>1338</v>
      </c>
      <c r="D649" s="3" t="s">
        <v>25</v>
      </c>
      <c r="E649" s="3">
        <v>4712</v>
      </c>
      <c r="F649" s="3">
        <v>12.5</v>
      </c>
      <c r="G649" s="3">
        <v>36</v>
      </c>
      <c r="H649" s="3" t="s">
        <v>2043</v>
      </c>
      <c r="I649" s="3" t="s">
        <v>72</v>
      </c>
      <c r="J649" s="3" t="s">
        <v>27</v>
      </c>
      <c r="K649" s="3">
        <v>46279</v>
      </c>
      <c r="L649" s="3" t="s">
        <v>22</v>
      </c>
      <c r="M649" s="3">
        <v>0.22</v>
      </c>
      <c r="N649" s="3">
        <v>0.95</v>
      </c>
      <c r="O649" s="3">
        <v>1012.2</v>
      </c>
      <c r="P649" s="3">
        <v>0</v>
      </c>
      <c r="Q649" s="3">
        <f>Table1[[#This Row],[Total Payments Received]]-Table1[[#This Row],[Loan Amount]]</f>
        <v>-3699.8</v>
      </c>
      <c r="R649" s="4">
        <f>Table1[[#This Row],[Loan Amount]]/Table1[[#This Row],[Annual Income]]</f>
        <v>0.10181723892046068</v>
      </c>
      <c r="S649" s="6">
        <f>Table1[[#This Row],[Loan Amount]]/Table1[[#This Row],[Annual Income]]</f>
        <v>0.10181723892046068</v>
      </c>
      <c r="T649" s="3">
        <f>Table1[[#This Row],[Total Payments Received]]/Table1[[#This Row],[Term (Months)]]</f>
        <v>28.116666666666667</v>
      </c>
      <c r="U649" s="3">
        <f>Table1[[#This Row],[Annual Income]]/12</f>
        <v>3856.5833333333335</v>
      </c>
      <c r="V649" s="6">
        <f>Table1[[#This Row],[EMI PER MONTH]]/Table1[[#This Row],[INCOME PER MONTH]]</f>
        <v>7.2905637546187251E-3</v>
      </c>
      <c r="W649" s="7" t="str">
        <f>TEXT(Table1[[#This Row],[Issue Date]],"YYYY-mm")</f>
        <v>2021-04</v>
      </c>
      <c r="X649" s="33">
        <f ca="1">DATEDIF(Table1[[#This Row],[Issue Date]],TODAY(),"m")</f>
        <v>53</v>
      </c>
      <c r="Y64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3699.8</v>
      </c>
      <c r="Z649" s="22" t="str">
        <f>IF(Table1[[#This Row],[Total Payments Received]]&gt;Table1[[#This Row],[Loan Amount]],"PROFIT","LOSS")</f>
        <v>LOSS</v>
      </c>
    </row>
    <row r="650" spans="1:26" x14ac:dyDescent="0.25">
      <c r="A650" s="21" t="s">
        <v>1339</v>
      </c>
      <c r="B650" s="2" t="s">
        <v>2318</v>
      </c>
      <c r="C650" s="3" t="s">
        <v>1340</v>
      </c>
      <c r="D650" s="3" t="s">
        <v>71</v>
      </c>
      <c r="E650" s="3">
        <v>2367</v>
      </c>
      <c r="F650" s="3">
        <v>14.5</v>
      </c>
      <c r="G650" s="3">
        <v>60</v>
      </c>
      <c r="H650" s="3" t="s">
        <v>19</v>
      </c>
      <c r="I650" s="3" t="s">
        <v>35</v>
      </c>
      <c r="J650" s="3" t="s">
        <v>27</v>
      </c>
      <c r="K650" s="3">
        <v>98665</v>
      </c>
      <c r="L650" s="3" t="s">
        <v>22</v>
      </c>
      <c r="M650" s="3">
        <v>0.39</v>
      </c>
      <c r="N650" s="3">
        <v>0.85</v>
      </c>
      <c r="O650" s="3">
        <v>2710.22</v>
      </c>
      <c r="P650" s="3">
        <v>0</v>
      </c>
      <c r="Q650" s="3">
        <f>Table1[[#This Row],[Total Payments Received]]-Table1[[#This Row],[Loan Amount]]</f>
        <v>343.2199999999998</v>
      </c>
      <c r="R650" s="4">
        <f>Table1[[#This Row],[Loan Amount]]/Table1[[#This Row],[Annual Income]]</f>
        <v>2.3990270105913952E-2</v>
      </c>
      <c r="S650" s="6">
        <f>Table1[[#This Row],[Loan Amount]]/Table1[[#This Row],[Annual Income]]</f>
        <v>2.3990270105913952E-2</v>
      </c>
      <c r="T650" s="3">
        <f>Table1[[#This Row],[Total Payments Received]]/Table1[[#This Row],[Term (Months)]]</f>
        <v>45.170333333333332</v>
      </c>
      <c r="U650" s="3">
        <f>Table1[[#This Row],[Annual Income]]/12</f>
        <v>8222.0833333333339</v>
      </c>
      <c r="V650" s="6">
        <f>Table1[[#This Row],[EMI PER MONTH]]/Table1[[#This Row],[INCOME PER MONTH]]</f>
        <v>5.4937819895606336E-3</v>
      </c>
      <c r="W650" s="7" t="str">
        <f>TEXT(Table1[[#This Row],[Issue Date]],"YYYY-mm")</f>
        <v>2023-04</v>
      </c>
      <c r="X650" s="33">
        <f ca="1">DATEDIF(Table1[[#This Row],[Issue Date]],TODAY(),"m")</f>
        <v>29</v>
      </c>
      <c r="Y65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343.22</v>
      </c>
      <c r="Z650" s="22" t="str">
        <f>IF(Table1[[#This Row],[Total Payments Received]]&gt;Table1[[#This Row],[Loan Amount]],"PROFIT","LOSS")</f>
        <v>PROFIT</v>
      </c>
    </row>
    <row r="651" spans="1:26" ht="30" x14ac:dyDescent="0.25">
      <c r="A651" s="21" t="s">
        <v>1341</v>
      </c>
      <c r="B651" s="2" t="s">
        <v>2537</v>
      </c>
      <c r="C651" s="3" t="s">
        <v>1342</v>
      </c>
      <c r="D651" s="3" t="s">
        <v>18</v>
      </c>
      <c r="E651" s="3">
        <v>27200</v>
      </c>
      <c r="F651" s="3">
        <v>13.9</v>
      </c>
      <c r="G651" s="3">
        <v>36</v>
      </c>
      <c r="H651" s="3" t="s">
        <v>19</v>
      </c>
      <c r="I651" s="3" t="s">
        <v>20</v>
      </c>
      <c r="J651" s="3" t="s">
        <v>46</v>
      </c>
      <c r="K651" s="3">
        <v>133751</v>
      </c>
      <c r="L651" s="3" t="s">
        <v>32</v>
      </c>
      <c r="M651" s="3">
        <v>0.38</v>
      </c>
      <c r="N651" s="3">
        <v>0.6</v>
      </c>
      <c r="O651" s="3">
        <v>30980.799999999999</v>
      </c>
      <c r="P651" s="3">
        <v>0</v>
      </c>
      <c r="Q651" s="3">
        <f>Table1[[#This Row],[Total Payments Received]]-Table1[[#This Row],[Loan Amount]]</f>
        <v>3780.7999999999993</v>
      </c>
      <c r="R651" s="4">
        <f>Table1[[#This Row],[Loan Amount]]/Table1[[#This Row],[Annual Income]]</f>
        <v>0.20336296551053823</v>
      </c>
      <c r="S651" s="6">
        <f>Table1[[#This Row],[Loan Amount]]/Table1[[#This Row],[Annual Income]]</f>
        <v>0.20336296551053823</v>
      </c>
      <c r="T651" s="3">
        <f>Table1[[#This Row],[Total Payments Received]]/Table1[[#This Row],[Term (Months)]]</f>
        <v>860.57777777777778</v>
      </c>
      <c r="U651" s="3">
        <f>Table1[[#This Row],[Annual Income]]/12</f>
        <v>11145.916666666666</v>
      </c>
      <c r="V651" s="6">
        <f>Table1[[#This Row],[EMI PER MONTH]]/Table1[[#This Row],[INCOME PER MONTH]]</f>
        <v>7.7210139238834352E-2</v>
      </c>
      <c r="W651" s="7" t="str">
        <f>TEXT(Table1[[#This Row],[Issue Date]],"YYYY-mm")</f>
        <v>2021-02</v>
      </c>
      <c r="X651" s="33">
        <f ca="1">DATEDIF(Table1[[#This Row],[Issue Date]],TODAY(),"m")</f>
        <v>55</v>
      </c>
      <c r="Y65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3780.8</v>
      </c>
      <c r="Z651" s="22" t="str">
        <f>IF(Table1[[#This Row],[Total Payments Received]]&gt;Table1[[#This Row],[Loan Amount]],"PROFIT","LOSS")</f>
        <v>PROFIT</v>
      </c>
    </row>
    <row r="652" spans="1:26" x14ac:dyDescent="0.25">
      <c r="A652" s="21" t="s">
        <v>1343</v>
      </c>
      <c r="B652" s="2" t="s">
        <v>2538</v>
      </c>
      <c r="C652" s="3" t="s">
        <v>1344</v>
      </c>
      <c r="D652" s="3" t="s">
        <v>55</v>
      </c>
      <c r="E652" s="3">
        <v>4726</v>
      </c>
      <c r="F652" s="3">
        <v>24.9</v>
      </c>
      <c r="G652" s="3">
        <v>36</v>
      </c>
      <c r="H652" s="3" t="s">
        <v>2043</v>
      </c>
      <c r="I652" s="3" t="s">
        <v>56</v>
      </c>
      <c r="J652" s="3" t="s">
        <v>27</v>
      </c>
      <c r="K652" s="3">
        <v>134433</v>
      </c>
      <c r="L652" s="3" t="s">
        <v>22</v>
      </c>
      <c r="M652" s="3">
        <v>0.34</v>
      </c>
      <c r="N652" s="3">
        <v>0.57999999999999996</v>
      </c>
      <c r="O652" s="3">
        <v>1515.61</v>
      </c>
      <c r="P652" s="3">
        <v>0</v>
      </c>
      <c r="Q652" s="3">
        <f>Table1[[#This Row],[Total Payments Received]]-Table1[[#This Row],[Loan Amount]]</f>
        <v>-3210.3900000000003</v>
      </c>
      <c r="R652" s="4">
        <f>Table1[[#This Row],[Loan Amount]]/Table1[[#This Row],[Annual Income]]</f>
        <v>3.5155058653753173E-2</v>
      </c>
      <c r="S652" s="6">
        <f>Table1[[#This Row],[Loan Amount]]/Table1[[#This Row],[Annual Income]]</f>
        <v>3.5155058653753173E-2</v>
      </c>
      <c r="T652" s="3">
        <f>Table1[[#This Row],[Total Payments Received]]/Table1[[#This Row],[Term (Months)]]</f>
        <v>42.100277777777777</v>
      </c>
      <c r="U652" s="3">
        <f>Table1[[#This Row],[Annual Income]]/12</f>
        <v>11202.75</v>
      </c>
      <c r="V652" s="6">
        <f>Table1[[#This Row],[EMI PER MONTH]]/Table1[[#This Row],[INCOME PER MONTH]]</f>
        <v>3.7580306422778137E-3</v>
      </c>
      <c r="W652" s="7" t="str">
        <f>TEXT(Table1[[#This Row],[Issue Date]],"YYYY-mm")</f>
        <v>2021-12</v>
      </c>
      <c r="X652" s="33">
        <f ca="1">DATEDIF(Table1[[#This Row],[Issue Date]],TODAY(),"m")</f>
        <v>45</v>
      </c>
      <c r="Y65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3210.39</v>
      </c>
      <c r="Z652" s="22" t="str">
        <f>IF(Table1[[#This Row],[Total Payments Received]]&gt;Table1[[#This Row],[Loan Amount]],"PROFIT","LOSS")</f>
        <v>LOSS</v>
      </c>
    </row>
    <row r="653" spans="1:26" ht="30" x14ac:dyDescent="0.25">
      <c r="A653" s="21" t="s">
        <v>1345</v>
      </c>
      <c r="B653" s="2" t="s">
        <v>2539</v>
      </c>
      <c r="C653" s="3" t="s">
        <v>1346</v>
      </c>
      <c r="D653" s="3" t="s">
        <v>45</v>
      </c>
      <c r="E653" s="3">
        <v>24616</v>
      </c>
      <c r="F653" s="3">
        <v>15.9</v>
      </c>
      <c r="G653" s="3">
        <v>36</v>
      </c>
      <c r="H653" s="3" t="s">
        <v>19</v>
      </c>
      <c r="I653" s="3" t="s">
        <v>72</v>
      </c>
      <c r="J653" s="3" t="s">
        <v>21</v>
      </c>
      <c r="K653" s="3">
        <v>101386</v>
      </c>
      <c r="L653" s="3" t="s">
        <v>28</v>
      </c>
      <c r="M653" s="3">
        <v>0.48</v>
      </c>
      <c r="N653" s="3">
        <v>0.89</v>
      </c>
      <c r="O653" s="3">
        <v>28529.94</v>
      </c>
      <c r="P653" s="3">
        <v>0</v>
      </c>
      <c r="Q653" s="3">
        <f>Table1[[#This Row],[Total Payments Received]]-Table1[[#This Row],[Loan Amount]]</f>
        <v>3913.9399999999987</v>
      </c>
      <c r="R653" s="4">
        <f>Table1[[#This Row],[Loan Amount]]/Table1[[#This Row],[Annual Income]]</f>
        <v>0.24279486319610202</v>
      </c>
      <c r="S653" s="6">
        <f>Table1[[#This Row],[Loan Amount]]/Table1[[#This Row],[Annual Income]]</f>
        <v>0.24279486319610202</v>
      </c>
      <c r="T653" s="3">
        <f>Table1[[#This Row],[Total Payments Received]]/Table1[[#This Row],[Term (Months)]]</f>
        <v>792.49833333333333</v>
      </c>
      <c r="U653" s="3">
        <f>Table1[[#This Row],[Annual Income]]/12</f>
        <v>8448.8333333333339</v>
      </c>
      <c r="V653" s="6">
        <f>Table1[[#This Row],[EMI PER MONTH]]/Table1[[#This Row],[INCOME PER MONTH]]</f>
        <v>9.3799735663701089E-2</v>
      </c>
      <c r="W653" s="7" t="str">
        <f>TEXT(Table1[[#This Row],[Issue Date]],"YYYY-mm")</f>
        <v>2023-11</v>
      </c>
      <c r="X653" s="33">
        <f ca="1">DATEDIF(Table1[[#This Row],[Issue Date]],TODAY(),"m")</f>
        <v>22</v>
      </c>
      <c r="Y65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3913.94</v>
      </c>
      <c r="Z653" s="22" t="str">
        <f>IF(Table1[[#This Row],[Total Payments Received]]&gt;Table1[[#This Row],[Loan Amount]],"PROFIT","LOSS")</f>
        <v>PROFIT</v>
      </c>
    </row>
    <row r="654" spans="1:26" x14ac:dyDescent="0.25">
      <c r="A654" s="21" t="s">
        <v>1347</v>
      </c>
      <c r="B654" s="2" t="s">
        <v>2540</v>
      </c>
      <c r="C654" s="3" t="s">
        <v>1348</v>
      </c>
      <c r="D654" s="3" t="s">
        <v>18</v>
      </c>
      <c r="E654" s="3">
        <v>28723</v>
      </c>
      <c r="F654" s="3">
        <v>6.8</v>
      </c>
      <c r="G654" s="3">
        <v>36</v>
      </c>
      <c r="H654" s="3" t="s">
        <v>19</v>
      </c>
      <c r="I654" s="3" t="s">
        <v>72</v>
      </c>
      <c r="J654" s="3" t="s">
        <v>27</v>
      </c>
      <c r="K654" s="3">
        <v>116124</v>
      </c>
      <c r="L654" s="3" t="s">
        <v>22</v>
      </c>
      <c r="M654" s="3">
        <v>0.24</v>
      </c>
      <c r="N654" s="3">
        <v>0.7</v>
      </c>
      <c r="O654" s="3">
        <v>30676.16</v>
      </c>
      <c r="P654" s="3">
        <v>0</v>
      </c>
      <c r="Q654" s="3">
        <f>Table1[[#This Row],[Total Payments Received]]-Table1[[#This Row],[Loan Amount]]</f>
        <v>1953.1599999999999</v>
      </c>
      <c r="R654" s="4">
        <f>Table1[[#This Row],[Loan Amount]]/Table1[[#This Row],[Annual Income]]</f>
        <v>0.24734766284316764</v>
      </c>
      <c r="S654" s="6">
        <f>Table1[[#This Row],[Loan Amount]]/Table1[[#This Row],[Annual Income]]</f>
        <v>0.24734766284316764</v>
      </c>
      <c r="T654" s="3">
        <f>Table1[[#This Row],[Total Payments Received]]/Table1[[#This Row],[Term (Months)]]</f>
        <v>852.1155555555556</v>
      </c>
      <c r="U654" s="3">
        <f>Table1[[#This Row],[Annual Income]]/12</f>
        <v>9677</v>
      </c>
      <c r="V654" s="6">
        <f>Table1[[#This Row],[EMI PER MONTH]]/Table1[[#This Row],[INCOME PER MONTH]]</f>
        <v>8.8055756490188652E-2</v>
      </c>
      <c r="W654" s="7" t="str">
        <f>TEXT(Table1[[#This Row],[Issue Date]],"YYYY-mm")</f>
        <v>2023-03</v>
      </c>
      <c r="X654" s="33">
        <f ca="1">DATEDIF(Table1[[#This Row],[Issue Date]],TODAY(),"m")</f>
        <v>30</v>
      </c>
      <c r="Y65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1953.16</v>
      </c>
      <c r="Z654" s="22" t="str">
        <f>IF(Table1[[#This Row],[Total Payments Received]]&gt;Table1[[#This Row],[Loan Amount]],"PROFIT","LOSS")</f>
        <v>PROFIT</v>
      </c>
    </row>
    <row r="655" spans="1:26" x14ac:dyDescent="0.25">
      <c r="A655" s="21" t="s">
        <v>1349</v>
      </c>
      <c r="B655" s="2" t="s">
        <v>2541</v>
      </c>
      <c r="C655" s="3" t="s">
        <v>1350</v>
      </c>
      <c r="D655" s="3" t="s">
        <v>52</v>
      </c>
      <c r="E655" s="3">
        <v>38574</v>
      </c>
      <c r="F655" s="3">
        <v>17.100000000000001</v>
      </c>
      <c r="G655" s="3">
        <v>60</v>
      </c>
      <c r="H655" s="3" t="s">
        <v>19</v>
      </c>
      <c r="I655" s="3" t="s">
        <v>72</v>
      </c>
      <c r="J655" s="3" t="s">
        <v>27</v>
      </c>
      <c r="K655" s="3">
        <v>135750</v>
      </c>
      <c r="L655" s="3" t="s">
        <v>22</v>
      </c>
      <c r="M655" s="3">
        <v>0.2</v>
      </c>
      <c r="N655" s="3">
        <v>0.56000000000000005</v>
      </c>
      <c r="O655" s="3">
        <v>45170.15</v>
      </c>
      <c r="P655" s="3">
        <v>0</v>
      </c>
      <c r="Q655" s="3">
        <f>Table1[[#This Row],[Total Payments Received]]-Table1[[#This Row],[Loan Amount]]</f>
        <v>6596.1500000000015</v>
      </c>
      <c r="R655" s="4">
        <f>Table1[[#This Row],[Loan Amount]]/Table1[[#This Row],[Annual Income]]</f>
        <v>0.2841546961325967</v>
      </c>
      <c r="S655" s="6">
        <f>Table1[[#This Row],[Loan Amount]]/Table1[[#This Row],[Annual Income]]</f>
        <v>0.2841546961325967</v>
      </c>
      <c r="T655" s="3">
        <f>Table1[[#This Row],[Total Payments Received]]/Table1[[#This Row],[Term (Months)]]</f>
        <v>752.83583333333331</v>
      </c>
      <c r="U655" s="3">
        <f>Table1[[#This Row],[Annual Income]]/12</f>
        <v>11312.5</v>
      </c>
      <c r="V655" s="6">
        <f>Table1[[#This Row],[EMI PER MONTH]]/Table1[[#This Row],[INCOME PER MONTH]]</f>
        <v>6.6549023941068139E-2</v>
      </c>
      <c r="W655" s="7" t="str">
        <f>TEXT(Table1[[#This Row],[Issue Date]],"YYYY-mm")</f>
        <v>2021-01</v>
      </c>
      <c r="X655" s="33">
        <f ca="1">DATEDIF(Table1[[#This Row],[Issue Date]],TODAY(),"m")</f>
        <v>56</v>
      </c>
      <c r="Y65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6596.15</v>
      </c>
      <c r="Z655" s="22" t="str">
        <f>IF(Table1[[#This Row],[Total Payments Received]]&gt;Table1[[#This Row],[Loan Amount]],"PROFIT","LOSS")</f>
        <v>PROFIT</v>
      </c>
    </row>
    <row r="656" spans="1:26" ht="30" x14ac:dyDescent="0.25">
      <c r="A656" s="21" t="s">
        <v>1351</v>
      </c>
      <c r="B656" s="2" t="s">
        <v>2542</v>
      </c>
      <c r="C656" s="3" t="s">
        <v>1352</v>
      </c>
      <c r="D656" s="3" t="s">
        <v>52</v>
      </c>
      <c r="E656" s="3">
        <v>35958</v>
      </c>
      <c r="F656" s="3">
        <v>8</v>
      </c>
      <c r="G656" s="3">
        <v>36</v>
      </c>
      <c r="H656" s="3" t="s">
        <v>19</v>
      </c>
      <c r="I656" s="3" t="s">
        <v>82</v>
      </c>
      <c r="J656" s="3" t="s">
        <v>21</v>
      </c>
      <c r="K656" s="3">
        <v>107485</v>
      </c>
      <c r="L656" s="3" t="s">
        <v>28</v>
      </c>
      <c r="M656" s="3">
        <v>0.36</v>
      </c>
      <c r="N656" s="3">
        <v>0.89</v>
      </c>
      <c r="O656" s="3">
        <v>38834.639999999999</v>
      </c>
      <c r="P656" s="3">
        <v>0</v>
      </c>
      <c r="Q656" s="3">
        <f>Table1[[#This Row],[Total Payments Received]]-Table1[[#This Row],[Loan Amount]]</f>
        <v>2876.6399999999994</v>
      </c>
      <c r="R656" s="4">
        <f>Table1[[#This Row],[Loan Amount]]/Table1[[#This Row],[Annual Income]]</f>
        <v>0.33453970321440202</v>
      </c>
      <c r="S656" s="6">
        <f>Table1[[#This Row],[Loan Amount]]/Table1[[#This Row],[Annual Income]]</f>
        <v>0.33453970321440202</v>
      </c>
      <c r="T656" s="3">
        <f>Table1[[#This Row],[Total Payments Received]]/Table1[[#This Row],[Term (Months)]]</f>
        <v>1078.74</v>
      </c>
      <c r="U656" s="3">
        <f>Table1[[#This Row],[Annual Income]]/12</f>
        <v>8957.0833333333339</v>
      </c>
      <c r="V656" s="6">
        <f>Table1[[#This Row],[EMI PER MONTH]]/Table1[[#This Row],[INCOME PER MONTH]]</f>
        <v>0.12043429315718472</v>
      </c>
      <c r="W656" s="7" t="str">
        <f>TEXT(Table1[[#This Row],[Issue Date]],"YYYY-mm")</f>
        <v>2022-09</v>
      </c>
      <c r="X656" s="33">
        <f ca="1">DATEDIF(Table1[[#This Row],[Issue Date]],TODAY(),"m")</f>
        <v>36</v>
      </c>
      <c r="Y65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2876.64</v>
      </c>
      <c r="Z656" s="22" t="str">
        <f>IF(Table1[[#This Row],[Total Payments Received]]&gt;Table1[[#This Row],[Loan Amount]],"PROFIT","LOSS")</f>
        <v>PROFIT</v>
      </c>
    </row>
    <row r="657" spans="1:26" ht="30" x14ac:dyDescent="0.25">
      <c r="A657" s="21" t="s">
        <v>1353</v>
      </c>
      <c r="B657" s="2" t="s">
        <v>2543</v>
      </c>
      <c r="C657" s="3" t="s">
        <v>1354</v>
      </c>
      <c r="D657" s="3" t="s">
        <v>64</v>
      </c>
      <c r="E657" s="3">
        <v>10108</v>
      </c>
      <c r="F657" s="3">
        <v>5.6</v>
      </c>
      <c r="G657" s="3">
        <v>60</v>
      </c>
      <c r="H657" s="3" t="s">
        <v>2043</v>
      </c>
      <c r="I657" s="3" t="s">
        <v>20</v>
      </c>
      <c r="J657" s="3" t="s">
        <v>46</v>
      </c>
      <c r="K657" s="3">
        <v>104055</v>
      </c>
      <c r="L657" s="3" t="s">
        <v>32</v>
      </c>
      <c r="M657" s="3">
        <v>0.18</v>
      </c>
      <c r="N657" s="3">
        <v>0.87</v>
      </c>
      <c r="O657" s="3">
        <v>2849.4</v>
      </c>
      <c r="P657" s="3">
        <v>2210.77</v>
      </c>
      <c r="Q657" s="3">
        <f>Table1[[#This Row],[Total Payments Received]]-Table1[[#This Row],[Loan Amount]]</f>
        <v>-7258.6</v>
      </c>
      <c r="R657" s="4">
        <f>Table1[[#This Row],[Loan Amount]]/Table1[[#This Row],[Annual Income]]</f>
        <v>9.7140935082408342E-2</v>
      </c>
      <c r="S657" s="6">
        <f>Table1[[#This Row],[Loan Amount]]/Table1[[#This Row],[Annual Income]]</f>
        <v>9.7140935082408342E-2</v>
      </c>
      <c r="T657" s="3">
        <f>Table1[[#This Row],[Total Payments Received]]/Table1[[#This Row],[Term (Months)]]</f>
        <v>47.49</v>
      </c>
      <c r="U657" s="3">
        <f>Table1[[#This Row],[Annual Income]]/12</f>
        <v>8671.25</v>
      </c>
      <c r="V657" s="6">
        <f>Table1[[#This Row],[EMI PER MONTH]]/Table1[[#This Row],[INCOME PER MONTH]]</f>
        <v>5.4767190428138971E-3</v>
      </c>
      <c r="W657" s="7" t="str">
        <f>TEXT(Table1[[#This Row],[Issue Date]],"YYYY-mm")</f>
        <v>2022-12</v>
      </c>
      <c r="X657" s="33">
        <f ca="1">DATEDIF(Table1[[#This Row],[Issue Date]],TODAY(),"m")</f>
        <v>33</v>
      </c>
      <c r="Y65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7258.6</v>
      </c>
      <c r="Z657" s="22" t="str">
        <f>IF(Table1[[#This Row],[Total Payments Received]]&gt;Table1[[#This Row],[Loan Amount]],"PROFIT","LOSS")</f>
        <v>LOSS</v>
      </c>
    </row>
    <row r="658" spans="1:26" ht="30" x14ac:dyDescent="0.25">
      <c r="A658" s="21" t="s">
        <v>1355</v>
      </c>
      <c r="B658" s="2" t="s">
        <v>2544</v>
      </c>
      <c r="C658" s="3" t="s">
        <v>1356</v>
      </c>
      <c r="D658" s="3" t="s">
        <v>52</v>
      </c>
      <c r="E658" s="3">
        <v>13178</v>
      </c>
      <c r="F658" s="3">
        <v>24.4</v>
      </c>
      <c r="G658" s="3">
        <v>60</v>
      </c>
      <c r="H658" s="3" t="s">
        <v>19</v>
      </c>
      <c r="I658" s="3" t="s">
        <v>82</v>
      </c>
      <c r="J658" s="3" t="s">
        <v>21</v>
      </c>
      <c r="K658" s="3">
        <v>121911</v>
      </c>
      <c r="L658" s="3" t="s">
        <v>32</v>
      </c>
      <c r="M658" s="3">
        <v>0.23</v>
      </c>
      <c r="N658" s="3">
        <v>0.94</v>
      </c>
      <c r="O658" s="3">
        <v>16393.43</v>
      </c>
      <c r="P658" s="3">
        <v>0</v>
      </c>
      <c r="Q658" s="3">
        <f>Table1[[#This Row],[Total Payments Received]]-Table1[[#This Row],[Loan Amount]]</f>
        <v>3215.4300000000003</v>
      </c>
      <c r="R658" s="4">
        <f>Table1[[#This Row],[Loan Amount]]/Table1[[#This Row],[Annual Income]]</f>
        <v>0.10809524981338846</v>
      </c>
      <c r="S658" s="6">
        <f>Table1[[#This Row],[Loan Amount]]/Table1[[#This Row],[Annual Income]]</f>
        <v>0.10809524981338846</v>
      </c>
      <c r="T658" s="3">
        <f>Table1[[#This Row],[Total Payments Received]]/Table1[[#This Row],[Term (Months)]]</f>
        <v>273.22383333333335</v>
      </c>
      <c r="U658" s="3">
        <f>Table1[[#This Row],[Annual Income]]/12</f>
        <v>10159.25</v>
      </c>
      <c r="V658" s="6">
        <f>Table1[[#This Row],[EMI PER MONTH]]/Table1[[#This Row],[INCOME PER MONTH]]</f>
        <v>2.6894094872488949E-2</v>
      </c>
      <c r="W658" s="7" t="str">
        <f>TEXT(Table1[[#This Row],[Issue Date]],"YYYY-mm")</f>
        <v>2021-10</v>
      </c>
      <c r="X658" s="33">
        <f ca="1">DATEDIF(Table1[[#This Row],[Issue Date]],TODAY(),"m")</f>
        <v>46</v>
      </c>
      <c r="Y65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3215.43</v>
      </c>
      <c r="Z658" s="22" t="str">
        <f>IF(Table1[[#This Row],[Total Payments Received]]&gt;Table1[[#This Row],[Loan Amount]],"PROFIT","LOSS")</f>
        <v>PROFIT</v>
      </c>
    </row>
    <row r="659" spans="1:26" x14ac:dyDescent="0.25">
      <c r="A659" s="21" t="s">
        <v>1357</v>
      </c>
      <c r="B659" s="2" t="s">
        <v>2545</v>
      </c>
      <c r="C659" s="3" t="s">
        <v>1358</v>
      </c>
      <c r="D659" s="3" t="s">
        <v>25</v>
      </c>
      <c r="E659" s="3">
        <v>36643</v>
      </c>
      <c r="F659" s="3">
        <v>20.5</v>
      </c>
      <c r="G659" s="3">
        <v>36</v>
      </c>
      <c r="H659" s="3" t="s">
        <v>19</v>
      </c>
      <c r="I659" s="3" t="s">
        <v>72</v>
      </c>
      <c r="J659" s="3" t="s">
        <v>36</v>
      </c>
      <c r="K659" s="3">
        <v>128618</v>
      </c>
      <c r="L659" s="3" t="s">
        <v>22</v>
      </c>
      <c r="M659" s="3">
        <v>0.19</v>
      </c>
      <c r="N659" s="3">
        <v>0.91</v>
      </c>
      <c r="O659" s="3">
        <v>44154.82</v>
      </c>
      <c r="P659" s="3">
        <v>0</v>
      </c>
      <c r="Q659" s="3">
        <f>Table1[[#This Row],[Total Payments Received]]-Table1[[#This Row],[Loan Amount]]</f>
        <v>7511.82</v>
      </c>
      <c r="R659" s="4">
        <f>Table1[[#This Row],[Loan Amount]]/Table1[[#This Row],[Annual Income]]</f>
        <v>0.28489791475532195</v>
      </c>
      <c r="S659" s="6">
        <f>Table1[[#This Row],[Loan Amount]]/Table1[[#This Row],[Annual Income]]</f>
        <v>0.28489791475532195</v>
      </c>
      <c r="T659" s="3">
        <f>Table1[[#This Row],[Total Payments Received]]/Table1[[#This Row],[Term (Months)]]</f>
        <v>1226.5227777777777</v>
      </c>
      <c r="U659" s="3">
        <f>Table1[[#This Row],[Annual Income]]/12</f>
        <v>10718.166666666666</v>
      </c>
      <c r="V659" s="6">
        <f>Table1[[#This Row],[EMI PER MONTH]]/Table1[[#This Row],[INCOME PER MONTH]]</f>
        <v>0.11443400871832352</v>
      </c>
      <c r="W659" s="7" t="str">
        <f>TEXT(Table1[[#This Row],[Issue Date]],"YYYY-mm")</f>
        <v>2022-10</v>
      </c>
      <c r="X659" s="33">
        <f ca="1">DATEDIF(Table1[[#This Row],[Issue Date]],TODAY(),"m")</f>
        <v>35</v>
      </c>
      <c r="Y65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7511.82</v>
      </c>
      <c r="Z659" s="22" t="str">
        <f>IF(Table1[[#This Row],[Total Payments Received]]&gt;Table1[[#This Row],[Loan Amount]],"PROFIT","LOSS")</f>
        <v>PROFIT</v>
      </c>
    </row>
    <row r="660" spans="1:26" ht="30" x14ac:dyDescent="0.25">
      <c r="A660" s="21" t="s">
        <v>1359</v>
      </c>
      <c r="B660" s="2" t="s">
        <v>2546</v>
      </c>
      <c r="C660" s="3" t="s">
        <v>1360</v>
      </c>
      <c r="D660" s="3" t="s">
        <v>71</v>
      </c>
      <c r="E660" s="3">
        <v>32324</v>
      </c>
      <c r="F660" s="3">
        <v>24.6</v>
      </c>
      <c r="G660" s="3">
        <v>36</v>
      </c>
      <c r="H660" s="3" t="s">
        <v>19</v>
      </c>
      <c r="I660" s="3" t="s">
        <v>20</v>
      </c>
      <c r="J660" s="3" t="s">
        <v>21</v>
      </c>
      <c r="K660" s="3">
        <v>107273</v>
      </c>
      <c r="L660" s="3" t="s">
        <v>28</v>
      </c>
      <c r="M660" s="3">
        <v>0.13</v>
      </c>
      <c r="N660" s="3">
        <v>0.88</v>
      </c>
      <c r="O660" s="3">
        <v>40275.699999999997</v>
      </c>
      <c r="P660" s="3">
        <v>0</v>
      </c>
      <c r="Q660" s="3">
        <f>Table1[[#This Row],[Total Payments Received]]-Table1[[#This Row],[Loan Amount]]</f>
        <v>7951.6999999999971</v>
      </c>
      <c r="R660" s="4">
        <f>Table1[[#This Row],[Loan Amount]]/Table1[[#This Row],[Annual Income]]</f>
        <v>0.30132465764917549</v>
      </c>
      <c r="S660" s="6">
        <f>Table1[[#This Row],[Loan Amount]]/Table1[[#This Row],[Annual Income]]</f>
        <v>0.30132465764917549</v>
      </c>
      <c r="T660" s="3">
        <f>Table1[[#This Row],[Total Payments Received]]/Table1[[#This Row],[Term (Months)]]</f>
        <v>1118.7694444444444</v>
      </c>
      <c r="U660" s="3">
        <f>Table1[[#This Row],[Annual Income]]/12</f>
        <v>8939.4166666666661</v>
      </c>
      <c r="V660" s="6">
        <f>Table1[[#This Row],[EMI PER MONTH]]/Table1[[#This Row],[INCOME PER MONTH]]</f>
        <v>0.12515016204761062</v>
      </c>
      <c r="W660" s="7" t="str">
        <f>TEXT(Table1[[#This Row],[Issue Date]],"YYYY-mm")</f>
        <v>2021-02</v>
      </c>
      <c r="X660" s="33">
        <f ca="1">DATEDIF(Table1[[#This Row],[Issue Date]],TODAY(),"m")</f>
        <v>54</v>
      </c>
      <c r="Y66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7951.7</v>
      </c>
      <c r="Z660" s="22" t="str">
        <f>IF(Table1[[#This Row],[Total Payments Received]]&gt;Table1[[#This Row],[Loan Amount]],"PROFIT","LOSS")</f>
        <v>PROFIT</v>
      </c>
    </row>
    <row r="661" spans="1:26" ht="45" x14ac:dyDescent="0.25">
      <c r="A661" s="21" t="s">
        <v>1361</v>
      </c>
      <c r="B661" s="2" t="s">
        <v>2140</v>
      </c>
      <c r="C661" s="3" t="s">
        <v>1362</v>
      </c>
      <c r="D661" s="3" t="s">
        <v>52</v>
      </c>
      <c r="E661" s="3">
        <v>39360</v>
      </c>
      <c r="F661" s="3">
        <v>14.6</v>
      </c>
      <c r="G661" s="3">
        <v>36</v>
      </c>
      <c r="H661" s="3" t="s">
        <v>19</v>
      </c>
      <c r="I661" s="3" t="s">
        <v>35</v>
      </c>
      <c r="J661" s="3" t="s">
        <v>31</v>
      </c>
      <c r="K661" s="3">
        <v>96670</v>
      </c>
      <c r="L661" s="3" t="s">
        <v>32</v>
      </c>
      <c r="M661" s="3">
        <v>0.43</v>
      </c>
      <c r="N661" s="3">
        <v>0.52</v>
      </c>
      <c r="O661" s="3">
        <v>45106.559999999998</v>
      </c>
      <c r="P661" s="3">
        <v>0</v>
      </c>
      <c r="Q661" s="3">
        <f>Table1[[#This Row],[Total Payments Received]]-Table1[[#This Row],[Loan Amount]]</f>
        <v>5746.5599999999977</v>
      </c>
      <c r="R661" s="4">
        <f>Table1[[#This Row],[Loan Amount]]/Table1[[#This Row],[Annual Income]]</f>
        <v>0.40715837384917763</v>
      </c>
      <c r="S661" s="6">
        <f>Table1[[#This Row],[Loan Amount]]/Table1[[#This Row],[Annual Income]]</f>
        <v>0.40715837384917763</v>
      </c>
      <c r="T661" s="3">
        <f>Table1[[#This Row],[Total Payments Received]]/Table1[[#This Row],[Term (Months)]]</f>
        <v>1252.96</v>
      </c>
      <c r="U661" s="3">
        <f>Table1[[#This Row],[Annual Income]]/12</f>
        <v>8055.833333333333</v>
      </c>
      <c r="V661" s="6">
        <f>Table1[[#This Row],[EMI PER MONTH]]/Table1[[#This Row],[INCOME PER MONTH]]</f>
        <v>0.15553449881038586</v>
      </c>
      <c r="W661" s="7" t="str">
        <f>TEXT(Table1[[#This Row],[Issue Date]],"YYYY-mm")</f>
        <v>2022-12</v>
      </c>
      <c r="X661" s="33">
        <f ca="1">DATEDIF(Table1[[#This Row],[Issue Date]],TODAY(),"m")</f>
        <v>32</v>
      </c>
      <c r="Y66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5746.56</v>
      </c>
      <c r="Z661" s="22" t="str">
        <f>IF(Table1[[#This Row],[Total Payments Received]]&gt;Table1[[#This Row],[Loan Amount]],"PROFIT","LOSS")</f>
        <v>PROFIT</v>
      </c>
    </row>
    <row r="662" spans="1:26" x14ac:dyDescent="0.25">
      <c r="A662" s="21" t="s">
        <v>1363</v>
      </c>
      <c r="B662" s="2" t="s">
        <v>2547</v>
      </c>
      <c r="C662" s="3" t="s">
        <v>1364</v>
      </c>
      <c r="D662" s="3" t="s">
        <v>39</v>
      </c>
      <c r="E662" s="3">
        <v>18824</v>
      </c>
      <c r="F662" s="3">
        <v>15.6</v>
      </c>
      <c r="G662" s="3">
        <v>36</v>
      </c>
      <c r="H662" s="3" t="s">
        <v>19</v>
      </c>
      <c r="I662" s="3" t="s">
        <v>26</v>
      </c>
      <c r="J662" s="3" t="s">
        <v>36</v>
      </c>
      <c r="K662" s="3">
        <v>106474</v>
      </c>
      <c r="L662" s="3" t="s">
        <v>32</v>
      </c>
      <c r="M662" s="3">
        <v>0.2</v>
      </c>
      <c r="N662" s="3">
        <v>0.55000000000000004</v>
      </c>
      <c r="O662" s="3">
        <v>21760.54</v>
      </c>
      <c r="P662" s="3">
        <v>0</v>
      </c>
      <c r="Q662" s="3">
        <f>Table1[[#This Row],[Total Payments Received]]-Table1[[#This Row],[Loan Amount]]</f>
        <v>2936.5400000000009</v>
      </c>
      <c r="R662" s="4">
        <f>Table1[[#This Row],[Loan Amount]]/Table1[[#This Row],[Annual Income]]</f>
        <v>0.17679433476717321</v>
      </c>
      <c r="S662" s="6">
        <f>Table1[[#This Row],[Loan Amount]]/Table1[[#This Row],[Annual Income]]</f>
        <v>0.17679433476717321</v>
      </c>
      <c r="T662" s="3">
        <f>Table1[[#This Row],[Total Payments Received]]/Table1[[#This Row],[Term (Months)]]</f>
        <v>604.45944444444444</v>
      </c>
      <c r="U662" s="3">
        <f>Table1[[#This Row],[Annual Income]]/12</f>
        <v>8872.8333333333339</v>
      </c>
      <c r="V662" s="6">
        <f>Table1[[#This Row],[EMI PER MONTH]]/Table1[[#This Row],[INCOME PER MONTH]]</f>
        <v>6.8124737807665092E-2</v>
      </c>
      <c r="W662" s="7" t="str">
        <f>TEXT(Table1[[#This Row],[Issue Date]],"YYYY-mm")</f>
        <v>2022-06</v>
      </c>
      <c r="X662" s="33">
        <f ca="1">DATEDIF(Table1[[#This Row],[Issue Date]],TODAY(),"m")</f>
        <v>39</v>
      </c>
      <c r="Y66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2936.54</v>
      </c>
      <c r="Z662" s="22" t="str">
        <f>IF(Table1[[#This Row],[Total Payments Received]]&gt;Table1[[#This Row],[Loan Amount]],"PROFIT","LOSS")</f>
        <v>PROFIT</v>
      </c>
    </row>
    <row r="663" spans="1:26" x14ac:dyDescent="0.25">
      <c r="A663" s="21" t="s">
        <v>1365</v>
      </c>
      <c r="B663" s="2" t="s">
        <v>2341</v>
      </c>
      <c r="C663" s="3" t="s">
        <v>1366</v>
      </c>
      <c r="D663" s="3" t="s">
        <v>71</v>
      </c>
      <c r="E663" s="3">
        <v>9927</v>
      </c>
      <c r="F663" s="3">
        <v>8.4</v>
      </c>
      <c r="G663" s="3">
        <v>60</v>
      </c>
      <c r="H663" s="3" t="s">
        <v>2043</v>
      </c>
      <c r="I663" s="3" t="s">
        <v>20</v>
      </c>
      <c r="J663" s="3" t="s">
        <v>27</v>
      </c>
      <c r="K663" s="3">
        <v>84028</v>
      </c>
      <c r="L663" s="3" t="s">
        <v>32</v>
      </c>
      <c r="M663" s="3">
        <v>0.28999999999999998</v>
      </c>
      <c r="N663" s="3">
        <v>0.76</v>
      </c>
      <c r="O663" s="3">
        <v>2126.9699999999998</v>
      </c>
      <c r="P663" s="3">
        <v>0</v>
      </c>
      <c r="Q663" s="3">
        <f>Table1[[#This Row],[Total Payments Received]]-Table1[[#This Row],[Loan Amount]]</f>
        <v>-7800.0300000000007</v>
      </c>
      <c r="R663" s="4">
        <f>Table1[[#This Row],[Loan Amount]]/Table1[[#This Row],[Annual Income]]</f>
        <v>0.11813919169800542</v>
      </c>
      <c r="S663" s="6">
        <f>Table1[[#This Row],[Loan Amount]]/Table1[[#This Row],[Annual Income]]</f>
        <v>0.11813919169800542</v>
      </c>
      <c r="T663" s="3">
        <f>Table1[[#This Row],[Total Payments Received]]/Table1[[#This Row],[Term (Months)]]</f>
        <v>35.449499999999993</v>
      </c>
      <c r="U663" s="3">
        <f>Table1[[#This Row],[Annual Income]]/12</f>
        <v>7002.333333333333</v>
      </c>
      <c r="V663" s="6">
        <f>Table1[[#This Row],[EMI PER MONTH]]/Table1[[#This Row],[INCOME PER MONTH]]</f>
        <v>5.0625267767886884E-3</v>
      </c>
      <c r="W663" s="7" t="str">
        <f>TEXT(Table1[[#This Row],[Issue Date]],"YYYY-mm")</f>
        <v>2022-04</v>
      </c>
      <c r="X663" s="33">
        <f ca="1">DATEDIF(Table1[[#This Row],[Issue Date]],TODAY(),"m")</f>
        <v>41</v>
      </c>
      <c r="Y66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7800.03</v>
      </c>
      <c r="Z663" s="22" t="str">
        <f>IF(Table1[[#This Row],[Total Payments Received]]&gt;Table1[[#This Row],[Loan Amount]],"PROFIT","LOSS")</f>
        <v>LOSS</v>
      </c>
    </row>
    <row r="664" spans="1:26" x14ac:dyDescent="0.25">
      <c r="A664" s="21" t="s">
        <v>1367</v>
      </c>
      <c r="B664" s="2" t="s">
        <v>2548</v>
      </c>
      <c r="C664" s="3" t="s">
        <v>1368</v>
      </c>
      <c r="D664" s="3" t="s">
        <v>25</v>
      </c>
      <c r="E664" s="3">
        <v>29144</v>
      </c>
      <c r="F664" s="3">
        <v>9.9</v>
      </c>
      <c r="G664" s="3">
        <v>60</v>
      </c>
      <c r="H664" s="3" t="s">
        <v>19</v>
      </c>
      <c r="I664" s="3" t="s">
        <v>20</v>
      </c>
      <c r="J664" s="3" t="s">
        <v>36</v>
      </c>
      <c r="K664" s="3">
        <v>120022</v>
      </c>
      <c r="L664" s="3" t="s">
        <v>22</v>
      </c>
      <c r="M664" s="3">
        <v>0.12</v>
      </c>
      <c r="N664" s="3">
        <v>0.74</v>
      </c>
      <c r="O664" s="3">
        <v>32029.26</v>
      </c>
      <c r="P664" s="3">
        <v>0</v>
      </c>
      <c r="Q664" s="3">
        <f>Table1[[#This Row],[Total Payments Received]]-Table1[[#This Row],[Loan Amount]]</f>
        <v>2885.2599999999984</v>
      </c>
      <c r="R664" s="4">
        <f>Table1[[#This Row],[Loan Amount]]/Table1[[#This Row],[Annual Income]]</f>
        <v>0.24282214927263335</v>
      </c>
      <c r="S664" s="6">
        <f>Table1[[#This Row],[Loan Amount]]/Table1[[#This Row],[Annual Income]]</f>
        <v>0.24282214927263335</v>
      </c>
      <c r="T664" s="3">
        <f>Table1[[#This Row],[Total Payments Received]]/Table1[[#This Row],[Term (Months)]]</f>
        <v>533.82100000000003</v>
      </c>
      <c r="U664" s="3">
        <f>Table1[[#This Row],[Annual Income]]/12</f>
        <v>10001.833333333334</v>
      </c>
      <c r="V664" s="6">
        <f>Table1[[#This Row],[EMI PER MONTH]]/Table1[[#This Row],[INCOME PER MONTH]]</f>
        <v>5.3372315075569478E-2</v>
      </c>
      <c r="W664" s="7" t="str">
        <f>TEXT(Table1[[#This Row],[Issue Date]],"YYYY-mm")</f>
        <v>2021-01</v>
      </c>
      <c r="X664" s="33">
        <f ca="1">DATEDIF(Table1[[#This Row],[Issue Date]],TODAY(),"m")</f>
        <v>55</v>
      </c>
      <c r="Y66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2885.26</v>
      </c>
      <c r="Z664" s="22" t="str">
        <f>IF(Table1[[#This Row],[Total Payments Received]]&gt;Table1[[#This Row],[Loan Amount]],"PROFIT","LOSS")</f>
        <v>PROFIT</v>
      </c>
    </row>
    <row r="665" spans="1:26" ht="30" x14ac:dyDescent="0.25">
      <c r="A665" s="21" t="s">
        <v>1369</v>
      </c>
      <c r="B665" s="2" t="s">
        <v>2549</v>
      </c>
      <c r="C665" s="3" t="s">
        <v>1370</v>
      </c>
      <c r="D665" s="3" t="s">
        <v>18</v>
      </c>
      <c r="E665" s="3">
        <v>32010</v>
      </c>
      <c r="F665" s="3">
        <v>21.8</v>
      </c>
      <c r="G665" s="3">
        <v>60</v>
      </c>
      <c r="H665" s="3" t="s">
        <v>2043</v>
      </c>
      <c r="I665" s="3" t="s">
        <v>20</v>
      </c>
      <c r="J665" s="3" t="s">
        <v>46</v>
      </c>
      <c r="K665" s="3">
        <v>143892</v>
      </c>
      <c r="L665" s="3" t="s">
        <v>28</v>
      </c>
      <c r="M665" s="3">
        <v>0.38</v>
      </c>
      <c r="N665" s="3">
        <v>0.71</v>
      </c>
      <c r="O665" s="3">
        <v>14628.99</v>
      </c>
      <c r="P665" s="3">
        <v>0</v>
      </c>
      <c r="Q665" s="3">
        <f>Table1[[#This Row],[Total Payments Received]]-Table1[[#This Row],[Loan Amount]]</f>
        <v>-17381.010000000002</v>
      </c>
      <c r="R665" s="4">
        <f>Table1[[#This Row],[Loan Amount]]/Table1[[#This Row],[Annual Income]]</f>
        <v>0.22245851054957885</v>
      </c>
      <c r="S665" s="6">
        <f>Table1[[#This Row],[Loan Amount]]/Table1[[#This Row],[Annual Income]]</f>
        <v>0.22245851054957885</v>
      </c>
      <c r="T665" s="3">
        <f>Table1[[#This Row],[Total Payments Received]]/Table1[[#This Row],[Term (Months)]]</f>
        <v>243.81649999999999</v>
      </c>
      <c r="U665" s="3">
        <f>Table1[[#This Row],[Annual Income]]/12</f>
        <v>11991</v>
      </c>
      <c r="V665" s="6">
        <f>Table1[[#This Row],[EMI PER MONTH]]/Table1[[#This Row],[INCOME PER MONTH]]</f>
        <v>2.033329163539321E-2</v>
      </c>
      <c r="W665" s="7" t="str">
        <f>TEXT(Table1[[#This Row],[Issue Date]],"YYYY-mm")</f>
        <v>2021-03</v>
      </c>
      <c r="X665" s="33">
        <f ca="1">DATEDIF(Table1[[#This Row],[Issue Date]],TODAY(),"m")</f>
        <v>54</v>
      </c>
      <c r="Y66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17381.01</v>
      </c>
      <c r="Z665" s="22" t="str">
        <f>IF(Table1[[#This Row],[Total Payments Received]]&gt;Table1[[#This Row],[Loan Amount]],"PROFIT","LOSS")</f>
        <v>LOSS</v>
      </c>
    </row>
    <row r="666" spans="1:26" ht="30" x14ac:dyDescent="0.25">
      <c r="A666" s="21" t="s">
        <v>1371</v>
      </c>
      <c r="B666" s="2" t="s">
        <v>2550</v>
      </c>
      <c r="C666" s="3" t="s">
        <v>1372</v>
      </c>
      <c r="D666" s="3" t="s">
        <v>71</v>
      </c>
      <c r="E666" s="3">
        <v>23443</v>
      </c>
      <c r="F666" s="3">
        <v>12.1</v>
      </c>
      <c r="G666" s="3">
        <v>36</v>
      </c>
      <c r="H666" s="3" t="s">
        <v>2043</v>
      </c>
      <c r="I666" s="3" t="s">
        <v>72</v>
      </c>
      <c r="J666" s="3" t="s">
        <v>46</v>
      </c>
      <c r="K666" s="3">
        <v>121632</v>
      </c>
      <c r="L666" s="3" t="s">
        <v>22</v>
      </c>
      <c r="M666" s="3">
        <v>0.23</v>
      </c>
      <c r="N666" s="3">
        <v>0.68</v>
      </c>
      <c r="O666" s="3">
        <v>0</v>
      </c>
      <c r="P666" s="3">
        <v>0</v>
      </c>
      <c r="Q666" s="3">
        <f>Table1[[#This Row],[Total Payments Received]]-Table1[[#This Row],[Loan Amount]]</f>
        <v>-23443</v>
      </c>
      <c r="R666" s="4">
        <f>Table1[[#This Row],[Loan Amount]]/Table1[[#This Row],[Annual Income]]</f>
        <v>0.19273710865561694</v>
      </c>
      <c r="S666" s="6">
        <f>Table1[[#This Row],[Loan Amount]]/Table1[[#This Row],[Annual Income]]</f>
        <v>0.19273710865561694</v>
      </c>
      <c r="T666" s="3">
        <f>Table1[[#This Row],[Total Payments Received]]/Table1[[#This Row],[Term (Months)]]</f>
        <v>0</v>
      </c>
      <c r="U666" s="3">
        <f>Table1[[#This Row],[Annual Income]]/12</f>
        <v>10136</v>
      </c>
      <c r="V666" s="6">
        <f>Table1[[#This Row],[EMI PER MONTH]]/Table1[[#This Row],[INCOME PER MONTH]]</f>
        <v>0</v>
      </c>
      <c r="W666" s="7" t="str">
        <f>TEXT(Table1[[#This Row],[Issue Date]],"YYYY-mm")</f>
        <v>2021-12</v>
      </c>
      <c r="X666" s="33">
        <f ca="1">DATEDIF(Table1[[#This Row],[Issue Date]],TODAY(),"m")</f>
        <v>44</v>
      </c>
      <c r="Y66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23443</v>
      </c>
      <c r="Z666" s="22" t="str">
        <f>IF(Table1[[#This Row],[Total Payments Received]]&gt;Table1[[#This Row],[Loan Amount]],"PROFIT","LOSS")</f>
        <v>LOSS</v>
      </c>
    </row>
    <row r="667" spans="1:26" ht="30" x14ac:dyDescent="0.25">
      <c r="A667" s="21" t="s">
        <v>1373</v>
      </c>
      <c r="B667" s="2" t="s">
        <v>2551</v>
      </c>
      <c r="C667" s="3" t="s">
        <v>1374</v>
      </c>
      <c r="D667" s="3" t="s">
        <v>71</v>
      </c>
      <c r="E667" s="3">
        <v>15437</v>
      </c>
      <c r="F667" s="3">
        <v>21.5</v>
      </c>
      <c r="G667" s="3">
        <v>60</v>
      </c>
      <c r="H667" s="3" t="s">
        <v>2043</v>
      </c>
      <c r="I667" s="3" t="s">
        <v>20</v>
      </c>
      <c r="J667" s="3" t="s">
        <v>21</v>
      </c>
      <c r="K667" s="3">
        <v>136651</v>
      </c>
      <c r="L667" s="3" t="s">
        <v>32</v>
      </c>
      <c r="M667" s="3">
        <v>0.4</v>
      </c>
      <c r="N667" s="3">
        <v>0.69</v>
      </c>
      <c r="O667" s="3">
        <v>4267.6000000000004</v>
      </c>
      <c r="P667" s="3">
        <v>0</v>
      </c>
      <c r="Q667" s="3">
        <f>Table1[[#This Row],[Total Payments Received]]-Table1[[#This Row],[Loan Amount]]</f>
        <v>-11169.4</v>
      </c>
      <c r="R667" s="4">
        <f>Table1[[#This Row],[Loan Amount]]/Table1[[#This Row],[Annual Income]]</f>
        <v>0.11296660836730064</v>
      </c>
      <c r="S667" s="6">
        <f>Table1[[#This Row],[Loan Amount]]/Table1[[#This Row],[Annual Income]]</f>
        <v>0.11296660836730064</v>
      </c>
      <c r="T667" s="3">
        <f>Table1[[#This Row],[Total Payments Received]]/Table1[[#This Row],[Term (Months)]]</f>
        <v>71.126666666666679</v>
      </c>
      <c r="U667" s="3">
        <f>Table1[[#This Row],[Annual Income]]/12</f>
        <v>11387.583333333334</v>
      </c>
      <c r="V667" s="6">
        <f>Table1[[#This Row],[EMI PER MONTH]]/Table1[[#This Row],[INCOME PER MONTH]]</f>
        <v>6.245984295760734E-3</v>
      </c>
      <c r="W667" s="7" t="str">
        <f>TEXT(Table1[[#This Row],[Issue Date]],"YYYY-mm")</f>
        <v>2022-10</v>
      </c>
      <c r="X667" s="33">
        <f ca="1">DATEDIF(Table1[[#This Row],[Issue Date]],TODAY(),"m")</f>
        <v>34</v>
      </c>
      <c r="Y66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11169.4</v>
      </c>
      <c r="Z667" s="22" t="str">
        <f>IF(Table1[[#This Row],[Total Payments Received]]&gt;Table1[[#This Row],[Loan Amount]],"PROFIT","LOSS")</f>
        <v>LOSS</v>
      </c>
    </row>
    <row r="668" spans="1:26" x14ac:dyDescent="0.25">
      <c r="A668" s="21" t="s">
        <v>1375</v>
      </c>
      <c r="B668" s="2" t="s">
        <v>2547</v>
      </c>
      <c r="C668" s="3" t="s">
        <v>1376</v>
      </c>
      <c r="D668" s="3" t="s">
        <v>18</v>
      </c>
      <c r="E668" s="3">
        <v>12207</v>
      </c>
      <c r="F668" s="3">
        <v>19.2</v>
      </c>
      <c r="G668" s="3">
        <v>36</v>
      </c>
      <c r="H668" s="3" t="s">
        <v>19</v>
      </c>
      <c r="I668" s="3" t="s">
        <v>20</v>
      </c>
      <c r="J668" s="3" t="s">
        <v>36</v>
      </c>
      <c r="K668" s="3">
        <v>101128</v>
      </c>
      <c r="L668" s="3" t="s">
        <v>28</v>
      </c>
      <c r="M668" s="3">
        <v>0.26</v>
      </c>
      <c r="N668" s="3">
        <v>0.76</v>
      </c>
      <c r="O668" s="3">
        <v>14550.74</v>
      </c>
      <c r="P668" s="3">
        <v>0</v>
      </c>
      <c r="Q668" s="3">
        <f>Table1[[#This Row],[Total Payments Received]]-Table1[[#This Row],[Loan Amount]]</f>
        <v>2343.7399999999998</v>
      </c>
      <c r="R668" s="4">
        <f>Table1[[#This Row],[Loan Amount]]/Table1[[#This Row],[Annual Income]]</f>
        <v>0.12070840914484614</v>
      </c>
      <c r="S668" s="6">
        <f>Table1[[#This Row],[Loan Amount]]/Table1[[#This Row],[Annual Income]]</f>
        <v>0.12070840914484614</v>
      </c>
      <c r="T668" s="3">
        <f>Table1[[#This Row],[Total Payments Received]]/Table1[[#This Row],[Term (Months)]]</f>
        <v>404.1872222222222</v>
      </c>
      <c r="U668" s="3">
        <f>Table1[[#This Row],[Annual Income]]/12</f>
        <v>8427.3333333333339</v>
      </c>
      <c r="V668" s="6">
        <f>Table1[[#This Row],[EMI PER MONTH]]/Table1[[#This Row],[INCOME PER MONTH]]</f>
        <v>4.7961461382274605E-2</v>
      </c>
      <c r="W668" s="7" t="str">
        <f>TEXT(Table1[[#This Row],[Issue Date]],"YYYY-mm")</f>
        <v>2022-06</v>
      </c>
      <c r="X668" s="33">
        <f ca="1">DATEDIF(Table1[[#This Row],[Issue Date]],TODAY(),"m")</f>
        <v>39</v>
      </c>
      <c r="Y66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2343.74</v>
      </c>
      <c r="Z668" s="22" t="str">
        <f>IF(Table1[[#This Row],[Total Payments Received]]&gt;Table1[[#This Row],[Loan Amount]],"PROFIT","LOSS")</f>
        <v>PROFIT</v>
      </c>
    </row>
    <row r="669" spans="1:26" x14ac:dyDescent="0.25">
      <c r="A669" s="21" t="s">
        <v>1377</v>
      </c>
      <c r="B669" s="2" t="s">
        <v>2178</v>
      </c>
      <c r="C669" s="3" t="s">
        <v>1378</v>
      </c>
      <c r="D669" s="3" t="s">
        <v>25</v>
      </c>
      <c r="E669" s="3">
        <v>26537</v>
      </c>
      <c r="F669" s="3">
        <v>8.5</v>
      </c>
      <c r="G669" s="3">
        <v>36</v>
      </c>
      <c r="H669" s="3" t="s">
        <v>19</v>
      </c>
      <c r="I669" s="3" t="s">
        <v>20</v>
      </c>
      <c r="J669" s="3" t="s">
        <v>27</v>
      </c>
      <c r="K669" s="3">
        <v>48108</v>
      </c>
      <c r="L669" s="3" t="s">
        <v>22</v>
      </c>
      <c r="M669" s="3">
        <v>0.18</v>
      </c>
      <c r="N669" s="3">
        <v>0.5</v>
      </c>
      <c r="O669" s="3">
        <v>28792.639999999999</v>
      </c>
      <c r="P669" s="3">
        <v>0</v>
      </c>
      <c r="Q669" s="3">
        <f>Table1[[#This Row],[Total Payments Received]]-Table1[[#This Row],[Loan Amount]]</f>
        <v>2255.6399999999994</v>
      </c>
      <c r="R669" s="4">
        <f>Table1[[#This Row],[Loan Amount]]/Table1[[#This Row],[Annual Income]]</f>
        <v>0.5516130373326682</v>
      </c>
      <c r="S669" s="6">
        <f>Table1[[#This Row],[Loan Amount]]/Table1[[#This Row],[Annual Income]]</f>
        <v>0.5516130373326682</v>
      </c>
      <c r="T669" s="3">
        <f>Table1[[#This Row],[Total Payments Received]]/Table1[[#This Row],[Term (Months)]]</f>
        <v>799.79555555555555</v>
      </c>
      <c r="U669" s="3">
        <f>Table1[[#This Row],[Annual Income]]/12</f>
        <v>4009</v>
      </c>
      <c r="V669" s="6">
        <f>Table1[[#This Row],[EMI PER MONTH]]/Table1[[#This Row],[INCOME PER MONTH]]</f>
        <v>0.19950001385770905</v>
      </c>
      <c r="W669" s="7" t="str">
        <f>TEXT(Table1[[#This Row],[Issue Date]],"YYYY-mm")</f>
        <v>2022-11</v>
      </c>
      <c r="X669" s="33">
        <f ca="1">DATEDIF(Table1[[#This Row],[Issue Date]],TODAY(),"m")</f>
        <v>33</v>
      </c>
      <c r="Y66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2255.64</v>
      </c>
      <c r="Z669" s="22" t="str">
        <f>IF(Table1[[#This Row],[Total Payments Received]]&gt;Table1[[#This Row],[Loan Amount]],"PROFIT","LOSS")</f>
        <v>PROFIT</v>
      </c>
    </row>
    <row r="670" spans="1:26" ht="30" x14ac:dyDescent="0.25">
      <c r="A670" s="21" t="s">
        <v>1379</v>
      </c>
      <c r="B670" s="2" t="s">
        <v>2462</v>
      </c>
      <c r="C670" s="3" t="s">
        <v>1380</v>
      </c>
      <c r="D670" s="3" t="s">
        <v>52</v>
      </c>
      <c r="E670" s="3">
        <v>36757</v>
      </c>
      <c r="F670" s="3">
        <v>15.1</v>
      </c>
      <c r="G670" s="3">
        <v>36</v>
      </c>
      <c r="H670" s="3" t="s">
        <v>2043</v>
      </c>
      <c r="I670" s="3" t="s">
        <v>26</v>
      </c>
      <c r="J670" s="3" t="s">
        <v>46</v>
      </c>
      <c r="K670" s="3">
        <v>82495</v>
      </c>
      <c r="L670" s="3" t="s">
        <v>32</v>
      </c>
      <c r="M670" s="3">
        <v>0.31</v>
      </c>
      <c r="N670" s="3">
        <v>0.62</v>
      </c>
      <c r="O670" s="3">
        <v>8800.92</v>
      </c>
      <c r="P670" s="3">
        <v>6346.33</v>
      </c>
      <c r="Q670" s="3">
        <f>Table1[[#This Row],[Total Payments Received]]-Table1[[#This Row],[Loan Amount]]</f>
        <v>-27956.080000000002</v>
      </c>
      <c r="R670" s="4">
        <f>Table1[[#This Row],[Loan Amount]]/Table1[[#This Row],[Annual Income]]</f>
        <v>0.44556639796351294</v>
      </c>
      <c r="S670" s="6">
        <f>Table1[[#This Row],[Loan Amount]]/Table1[[#This Row],[Annual Income]]</f>
        <v>0.44556639796351294</v>
      </c>
      <c r="T670" s="3">
        <f>Table1[[#This Row],[Total Payments Received]]/Table1[[#This Row],[Term (Months)]]</f>
        <v>244.47</v>
      </c>
      <c r="U670" s="3">
        <f>Table1[[#This Row],[Annual Income]]/12</f>
        <v>6874.583333333333</v>
      </c>
      <c r="V670" s="6">
        <f>Table1[[#This Row],[EMI PER MONTH]]/Table1[[#This Row],[INCOME PER MONTH]]</f>
        <v>3.5561427965331231E-2</v>
      </c>
      <c r="W670" s="7" t="str">
        <f>TEXT(Table1[[#This Row],[Issue Date]],"YYYY-mm")</f>
        <v>2023-06</v>
      </c>
      <c r="X670" s="33">
        <f ca="1">DATEDIF(Table1[[#This Row],[Issue Date]],TODAY(),"m")</f>
        <v>27</v>
      </c>
      <c r="Y67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27956.08</v>
      </c>
      <c r="Z670" s="22" t="str">
        <f>IF(Table1[[#This Row],[Total Payments Received]]&gt;Table1[[#This Row],[Loan Amount]],"PROFIT","LOSS")</f>
        <v>LOSS</v>
      </c>
    </row>
    <row r="671" spans="1:26" x14ac:dyDescent="0.25">
      <c r="A671" s="21" t="s">
        <v>1381</v>
      </c>
      <c r="B671" s="2" t="s">
        <v>2552</v>
      </c>
      <c r="C671" s="3" t="s">
        <v>1382</v>
      </c>
      <c r="D671" s="3" t="s">
        <v>64</v>
      </c>
      <c r="E671" s="3">
        <v>13040</v>
      </c>
      <c r="F671" s="3">
        <v>18.5</v>
      </c>
      <c r="G671" s="3">
        <v>36</v>
      </c>
      <c r="H671" s="3" t="s">
        <v>19</v>
      </c>
      <c r="I671" s="3" t="s">
        <v>82</v>
      </c>
      <c r="J671" s="3" t="s">
        <v>27</v>
      </c>
      <c r="K671" s="3">
        <v>112806</v>
      </c>
      <c r="L671" s="3" t="s">
        <v>32</v>
      </c>
      <c r="M671" s="3">
        <v>0.15</v>
      </c>
      <c r="N671" s="3">
        <v>0.73</v>
      </c>
      <c r="O671" s="3">
        <v>15452.4</v>
      </c>
      <c r="P671" s="3">
        <v>0</v>
      </c>
      <c r="Q671" s="3">
        <f>Table1[[#This Row],[Total Payments Received]]-Table1[[#This Row],[Loan Amount]]</f>
        <v>2412.3999999999996</v>
      </c>
      <c r="R671" s="4">
        <f>Table1[[#This Row],[Loan Amount]]/Table1[[#This Row],[Annual Income]]</f>
        <v>0.11559668811942628</v>
      </c>
      <c r="S671" s="6">
        <f>Table1[[#This Row],[Loan Amount]]/Table1[[#This Row],[Annual Income]]</f>
        <v>0.11559668811942628</v>
      </c>
      <c r="T671" s="3">
        <f>Table1[[#This Row],[Total Payments Received]]/Table1[[#This Row],[Term (Months)]]</f>
        <v>429.23333333333335</v>
      </c>
      <c r="U671" s="3">
        <f>Table1[[#This Row],[Annual Income]]/12</f>
        <v>9400.5</v>
      </c>
      <c r="V671" s="6">
        <f>Table1[[#This Row],[EMI PER MONTH]]/Table1[[#This Row],[INCOME PER MONTH]]</f>
        <v>4.566069180717338E-2</v>
      </c>
      <c r="W671" s="7" t="str">
        <f>TEXT(Table1[[#This Row],[Issue Date]],"YYYY-mm")</f>
        <v>2023-10</v>
      </c>
      <c r="X671" s="33">
        <f ca="1">DATEDIF(Table1[[#This Row],[Issue Date]],TODAY(),"m")</f>
        <v>22</v>
      </c>
      <c r="Y67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2412.4</v>
      </c>
      <c r="Z671" s="22" t="str">
        <f>IF(Table1[[#This Row],[Total Payments Received]]&gt;Table1[[#This Row],[Loan Amount]],"PROFIT","LOSS")</f>
        <v>PROFIT</v>
      </c>
    </row>
    <row r="672" spans="1:26" ht="45" x14ac:dyDescent="0.25">
      <c r="A672" s="21" t="s">
        <v>1383</v>
      </c>
      <c r="B672" s="2" t="s">
        <v>2553</v>
      </c>
      <c r="C672" s="3" t="s">
        <v>1384</v>
      </c>
      <c r="D672" s="3" t="s">
        <v>45</v>
      </c>
      <c r="E672" s="3">
        <v>23612</v>
      </c>
      <c r="F672" s="3">
        <v>9.6999999999999993</v>
      </c>
      <c r="G672" s="3">
        <v>36</v>
      </c>
      <c r="H672" s="3" t="s">
        <v>2043</v>
      </c>
      <c r="I672" s="3" t="s">
        <v>82</v>
      </c>
      <c r="J672" s="3" t="s">
        <v>31</v>
      </c>
      <c r="K672" s="3">
        <v>123185</v>
      </c>
      <c r="L672" s="3" t="s">
        <v>22</v>
      </c>
      <c r="M672" s="3">
        <v>0.28000000000000003</v>
      </c>
      <c r="N672" s="3">
        <v>0.82</v>
      </c>
      <c r="O672" s="3">
        <v>11779.58</v>
      </c>
      <c r="P672" s="3">
        <v>0</v>
      </c>
      <c r="Q672" s="3">
        <f>Table1[[#This Row],[Total Payments Received]]-Table1[[#This Row],[Loan Amount]]</f>
        <v>-11832.42</v>
      </c>
      <c r="R672" s="4">
        <f>Table1[[#This Row],[Loan Amount]]/Table1[[#This Row],[Annual Income]]</f>
        <v>0.19167918171855339</v>
      </c>
      <c r="S672" s="6">
        <f>Table1[[#This Row],[Loan Amount]]/Table1[[#This Row],[Annual Income]]</f>
        <v>0.19167918171855339</v>
      </c>
      <c r="T672" s="3">
        <f>Table1[[#This Row],[Total Payments Received]]/Table1[[#This Row],[Term (Months)]]</f>
        <v>327.21055555555557</v>
      </c>
      <c r="U672" s="3">
        <f>Table1[[#This Row],[Annual Income]]/12</f>
        <v>10265.416666666666</v>
      </c>
      <c r="V672" s="6">
        <f>Table1[[#This Row],[EMI PER MONTH]]/Table1[[#This Row],[INCOME PER MONTH]]</f>
        <v>3.1875038898134249E-2</v>
      </c>
      <c r="W672" s="7" t="str">
        <f>TEXT(Table1[[#This Row],[Issue Date]],"YYYY-mm")</f>
        <v>2023-10</v>
      </c>
      <c r="X672" s="33">
        <f ca="1">DATEDIF(Table1[[#This Row],[Issue Date]],TODAY(),"m")</f>
        <v>22</v>
      </c>
      <c r="Y67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11832.42</v>
      </c>
      <c r="Z672" s="22" t="str">
        <f>IF(Table1[[#This Row],[Total Payments Received]]&gt;Table1[[#This Row],[Loan Amount]],"PROFIT","LOSS")</f>
        <v>LOSS</v>
      </c>
    </row>
    <row r="673" spans="1:26" ht="30" x14ac:dyDescent="0.25">
      <c r="A673" s="21" t="s">
        <v>1385</v>
      </c>
      <c r="B673" s="2" t="s">
        <v>2494</v>
      </c>
      <c r="C673" s="3" t="s">
        <v>1386</v>
      </c>
      <c r="D673" s="3" t="s">
        <v>18</v>
      </c>
      <c r="E673" s="3">
        <v>29441</v>
      </c>
      <c r="F673" s="3">
        <v>21.6</v>
      </c>
      <c r="G673" s="3">
        <v>60</v>
      </c>
      <c r="H673" s="3" t="s">
        <v>2043</v>
      </c>
      <c r="I673" s="3" t="s">
        <v>20</v>
      </c>
      <c r="J673" s="3" t="s">
        <v>46</v>
      </c>
      <c r="K673" s="3">
        <v>106533</v>
      </c>
      <c r="L673" s="3" t="s">
        <v>32</v>
      </c>
      <c r="M673" s="3">
        <v>0.23</v>
      </c>
      <c r="N673" s="3">
        <v>0.57999999999999996</v>
      </c>
      <c r="O673" s="3">
        <v>7302.84</v>
      </c>
      <c r="P673" s="3">
        <v>11730.22</v>
      </c>
      <c r="Q673" s="3">
        <f>Table1[[#This Row],[Total Payments Received]]-Table1[[#This Row],[Loan Amount]]</f>
        <v>-22138.16</v>
      </c>
      <c r="R673" s="4">
        <f>Table1[[#This Row],[Loan Amount]]/Table1[[#This Row],[Annual Income]]</f>
        <v>0.27635568321552945</v>
      </c>
      <c r="S673" s="6">
        <f>Table1[[#This Row],[Loan Amount]]/Table1[[#This Row],[Annual Income]]</f>
        <v>0.27635568321552945</v>
      </c>
      <c r="T673" s="3">
        <f>Table1[[#This Row],[Total Payments Received]]/Table1[[#This Row],[Term (Months)]]</f>
        <v>121.714</v>
      </c>
      <c r="U673" s="3">
        <f>Table1[[#This Row],[Annual Income]]/12</f>
        <v>8877.75</v>
      </c>
      <c r="V673" s="6">
        <f>Table1[[#This Row],[EMI PER MONTH]]/Table1[[#This Row],[INCOME PER MONTH]]</f>
        <v>1.3710005350454789E-2</v>
      </c>
      <c r="W673" s="7" t="str">
        <f>TEXT(Table1[[#This Row],[Issue Date]],"YYYY-mm")</f>
        <v>2023-07</v>
      </c>
      <c r="X673" s="33">
        <f ca="1">DATEDIF(Table1[[#This Row],[Issue Date]],TODAY(),"m")</f>
        <v>26</v>
      </c>
      <c r="Y67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22138.16</v>
      </c>
      <c r="Z673" s="22" t="str">
        <f>IF(Table1[[#This Row],[Total Payments Received]]&gt;Table1[[#This Row],[Loan Amount]],"PROFIT","LOSS")</f>
        <v>LOSS</v>
      </c>
    </row>
    <row r="674" spans="1:26" ht="30" x14ac:dyDescent="0.25">
      <c r="A674" s="21" t="s">
        <v>1387</v>
      </c>
      <c r="B674" s="2" t="s">
        <v>2238</v>
      </c>
      <c r="C674" s="3" t="s">
        <v>1388</v>
      </c>
      <c r="D674" s="3" t="s">
        <v>18</v>
      </c>
      <c r="E674" s="3">
        <v>7471</v>
      </c>
      <c r="F674" s="3">
        <v>15.9</v>
      </c>
      <c r="G674" s="3">
        <v>60</v>
      </c>
      <c r="H674" s="3" t="s">
        <v>2043</v>
      </c>
      <c r="I674" s="3" t="s">
        <v>35</v>
      </c>
      <c r="J674" s="3" t="s">
        <v>21</v>
      </c>
      <c r="K674" s="3">
        <v>129025</v>
      </c>
      <c r="L674" s="3" t="s">
        <v>32</v>
      </c>
      <c r="M674" s="3">
        <v>0.46</v>
      </c>
      <c r="N674" s="3">
        <v>0.75</v>
      </c>
      <c r="O674" s="3">
        <v>1146.94</v>
      </c>
      <c r="P674" s="3">
        <v>2846.42</v>
      </c>
      <c r="Q674" s="3">
        <f>Table1[[#This Row],[Total Payments Received]]-Table1[[#This Row],[Loan Amount]]</f>
        <v>-6324.0599999999995</v>
      </c>
      <c r="R674" s="4">
        <f>Table1[[#This Row],[Loan Amount]]/Table1[[#This Row],[Annual Income]]</f>
        <v>5.7903507072272813E-2</v>
      </c>
      <c r="S674" s="6">
        <f>Table1[[#This Row],[Loan Amount]]/Table1[[#This Row],[Annual Income]]</f>
        <v>5.7903507072272813E-2</v>
      </c>
      <c r="T674" s="3">
        <f>Table1[[#This Row],[Total Payments Received]]/Table1[[#This Row],[Term (Months)]]</f>
        <v>19.115666666666666</v>
      </c>
      <c r="U674" s="3">
        <f>Table1[[#This Row],[Annual Income]]/12</f>
        <v>10752.083333333334</v>
      </c>
      <c r="V674" s="6">
        <f>Table1[[#This Row],[EMI PER MONTH]]/Table1[[#This Row],[INCOME PER MONTH]]</f>
        <v>1.7778570044565006E-3</v>
      </c>
      <c r="W674" s="7" t="str">
        <f>TEXT(Table1[[#This Row],[Issue Date]],"YYYY-mm")</f>
        <v>2023-01</v>
      </c>
      <c r="X674" s="33">
        <f ca="1">DATEDIF(Table1[[#This Row],[Issue Date]],TODAY(),"m")</f>
        <v>32</v>
      </c>
      <c r="Y67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6324.06</v>
      </c>
      <c r="Z674" s="22" t="str">
        <f>IF(Table1[[#This Row],[Total Payments Received]]&gt;Table1[[#This Row],[Loan Amount]],"PROFIT","LOSS")</f>
        <v>LOSS</v>
      </c>
    </row>
    <row r="675" spans="1:26" ht="45" x14ac:dyDescent="0.25">
      <c r="A675" s="21" t="s">
        <v>1389</v>
      </c>
      <c r="B675" s="2" t="s">
        <v>2554</v>
      </c>
      <c r="C675" s="3" t="s">
        <v>1390</v>
      </c>
      <c r="D675" s="3" t="s">
        <v>18</v>
      </c>
      <c r="E675" s="3">
        <v>36631</v>
      </c>
      <c r="F675" s="3">
        <v>8.3000000000000007</v>
      </c>
      <c r="G675" s="3">
        <v>36</v>
      </c>
      <c r="H675" s="3" t="s">
        <v>2043</v>
      </c>
      <c r="I675" s="3" t="s">
        <v>26</v>
      </c>
      <c r="J675" s="3" t="s">
        <v>31</v>
      </c>
      <c r="K675" s="3">
        <v>86830</v>
      </c>
      <c r="L675" s="3" t="s">
        <v>28</v>
      </c>
      <c r="M675" s="3">
        <v>0.12</v>
      </c>
      <c r="N675" s="3">
        <v>0.82</v>
      </c>
      <c r="O675" s="3">
        <v>9301.3700000000008</v>
      </c>
      <c r="P675" s="3">
        <v>10217.73</v>
      </c>
      <c r="Q675" s="3">
        <f>Table1[[#This Row],[Total Payments Received]]-Table1[[#This Row],[Loan Amount]]</f>
        <v>-27329.629999999997</v>
      </c>
      <c r="R675" s="4">
        <f>Table1[[#This Row],[Loan Amount]]/Table1[[#This Row],[Annual Income]]</f>
        <v>0.42187032131751701</v>
      </c>
      <c r="S675" s="6">
        <f>Table1[[#This Row],[Loan Amount]]/Table1[[#This Row],[Annual Income]]</f>
        <v>0.42187032131751701</v>
      </c>
      <c r="T675" s="3">
        <f>Table1[[#This Row],[Total Payments Received]]/Table1[[#This Row],[Term (Months)]]</f>
        <v>258.37138888888893</v>
      </c>
      <c r="U675" s="3">
        <f>Table1[[#This Row],[Annual Income]]/12</f>
        <v>7235.833333333333</v>
      </c>
      <c r="V675" s="6">
        <f>Table1[[#This Row],[EMI PER MONTH]]/Table1[[#This Row],[INCOME PER MONTH]]</f>
        <v>3.5707205650888717E-2</v>
      </c>
      <c r="W675" s="7" t="str">
        <f>TEXT(Table1[[#This Row],[Issue Date]],"YYYY-mm")</f>
        <v>2021-12</v>
      </c>
      <c r="X675" s="33">
        <f ca="1">DATEDIF(Table1[[#This Row],[Issue Date]],TODAY(),"m")</f>
        <v>44</v>
      </c>
      <c r="Y67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27329.63</v>
      </c>
      <c r="Z675" s="22" t="str">
        <f>IF(Table1[[#This Row],[Total Payments Received]]&gt;Table1[[#This Row],[Loan Amount]],"PROFIT","LOSS")</f>
        <v>LOSS</v>
      </c>
    </row>
    <row r="676" spans="1:26" x14ac:dyDescent="0.25">
      <c r="A676" s="21" t="s">
        <v>1391</v>
      </c>
      <c r="B676" s="2" t="s">
        <v>2054</v>
      </c>
      <c r="C676" s="3" t="s">
        <v>1392</v>
      </c>
      <c r="D676" s="3" t="s">
        <v>18</v>
      </c>
      <c r="E676" s="3">
        <v>27523</v>
      </c>
      <c r="F676" s="3">
        <v>16.7</v>
      </c>
      <c r="G676" s="3">
        <v>60</v>
      </c>
      <c r="H676" s="3" t="s">
        <v>2043</v>
      </c>
      <c r="I676" s="3" t="s">
        <v>35</v>
      </c>
      <c r="J676" s="3" t="s">
        <v>36</v>
      </c>
      <c r="K676" s="3">
        <v>104640</v>
      </c>
      <c r="L676" s="3" t="s">
        <v>32</v>
      </c>
      <c r="M676" s="3">
        <v>0.38</v>
      </c>
      <c r="N676" s="3">
        <v>0.7</v>
      </c>
      <c r="O676" s="3">
        <v>11458.03</v>
      </c>
      <c r="P676" s="3">
        <v>0</v>
      </c>
      <c r="Q676" s="3">
        <f>Table1[[#This Row],[Total Payments Received]]-Table1[[#This Row],[Loan Amount]]</f>
        <v>-16064.97</v>
      </c>
      <c r="R676" s="4">
        <f>Table1[[#This Row],[Loan Amount]]/Table1[[#This Row],[Annual Income]]</f>
        <v>0.26302561162079513</v>
      </c>
      <c r="S676" s="6">
        <f>Table1[[#This Row],[Loan Amount]]/Table1[[#This Row],[Annual Income]]</f>
        <v>0.26302561162079513</v>
      </c>
      <c r="T676" s="3">
        <f>Table1[[#This Row],[Total Payments Received]]/Table1[[#This Row],[Term (Months)]]</f>
        <v>190.96716666666669</v>
      </c>
      <c r="U676" s="3">
        <f>Table1[[#This Row],[Annual Income]]/12</f>
        <v>8720</v>
      </c>
      <c r="V676" s="6">
        <f>Table1[[#This Row],[EMI PER MONTH]]/Table1[[#This Row],[INCOME PER MONTH]]</f>
        <v>2.1899904434250765E-2</v>
      </c>
      <c r="W676" s="7" t="str">
        <f>TEXT(Table1[[#This Row],[Issue Date]],"YYYY-mm")</f>
        <v>2023-03</v>
      </c>
      <c r="X676" s="33">
        <f ca="1">DATEDIF(Table1[[#This Row],[Issue Date]],TODAY(),"m")</f>
        <v>30</v>
      </c>
      <c r="Y67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16064.97</v>
      </c>
      <c r="Z676" s="22" t="str">
        <f>IF(Table1[[#This Row],[Total Payments Received]]&gt;Table1[[#This Row],[Loan Amount]],"PROFIT","LOSS")</f>
        <v>LOSS</v>
      </c>
    </row>
    <row r="677" spans="1:26" x14ac:dyDescent="0.25">
      <c r="A677" s="21" t="s">
        <v>1393</v>
      </c>
      <c r="B677" s="2" t="s">
        <v>2380</v>
      </c>
      <c r="C677" s="3" t="s">
        <v>1394</v>
      </c>
      <c r="D677" s="3" t="s">
        <v>45</v>
      </c>
      <c r="E677" s="3">
        <v>32348</v>
      </c>
      <c r="F677" s="3">
        <v>25</v>
      </c>
      <c r="G677" s="3">
        <v>36</v>
      </c>
      <c r="H677" s="3" t="s">
        <v>19</v>
      </c>
      <c r="I677" s="3" t="s">
        <v>56</v>
      </c>
      <c r="J677" s="3" t="s">
        <v>27</v>
      </c>
      <c r="K677" s="3">
        <v>82509</v>
      </c>
      <c r="L677" s="3" t="s">
        <v>22</v>
      </c>
      <c r="M677" s="3">
        <v>0.17</v>
      </c>
      <c r="N677" s="3">
        <v>0.51</v>
      </c>
      <c r="O677" s="3">
        <v>40435</v>
      </c>
      <c r="P677" s="3">
        <v>0</v>
      </c>
      <c r="Q677" s="3">
        <f>Table1[[#This Row],[Total Payments Received]]-Table1[[#This Row],[Loan Amount]]</f>
        <v>8087</v>
      </c>
      <c r="R677" s="4">
        <f>Table1[[#This Row],[Loan Amount]]/Table1[[#This Row],[Annual Income]]</f>
        <v>0.39205420014786263</v>
      </c>
      <c r="S677" s="6">
        <f>Table1[[#This Row],[Loan Amount]]/Table1[[#This Row],[Annual Income]]</f>
        <v>0.39205420014786263</v>
      </c>
      <c r="T677" s="3">
        <f>Table1[[#This Row],[Total Payments Received]]/Table1[[#This Row],[Term (Months)]]</f>
        <v>1123.1944444444443</v>
      </c>
      <c r="U677" s="3">
        <f>Table1[[#This Row],[Annual Income]]/12</f>
        <v>6875.75</v>
      </c>
      <c r="V677" s="6">
        <f>Table1[[#This Row],[EMI PER MONTH]]/Table1[[#This Row],[INCOME PER MONTH]]</f>
        <v>0.1633559167282761</v>
      </c>
      <c r="W677" s="7" t="str">
        <f>TEXT(Table1[[#This Row],[Issue Date]],"YYYY-mm")</f>
        <v>2023-01</v>
      </c>
      <c r="X677" s="33">
        <f ca="1">DATEDIF(Table1[[#This Row],[Issue Date]],TODAY(),"m")</f>
        <v>32</v>
      </c>
      <c r="Y67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8087</v>
      </c>
      <c r="Z677" s="22" t="str">
        <f>IF(Table1[[#This Row],[Total Payments Received]]&gt;Table1[[#This Row],[Loan Amount]],"PROFIT","LOSS")</f>
        <v>PROFIT</v>
      </c>
    </row>
    <row r="678" spans="1:26" ht="30" hidden="1" x14ac:dyDescent="0.25">
      <c r="A678" s="21" t="s">
        <v>1395</v>
      </c>
      <c r="B678" s="2" t="s">
        <v>2151</v>
      </c>
      <c r="C678" s="3" t="s">
        <v>1396</v>
      </c>
      <c r="D678" s="3" t="s">
        <v>45</v>
      </c>
      <c r="E678" s="3">
        <v>2177</v>
      </c>
      <c r="F678" s="3">
        <v>8</v>
      </c>
      <c r="G678" s="3">
        <v>36</v>
      </c>
      <c r="H678" s="3" t="s">
        <v>2773</v>
      </c>
      <c r="I678" s="3" t="s">
        <v>56</v>
      </c>
      <c r="J678" s="3" t="s">
        <v>46</v>
      </c>
      <c r="K678" s="3">
        <v>96406</v>
      </c>
      <c r="L678" s="3" t="s">
        <v>28</v>
      </c>
      <c r="M678" s="3">
        <v>0.23</v>
      </c>
      <c r="N678" s="3">
        <v>0.7</v>
      </c>
      <c r="O678" s="3">
        <v>0</v>
      </c>
      <c r="P678" s="3">
        <v>0</v>
      </c>
      <c r="Q678" s="3">
        <f>Table1[[#This Row],[Total Payments Received]]-Table1[[#This Row],[Loan Amount]]</f>
        <v>-2177</v>
      </c>
      <c r="R678" s="4">
        <f>Table1[[#This Row],[Loan Amount]]/Table1[[#This Row],[Annual Income]]</f>
        <v>2.2581582059207933E-2</v>
      </c>
      <c r="S678" s="6">
        <f>Table1[[#This Row],[Loan Amount]]/Table1[[#This Row],[Annual Income]]</f>
        <v>2.2581582059207933E-2</v>
      </c>
      <c r="T678" s="3">
        <f>Table1[[#This Row],[Total Payments Received]]/Table1[[#This Row],[Term (Months)]]</f>
        <v>0</v>
      </c>
      <c r="U678" s="3">
        <f>Table1[[#This Row],[Annual Income]]/12</f>
        <v>8033.833333333333</v>
      </c>
      <c r="V678" s="6">
        <f>Table1[[#This Row],[EMI PER MONTH]]/Table1[[#This Row],[INCOME PER MONTH]]</f>
        <v>0</v>
      </c>
      <c r="W678" s="7" t="str">
        <f>TEXT(Table1[[#This Row],[Issue Date]],"YYYY-mm")</f>
        <v>2023-11</v>
      </c>
      <c r="X678" s="33">
        <f ca="1">DATEDIF(Table1[[#This Row],[Issue Date]],TODAY(),"m")</f>
        <v>22</v>
      </c>
      <c r="Y67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2177</v>
      </c>
      <c r="Z678" s="22" t="str">
        <f>IF(Table1[[#This Row],[Total Payments Received]]&gt;Table1[[#This Row],[Loan Amount]],"PROFIT","LOSS")</f>
        <v>LOSS</v>
      </c>
    </row>
    <row r="679" spans="1:26" ht="45" x14ac:dyDescent="0.25">
      <c r="A679" s="21" t="s">
        <v>1397</v>
      </c>
      <c r="B679" s="2" t="s">
        <v>2158</v>
      </c>
      <c r="C679" s="3" t="s">
        <v>1398</v>
      </c>
      <c r="D679" s="3" t="s">
        <v>52</v>
      </c>
      <c r="E679" s="3">
        <v>5760</v>
      </c>
      <c r="F679" s="3">
        <v>21.3</v>
      </c>
      <c r="G679" s="3">
        <v>36</v>
      </c>
      <c r="H679" s="3" t="s">
        <v>19</v>
      </c>
      <c r="I679" s="3" t="s">
        <v>82</v>
      </c>
      <c r="J679" s="3" t="s">
        <v>31</v>
      </c>
      <c r="K679" s="3">
        <v>124220</v>
      </c>
      <c r="L679" s="3" t="s">
        <v>22</v>
      </c>
      <c r="M679" s="3">
        <v>0.27</v>
      </c>
      <c r="N679" s="3">
        <v>0.63</v>
      </c>
      <c r="O679" s="3">
        <v>6986.88</v>
      </c>
      <c r="P679" s="3">
        <v>0</v>
      </c>
      <c r="Q679" s="3">
        <f>Table1[[#This Row],[Total Payments Received]]-Table1[[#This Row],[Loan Amount]]</f>
        <v>1226.8800000000001</v>
      </c>
      <c r="R679" s="4">
        <f>Table1[[#This Row],[Loan Amount]]/Table1[[#This Row],[Annual Income]]</f>
        <v>4.6369344710996616E-2</v>
      </c>
      <c r="S679" s="6">
        <f>Table1[[#This Row],[Loan Amount]]/Table1[[#This Row],[Annual Income]]</f>
        <v>4.6369344710996616E-2</v>
      </c>
      <c r="T679" s="3">
        <f>Table1[[#This Row],[Total Payments Received]]/Table1[[#This Row],[Term (Months)]]</f>
        <v>194.08</v>
      </c>
      <c r="U679" s="3">
        <f>Table1[[#This Row],[Annual Income]]/12</f>
        <v>10351.666666666666</v>
      </c>
      <c r="V679" s="6">
        <f>Table1[[#This Row],[EMI PER MONTH]]/Table1[[#This Row],[INCOME PER MONTH]]</f>
        <v>1.8748671711479634E-2</v>
      </c>
      <c r="W679" s="7" t="str">
        <f>TEXT(Table1[[#This Row],[Issue Date]],"YYYY-mm")</f>
        <v>2022-04</v>
      </c>
      <c r="X679" s="33">
        <f ca="1">DATEDIF(Table1[[#This Row],[Issue Date]],TODAY(),"m")</f>
        <v>40</v>
      </c>
      <c r="Y67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1226.88</v>
      </c>
      <c r="Z679" s="22" t="str">
        <f>IF(Table1[[#This Row],[Total Payments Received]]&gt;Table1[[#This Row],[Loan Amount]],"PROFIT","LOSS")</f>
        <v>PROFIT</v>
      </c>
    </row>
    <row r="680" spans="1:26" ht="45" x14ac:dyDescent="0.25">
      <c r="A680" s="21" t="s">
        <v>1399</v>
      </c>
      <c r="B680" s="2" t="s">
        <v>2548</v>
      </c>
      <c r="C680" s="3" t="s">
        <v>1400</v>
      </c>
      <c r="D680" s="3" t="s">
        <v>49</v>
      </c>
      <c r="E680" s="3">
        <v>33779</v>
      </c>
      <c r="F680" s="3">
        <v>9.1</v>
      </c>
      <c r="G680" s="3">
        <v>60</v>
      </c>
      <c r="H680" s="3" t="s">
        <v>19</v>
      </c>
      <c r="I680" s="3" t="s">
        <v>20</v>
      </c>
      <c r="J680" s="3" t="s">
        <v>31</v>
      </c>
      <c r="K680" s="3">
        <v>69519</v>
      </c>
      <c r="L680" s="3" t="s">
        <v>32</v>
      </c>
      <c r="M680" s="3">
        <v>0.46</v>
      </c>
      <c r="N680" s="3">
        <v>0.92</v>
      </c>
      <c r="O680" s="3">
        <v>36852.89</v>
      </c>
      <c r="P680" s="3">
        <v>0</v>
      </c>
      <c r="Q680" s="3">
        <f>Table1[[#This Row],[Total Payments Received]]-Table1[[#This Row],[Loan Amount]]</f>
        <v>3073.8899999999994</v>
      </c>
      <c r="R680" s="4">
        <f>Table1[[#This Row],[Loan Amount]]/Table1[[#This Row],[Annual Income]]</f>
        <v>0.48589594211654369</v>
      </c>
      <c r="S680" s="6">
        <f>Table1[[#This Row],[Loan Amount]]/Table1[[#This Row],[Annual Income]]</f>
        <v>0.48589594211654369</v>
      </c>
      <c r="T680" s="3">
        <f>Table1[[#This Row],[Total Payments Received]]/Table1[[#This Row],[Term (Months)]]</f>
        <v>614.21483333333333</v>
      </c>
      <c r="U680" s="3">
        <f>Table1[[#This Row],[Annual Income]]/12</f>
        <v>5793.25</v>
      </c>
      <c r="V680" s="6">
        <f>Table1[[#This Row],[EMI PER MONTH]]/Table1[[#This Row],[INCOME PER MONTH]]</f>
        <v>0.10602249744674118</v>
      </c>
      <c r="W680" s="7" t="str">
        <f>TEXT(Table1[[#This Row],[Issue Date]],"YYYY-mm")</f>
        <v>2021-01</v>
      </c>
      <c r="X680" s="33">
        <f ca="1">DATEDIF(Table1[[#This Row],[Issue Date]],TODAY(),"m")</f>
        <v>55</v>
      </c>
      <c r="Y68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3073.89</v>
      </c>
      <c r="Z680" s="22" t="str">
        <f>IF(Table1[[#This Row],[Total Payments Received]]&gt;Table1[[#This Row],[Loan Amount]],"PROFIT","LOSS")</f>
        <v>PROFIT</v>
      </c>
    </row>
    <row r="681" spans="1:26" ht="30" x14ac:dyDescent="0.25">
      <c r="A681" s="21" t="s">
        <v>1401</v>
      </c>
      <c r="B681" s="2" t="s">
        <v>2423</v>
      </c>
      <c r="C681" s="3" t="s">
        <v>1402</v>
      </c>
      <c r="D681" s="3" t="s">
        <v>49</v>
      </c>
      <c r="E681" s="3">
        <v>22636</v>
      </c>
      <c r="F681" s="3">
        <v>20.6</v>
      </c>
      <c r="G681" s="3">
        <v>36</v>
      </c>
      <c r="H681" s="3" t="s">
        <v>2043</v>
      </c>
      <c r="I681" s="3" t="s">
        <v>72</v>
      </c>
      <c r="J681" s="3" t="s">
        <v>46</v>
      </c>
      <c r="K681" s="3">
        <v>79649</v>
      </c>
      <c r="L681" s="3" t="s">
        <v>28</v>
      </c>
      <c r="M681" s="3">
        <v>0.2</v>
      </c>
      <c r="N681" s="3">
        <v>0.56000000000000005</v>
      </c>
      <c r="O681" s="3">
        <v>9045.0499999999993</v>
      </c>
      <c r="P681" s="3">
        <v>0</v>
      </c>
      <c r="Q681" s="3">
        <f>Table1[[#This Row],[Total Payments Received]]-Table1[[#This Row],[Loan Amount]]</f>
        <v>-13590.95</v>
      </c>
      <c r="R681" s="4">
        <f>Table1[[#This Row],[Loan Amount]]/Table1[[#This Row],[Annual Income]]</f>
        <v>0.28419691395999952</v>
      </c>
      <c r="S681" s="6">
        <f>Table1[[#This Row],[Loan Amount]]/Table1[[#This Row],[Annual Income]]</f>
        <v>0.28419691395999952</v>
      </c>
      <c r="T681" s="3">
        <f>Table1[[#This Row],[Total Payments Received]]/Table1[[#This Row],[Term (Months)]]</f>
        <v>251.25138888888887</v>
      </c>
      <c r="U681" s="3">
        <f>Table1[[#This Row],[Annual Income]]/12</f>
        <v>6637.416666666667</v>
      </c>
      <c r="V681" s="6">
        <f>Table1[[#This Row],[EMI PER MONTH]]/Table1[[#This Row],[INCOME PER MONTH]]</f>
        <v>3.7853791845053504E-2</v>
      </c>
      <c r="W681" s="7" t="str">
        <f>TEXT(Table1[[#This Row],[Issue Date]],"YYYY-mm")</f>
        <v>2022-12</v>
      </c>
      <c r="X681" s="33">
        <f ca="1">DATEDIF(Table1[[#This Row],[Issue Date]],TODAY(),"m")</f>
        <v>33</v>
      </c>
      <c r="Y68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13590.95</v>
      </c>
      <c r="Z681" s="22" t="str">
        <f>IF(Table1[[#This Row],[Total Payments Received]]&gt;Table1[[#This Row],[Loan Amount]],"PROFIT","LOSS")</f>
        <v>LOSS</v>
      </c>
    </row>
    <row r="682" spans="1:26" x14ac:dyDescent="0.25">
      <c r="A682" s="21" t="s">
        <v>1403</v>
      </c>
      <c r="B682" s="2" t="s">
        <v>2275</v>
      </c>
      <c r="C682" s="3" t="s">
        <v>1404</v>
      </c>
      <c r="D682" s="3" t="s">
        <v>75</v>
      </c>
      <c r="E682" s="3">
        <v>17353</v>
      </c>
      <c r="F682" s="3">
        <v>19.7</v>
      </c>
      <c r="G682" s="3">
        <v>36</v>
      </c>
      <c r="H682" s="3" t="s">
        <v>2043</v>
      </c>
      <c r="I682" s="3" t="s">
        <v>82</v>
      </c>
      <c r="J682" s="3" t="s">
        <v>36</v>
      </c>
      <c r="K682" s="3">
        <v>64524</v>
      </c>
      <c r="L682" s="3" t="s">
        <v>28</v>
      </c>
      <c r="M682" s="3">
        <v>0.14000000000000001</v>
      </c>
      <c r="N682" s="3">
        <v>0.79</v>
      </c>
      <c r="O682" s="3">
        <v>7025.57</v>
      </c>
      <c r="P682" s="3">
        <v>0</v>
      </c>
      <c r="Q682" s="3">
        <f>Table1[[#This Row],[Total Payments Received]]-Table1[[#This Row],[Loan Amount]]</f>
        <v>-10327.43</v>
      </c>
      <c r="R682" s="4">
        <f>Table1[[#This Row],[Loan Amount]]/Table1[[#This Row],[Annual Income]]</f>
        <v>0.26893868947988347</v>
      </c>
      <c r="S682" s="6">
        <f>Table1[[#This Row],[Loan Amount]]/Table1[[#This Row],[Annual Income]]</f>
        <v>0.26893868947988347</v>
      </c>
      <c r="T682" s="3">
        <f>Table1[[#This Row],[Total Payments Received]]/Table1[[#This Row],[Term (Months)]]</f>
        <v>195.1547222222222</v>
      </c>
      <c r="U682" s="3">
        <f>Table1[[#This Row],[Annual Income]]/12</f>
        <v>5377</v>
      </c>
      <c r="V682" s="6">
        <f>Table1[[#This Row],[EMI PER MONTH]]/Table1[[#This Row],[INCOME PER MONTH]]</f>
        <v>3.6294350422581778E-2</v>
      </c>
      <c r="W682" s="7" t="str">
        <f>TEXT(Table1[[#This Row],[Issue Date]],"YYYY-mm")</f>
        <v>2023-11</v>
      </c>
      <c r="X682" s="33">
        <f ca="1">DATEDIF(Table1[[#This Row],[Issue Date]],TODAY(),"m")</f>
        <v>21</v>
      </c>
      <c r="Y68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10327.43</v>
      </c>
      <c r="Z682" s="22" t="str">
        <f>IF(Table1[[#This Row],[Total Payments Received]]&gt;Table1[[#This Row],[Loan Amount]],"PROFIT","LOSS")</f>
        <v>LOSS</v>
      </c>
    </row>
    <row r="683" spans="1:26" x14ac:dyDescent="0.25">
      <c r="A683" s="21" t="s">
        <v>1405</v>
      </c>
      <c r="B683" s="2" t="s">
        <v>2555</v>
      </c>
      <c r="C683" s="3" t="s">
        <v>1406</v>
      </c>
      <c r="D683" s="3" t="s">
        <v>18</v>
      </c>
      <c r="E683" s="3">
        <v>12556</v>
      </c>
      <c r="F683" s="3">
        <v>11</v>
      </c>
      <c r="G683" s="3">
        <v>60</v>
      </c>
      <c r="H683" s="3" t="s">
        <v>2043</v>
      </c>
      <c r="I683" s="3" t="s">
        <v>82</v>
      </c>
      <c r="J683" s="3" t="s">
        <v>36</v>
      </c>
      <c r="K683" s="3">
        <v>126493</v>
      </c>
      <c r="L683" s="3" t="s">
        <v>28</v>
      </c>
      <c r="M683" s="3">
        <v>0.23</v>
      </c>
      <c r="N683" s="3">
        <v>0.52</v>
      </c>
      <c r="O683" s="3">
        <v>3922.58</v>
      </c>
      <c r="P683" s="3">
        <v>3494.67</v>
      </c>
      <c r="Q683" s="3">
        <f>Table1[[#This Row],[Total Payments Received]]-Table1[[#This Row],[Loan Amount]]</f>
        <v>-8633.42</v>
      </c>
      <c r="R683" s="4">
        <f>Table1[[#This Row],[Loan Amount]]/Table1[[#This Row],[Annual Income]]</f>
        <v>9.9262409777616148E-2</v>
      </c>
      <c r="S683" s="6">
        <f>Table1[[#This Row],[Loan Amount]]/Table1[[#This Row],[Annual Income]]</f>
        <v>9.9262409777616148E-2</v>
      </c>
      <c r="T683" s="3">
        <f>Table1[[#This Row],[Total Payments Received]]/Table1[[#This Row],[Term (Months)]]</f>
        <v>65.376333333333335</v>
      </c>
      <c r="U683" s="3">
        <f>Table1[[#This Row],[Annual Income]]/12</f>
        <v>10541.083333333334</v>
      </c>
      <c r="V683" s="6">
        <f>Table1[[#This Row],[EMI PER MONTH]]/Table1[[#This Row],[INCOME PER MONTH]]</f>
        <v>6.2020507063631977E-3</v>
      </c>
      <c r="W683" s="7" t="str">
        <f>TEXT(Table1[[#This Row],[Issue Date]],"YYYY-mm")</f>
        <v>2021-03</v>
      </c>
      <c r="X683" s="33">
        <f ca="1">DATEDIF(Table1[[#This Row],[Issue Date]],TODAY(),"m")</f>
        <v>53</v>
      </c>
      <c r="Y68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8633.42</v>
      </c>
      <c r="Z683" s="22" t="str">
        <f>IF(Table1[[#This Row],[Total Payments Received]]&gt;Table1[[#This Row],[Loan Amount]],"PROFIT","LOSS")</f>
        <v>LOSS</v>
      </c>
    </row>
    <row r="684" spans="1:26" ht="30" x14ac:dyDescent="0.25">
      <c r="A684" s="21" t="s">
        <v>1407</v>
      </c>
      <c r="B684" s="2" t="s">
        <v>2516</v>
      </c>
      <c r="C684" s="3" t="s">
        <v>1408</v>
      </c>
      <c r="D684" s="3" t="s">
        <v>18</v>
      </c>
      <c r="E684" s="3">
        <v>28598</v>
      </c>
      <c r="F684" s="3">
        <v>11.5</v>
      </c>
      <c r="G684" s="3">
        <v>60</v>
      </c>
      <c r="H684" s="3" t="s">
        <v>2043</v>
      </c>
      <c r="I684" s="3" t="s">
        <v>35</v>
      </c>
      <c r="J684" s="3" t="s">
        <v>21</v>
      </c>
      <c r="K684" s="3">
        <v>63885</v>
      </c>
      <c r="L684" s="3" t="s">
        <v>28</v>
      </c>
      <c r="M684" s="3">
        <v>0.14000000000000001</v>
      </c>
      <c r="N684" s="3">
        <v>0.7</v>
      </c>
      <c r="O684" s="3">
        <v>4701.45</v>
      </c>
      <c r="P684" s="3">
        <v>0</v>
      </c>
      <c r="Q684" s="3">
        <f>Table1[[#This Row],[Total Payments Received]]-Table1[[#This Row],[Loan Amount]]</f>
        <v>-23896.55</v>
      </c>
      <c r="R684" s="4">
        <f>Table1[[#This Row],[Loan Amount]]/Table1[[#This Row],[Annual Income]]</f>
        <v>0.44764811771151286</v>
      </c>
      <c r="S684" s="6">
        <f>Table1[[#This Row],[Loan Amount]]/Table1[[#This Row],[Annual Income]]</f>
        <v>0.44764811771151286</v>
      </c>
      <c r="T684" s="3">
        <f>Table1[[#This Row],[Total Payments Received]]/Table1[[#This Row],[Term (Months)]]</f>
        <v>78.357500000000002</v>
      </c>
      <c r="U684" s="3">
        <f>Table1[[#This Row],[Annual Income]]/12</f>
        <v>5323.75</v>
      </c>
      <c r="V684" s="6">
        <f>Table1[[#This Row],[EMI PER MONTH]]/Table1[[#This Row],[INCOME PER MONTH]]</f>
        <v>1.4718478516083587E-2</v>
      </c>
      <c r="W684" s="7" t="str">
        <f>TEXT(Table1[[#This Row],[Issue Date]],"YYYY-mm")</f>
        <v>2021-05</v>
      </c>
      <c r="X684" s="33">
        <f ca="1">DATEDIF(Table1[[#This Row],[Issue Date]],TODAY(),"m")</f>
        <v>52</v>
      </c>
      <c r="Y68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23896.55</v>
      </c>
      <c r="Z684" s="22" t="str">
        <f>IF(Table1[[#This Row],[Total Payments Received]]&gt;Table1[[#This Row],[Loan Amount]],"PROFIT","LOSS")</f>
        <v>LOSS</v>
      </c>
    </row>
    <row r="685" spans="1:26" x14ac:dyDescent="0.25">
      <c r="A685" s="21" t="s">
        <v>1409</v>
      </c>
      <c r="B685" s="2" t="s">
        <v>2556</v>
      </c>
      <c r="C685" s="3" t="s">
        <v>1410</v>
      </c>
      <c r="D685" s="3" t="s">
        <v>71</v>
      </c>
      <c r="E685" s="3">
        <v>12563</v>
      </c>
      <c r="F685" s="3">
        <v>20.9</v>
      </c>
      <c r="G685" s="3">
        <v>60</v>
      </c>
      <c r="H685" s="3" t="s">
        <v>19</v>
      </c>
      <c r="I685" s="3" t="s">
        <v>26</v>
      </c>
      <c r="J685" s="3" t="s">
        <v>36</v>
      </c>
      <c r="K685" s="3">
        <v>74369</v>
      </c>
      <c r="L685" s="3" t="s">
        <v>22</v>
      </c>
      <c r="M685" s="3">
        <v>0.15</v>
      </c>
      <c r="N685" s="3">
        <v>0.75</v>
      </c>
      <c r="O685" s="3">
        <v>15188.67</v>
      </c>
      <c r="P685" s="3">
        <v>0</v>
      </c>
      <c r="Q685" s="3">
        <f>Table1[[#This Row],[Total Payments Received]]-Table1[[#This Row],[Loan Amount]]</f>
        <v>2625.67</v>
      </c>
      <c r="R685" s="4">
        <f>Table1[[#This Row],[Loan Amount]]/Table1[[#This Row],[Annual Income]]</f>
        <v>0.16892791351235056</v>
      </c>
      <c r="S685" s="6">
        <f>Table1[[#This Row],[Loan Amount]]/Table1[[#This Row],[Annual Income]]</f>
        <v>0.16892791351235056</v>
      </c>
      <c r="T685" s="3">
        <f>Table1[[#This Row],[Total Payments Received]]/Table1[[#This Row],[Term (Months)]]</f>
        <v>253.14449999999999</v>
      </c>
      <c r="U685" s="3">
        <f>Table1[[#This Row],[Annual Income]]/12</f>
        <v>6197.416666666667</v>
      </c>
      <c r="V685" s="6">
        <f>Table1[[#This Row],[EMI PER MONTH]]/Table1[[#This Row],[INCOME PER MONTH]]</f>
        <v>4.084677755516411E-2</v>
      </c>
      <c r="W685" s="7" t="str">
        <f>TEXT(Table1[[#This Row],[Issue Date]],"YYYY-mm")</f>
        <v>2023-03</v>
      </c>
      <c r="X685" s="33">
        <f ca="1">DATEDIF(Table1[[#This Row],[Issue Date]],TODAY(),"m")</f>
        <v>29</v>
      </c>
      <c r="Y68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2625.67</v>
      </c>
      <c r="Z685" s="22" t="str">
        <f>IF(Table1[[#This Row],[Total Payments Received]]&gt;Table1[[#This Row],[Loan Amount]],"PROFIT","LOSS")</f>
        <v>PROFIT</v>
      </c>
    </row>
    <row r="686" spans="1:26" ht="30" hidden="1" x14ac:dyDescent="0.25">
      <c r="A686" s="21" t="s">
        <v>1411</v>
      </c>
      <c r="B686" s="2" t="s">
        <v>2557</v>
      </c>
      <c r="C686" s="3" t="s">
        <v>1412</v>
      </c>
      <c r="D686" s="3" t="s">
        <v>49</v>
      </c>
      <c r="E686" s="3">
        <v>9234</v>
      </c>
      <c r="F686" s="3">
        <v>14.2</v>
      </c>
      <c r="G686" s="3">
        <v>36</v>
      </c>
      <c r="H686" s="3" t="s">
        <v>2773</v>
      </c>
      <c r="I686" s="3" t="s">
        <v>20</v>
      </c>
      <c r="J686" s="3" t="s">
        <v>21</v>
      </c>
      <c r="K686" s="3">
        <v>131132</v>
      </c>
      <c r="L686" s="3" t="s">
        <v>32</v>
      </c>
      <c r="M686" s="3">
        <v>0.33</v>
      </c>
      <c r="N686" s="3">
        <v>0.63</v>
      </c>
      <c r="O686" s="3">
        <v>0</v>
      </c>
      <c r="P686" s="3">
        <v>0</v>
      </c>
      <c r="Q686" s="3">
        <f>Table1[[#This Row],[Total Payments Received]]-Table1[[#This Row],[Loan Amount]]</f>
        <v>-9234</v>
      </c>
      <c r="R686" s="4">
        <f>Table1[[#This Row],[Loan Amount]]/Table1[[#This Row],[Annual Income]]</f>
        <v>7.0417594484946472E-2</v>
      </c>
      <c r="S686" s="6">
        <f>Table1[[#This Row],[Loan Amount]]/Table1[[#This Row],[Annual Income]]</f>
        <v>7.0417594484946472E-2</v>
      </c>
      <c r="T686" s="3">
        <f>Table1[[#This Row],[Total Payments Received]]/Table1[[#This Row],[Term (Months)]]</f>
        <v>0</v>
      </c>
      <c r="U686" s="3">
        <f>Table1[[#This Row],[Annual Income]]/12</f>
        <v>10927.666666666666</v>
      </c>
      <c r="V686" s="6">
        <f>Table1[[#This Row],[EMI PER MONTH]]/Table1[[#This Row],[INCOME PER MONTH]]</f>
        <v>0</v>
      </c>
      <c r="W686" s="7" t="str">
        <f>TEXT(Table1[[#This Row],[Issue Date]],"YYYY-mm")</f>
        <v>2022-06</v>
      </c>
      <c r="X686" s="33">
        <f ca="1">DATEDIF(Table1[[#This Row],[Issue Date]],TODAY(),"m")</f>
        <v>38</v>
      </c>
      <c r="Y68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9234</v>
      </c>
      <c r="Z686" s="22" t="str">
        <f>IF(Table1[[#This Row],[Total Payments Received]]&gt;Table1[[#This Row],[Loan Amount]],"PROFIT","LOSS")</f>
        <v>LOSS</v>
      </c>
    </row>
    <row r="687" spans="1:26" ht="45" x14ac:dyDescent="0.25">
      <c r="A687" s="21" t="s">
        <v>1413</v>
      </c>
      <c r="B687" s="2" t="s">
        <v>2558</v>
      </c>
      <c r="C687" s="3" t="s">
        <v>1414</v>
      </c>
      <c r="D687" s="3" t="s">
        <v>52</v>
      </c>
      <c r="E687" s="3">
        <v>26519</v>
      </c>
      <c r="F687" s="3">
        <v>19.600000000000001</v>
      </c>
      <c r="G687" s="3">
        <v>36</v>
      </c>
      <c r="H687" s="3" t="s">
        <v>2043</v>
      </c>
      <c r="I687" s="3" t="s">
        <v>20</v>
      </c>
      <c r="J687" s="3" t="s">
        <v>31</v>
      </c>
      <c r="K687" s="3">
        <v>125402</v>
      </c>
      <c r="L687" s="3" t="s">
        <v>32</v>
      </c>
      <c r="M687" s="3">
        <v>0.12</v>
      </c>
      <c r="N687" s="3">
        <v>0.7</v>
      </c>
      <c r="O687" s="3">
        <v>11613.67</v>
      </c>
      <c r="P687" s="3">
        <v>0</v>
      </c>
      <c r="Q687" s="3">
        <f>Table1[[#This Row],[Total Payments Received]]-Table1[[#This Row],[Loan Amount]]</f>
        <v>-14905.33</v>
      </c>
      <c r="R687" s="4">
        <f>Table1[[#This Row],[Loan Amount]]/Table1[[#This Row],[Annual Income]]</f>
        <v>0.21147190634918103</v>
      </c>
      <c r="S687" s="6">
        <f>Table1[[#This Row],[Loan Amount]]/Table1[[#This Row],[Annual Income]]</f>
        <v>0.21147190634918103</v>
      </c>
      <c r="T687" s="3">
        <f>Table1[[#This Row],[Total Payments Received]]/Table1[[#This Row],[Term (Months)]]</f>
        <v>322.60194444444443</v>
      </c>
      <c r="U687" s="3">
        <f>Table1[[#This Row],[Annual Income]]/12</f>
        <v>10450.166666666666</v>
      </c>
      <c r="V687" s="6">
        <f>Table1[[#This Row],[EMI PER MONTH]]/Table1[[#This Row],[INCOME PER MONTH]]</f>
        <v>3.0870507115782309E-2</v>
      </c>
      <c r="W687" s="7" t="str">
        <f>TEXT(Table1[[#This Row],[Issue Date]],"YYYY-mm")</f>
        <v>2021-05</v>
      </c>
      <c r="X687" s="33">
        <f ca="1">DATEDIF(Table1[[#This Row],[Issue Date]],TODAY(),"m")</f>
        <v>51</v>
      </c>
      <c r="Y68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14905.33</v>
      </c>
      <c r="Z687" s="22" t="str">
        <f>IF(Table1[[#This Row],[Total Payments Received]]&gt;Table1[[#This Row],[Loan Amount]],"PROFIT","LOSS")</f>
        <v>LOSS</v>
      </c>
    </row>
    <row r="688" spans="1:26" ht="30" x14ac:dyDescent="0.25">
      <c r="A688" s="21" t="s">
        <v>1415</v>
      </c>
      <c r="B688" s="2" t="s">
        <v>2559</v>
      </c>
      <c r="C688" s="3" t="s">
        <v>1416</v>
      </c>
      <c r="D688" s="3" t="s">
        <v>64</v>
      </c>
      <c r="E688" s="3">
        <v>27966</v>
      </c>
      <c r="F688" s="3">
        <v>8</v>
      </c>
      <c r="G688" s="3">
        <v>60</v>
      </c>
      <c r="H688" s="3" t="s">
        <v>2043</v>
      </c>
      <c r="I688" s="3" t="s">
        <v>72</v>
      </c>
      <c r="J688" s="3" t="s">
        <v>46</v>
      </c>
      <c r="K688" s="3">
        <v>60676</v>
      </c>
      <c r="L688" s="3" t="s">
        <v>28</v>
      </c>
      <c r="M688" s="3">
        <v>0.11</v>
      </c>
      <c r="N688" s="3">
        <v>0.56999999999999995</v>
      </c>
      <c r="O688" s="3">
        <v>12642.02</v>
      </c>
      <c r="P688" s="3">
        <v>0</v>
      </c>
      <c r="Q688" s="3">
        <f>Table1[[#This Row],[Total Payments Received]]-Table1[[#This Row],[Loan Amount]]</f>
        <v>-15323.98</v>
      </c>
      <c r="R688" s="4">
        <f>Table1[[#This Row],[Loan Amount]]/Table1[[#This Row],[Annual Income]]</f>
        <v>0.46090711319137717</v>
      </c>
      <c r="S688" s="6">
        <f>Table1[[#This Row],[Loan Amount]]/Table1[[#This Row],[Annual Income]]</f>
        <v>0.46090711319137717</v>
      </c>
      <c r="T688" s="3">
        <f>Table1[[#This Row],[Total Payments Received]]/Table1[[#This Row],[Term (Months)]]</f>
        <v>210.70033333333333</v>
      </c>
      <c r="U688" s="3">
        <f>Table1[[#This Row],[Annual Income]]/12</f>
        <v>5056.333333333333</v>
      </c>
      <c r="V688" s="6">
        <f>Table1[[#This Row],[EMI PER MONTH]]/Table1[[#This Row],[INCOME PER MONTH]]</f>
        <v>4.1670578152811659E-2</v>
      </c>
      <c r="W688" s="7" t="str">
        <f>TEXT(Table1[[#This Row],[Issue Date]],"YYYY-mm")</f>
        <v>2021-01</v>
      </c>
      <c r="X688" s="33">
        <f ca="1">DATEDIF(Table1[[#This Row],[Issue Date]],TODAY(),"m")</f>
        <v>55</v>
      </c>
      <c r="Y68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15323.98</v>
      </c>
      <c r="Z688" s="22" t="str">
        <f>IF(Table1[[#This Row],[Total Payments Received]]&gt;Table1[[#This Row],[Loan Amount]],"PROFIT","LOSS")</f>
        <v>LOSS</v>
      </c>
    </row>
    <row r="689" spans="1:26" x14ac:dyDescent="0.25">
      <c r="A689" s="21" t="s">
        <v>1417</v>
      </c>
      <c r="B689" s="2" t="s">
        <v>2560</v>
      </c>
      <c r="C689" s="3" t="s">
        <v>1418</v>
      </c>
      <c r="D689" s="3" t="s">
        <v>75</v>
      </c>
      <c r="E689" s="3">
        <v>17173</v>
      </c>
      <c r="F689" s="3">
        <v>22.1</v>
      </c>
      <c r="G689" s="3">
        <v>36</v>
      </c>
      <c r="H689" s="3" t="s">
        <v>19</v>
      </c>
      <c r="I689" s="3" t="s">
        <v>72</v>
      </c>
      <c r="J689" s="3" t="s">
        <v>36</v>
      </c>
      <c r="K689" s="3">
        <v>94093</v>
      </c>
      <c r="L689" s="3" t="s">
        <v>32</v>
      </c>
      <c r="M689" s="3">
        <v>0.39</v>
      </c>
      <c r="N689" s="3">
        <v>0.64</v>
      </c>
      <c r="O689" s="3">
        <v>20968.23</v>
      </c>
      <c r="P689" s="3">
        <v>0</v>
      </c>
      <c r="Q689" s="3">
        <f>Table1[[#This Row],[Total Payments Received]]-Table1[[#This Row],[Loan Amount]]</f>
        <v>3795.2299999999996</v>
      </c>
      <c r="R689" s="4">
        <f>Table1[[#This Row],[Loan Amount]]/Table1[[#This Row],[Annual Income]]</f>
        <v>0.18251092004718736</v>
      </c>
      <c r="S689" s="6">
        <f>Table1[[#This Row],[Loan Amount]]/Table1[[#This Row],[Annual Income]]</f>
        <v>0.18251092004718736</v>
      </c>
      <c r="T689" s="3">
        <f>Table1[[#This Row],[Total Payments Received]]/Table1[[#This Row],[Term (Months)]]</f>
        <v>582.45083333333332</v>
      </c>
      <c r="U689" s="3">
        <f>Table1[[#This Row],[Annual Income]]/12</f>
        <v>7841.083333333333</v>
      </c>
      <c r="V689" s="6">
        <f>Table1[[#This Row],[EMI PER MONTH]]/Table1[[#This Row],[INCOME PER MONTH]]</f>
        <v>7.4281933831422106E-2</v>
      </c>
      <c r="W689" s="7" t="str">
        <f>TEXT(Table1[[#This Row],[Issue Date]],"YYYY-mm")</f>
        <v>2021-03</v>
      </c>
      <c r="X689" s="33">
        <f ca="1">DATEDIF(Table1[[#This Row],[Issue Date]],TODAY(),"m")</f>
        <v>54</v>
      </c>
      <c r="Y68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3795.23</v>
      </c>
      <c r="Z689" s="22" t="str">
        <f>IF(Table1[[#This Row],[Total Payments Received]]&gt;Table1[[#This Row],[Loan Amount]],"PROFIT","LOSS")</f>
        <v>PROFIT</v>
      </c>
    </row>
    <row r="690" spans="1:26" ht="30" x14ac:dyDescent="0.25">
      <c r="A690" s="21" t="s">
        <v>1419</v>
      </c>
      <c r="B690" s="2" t="s">
        <v>2529</v>
      </c>
      <c r="C690" s="3" t="s">
        <v>1420</v>
      </c>
      <c r="D690" s="3" t="s">
        <v>75</v>
      </c>
      <c r="E690" s="3">
        <v>27987</v>
      </c>
      <c r="F690" s="3">
        <v>19.2</v>
      </c>
      <c r="G690" s="3">
        <v>60</v>
      </c>
      <c r="H690" s="3" t="s">
        <v>19</v>
      </c>
      <c r="I690" s="3" t="s">
        <v>20</v>
      </c>
      <c r="J690" s="3" t="s">
        <v>21</v>
      </c>
      <c r="K690" s="3">
        <v>77764</v>
      </c>
      <c r="L690" s="3" t="s">
        <v>22</v>
      </c>
      <c r="M690" s="3">
        <v>0.24</v>
      </c>
      <c r="N690" s="3">
        <v>0.78</v>
      </c>
      <c r="O690" s="3">
        <v>33360.5</v>
      </c>
      <c r="P690" s="3">
        <v>0</v>
      </c>
      <c r="Q690" s="3">
        <f>Table1[[#This Row],[Total Payments Received]]-Table1[[#This Row],[Loan Amount]]</f>
        <v>5373.5</v>
      </c>
      <c r="R690" s="4">
        <f>Table1[[#This Row],[Loan Amount]]/Table1[[#This Row],[Annual Income]]</f>
        <v>0.35989661025667402</v>
      </c>
      <c r="S690" s="6">
        <f>Table1[[#This Row],[Loan Amount]]/Table1[[#This Row],[Annual Income]]</f>
        <v>0.35989661025667402</v>
      </c>
      <c r="T690" s="3">
        <f>Table1[[#This Row],[Total Payments Received]]/Table1[[#This Row],[Term (Months)]]</f>
        <v>556.00833333333333</v>
      </c>
      <c r="U690" s="3">
        <f>Table1[[#This Row],[Annual Income]]/12</f>
        <v>6480.333333333333</v>
      </c>
      <c r="V690" s="6">
        <f>Table1[[#This Row],[EMI PER MONTH]]/Table1[[#This Row],[INCOME PER MONTH]]</f>
        <v>8.5799341597654441E-2</v>
      </c>
      <c r="W690" s="7" t="str">
        <f>TEXT(Table1[[#This Row],[Issue Date]],"YYYY-mm")</f>
        <v>2021-08</v>
      </c>
      <c r="X690" s="33">
        <f ca="1">DATEDIF(Table1[[#This Row],[Issue Date]],TODAY(),"m")</f>
        <v>48</v>
      </c>
      <c r="Y69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5373.5</v>
      </c>
      <c r="Z690" s="22" t="str">
        <f>IF(Table1[[#This Row],[Total Payments Received]]&gt;Table1[[#This Row],[Loan Amount]],"PROFIT","LOSS")</f>
        <v>PROFIT</v>
      </c>
    </row>
    <row r="691" spans="1:26" ht="45" x14ac:dyDescent="0.25">
      <c r="A691" s="21" t="s">
        <v>1421</v>
      </c>
      <c r="B691" s="2" t="s">
        <v>2403</v>
      </c>
      <c r="C691" s="3" t="s">
        <v>1422</v>
      </c>
      <c r="D691" s="3" t="s">
        <v>52</v>
      </c>
      <c r="E691" s="3">
        <v>14178</v>
      </c>
      <c r="F691" s="3">
        <v>23.1</v>
      </c>
      <c r="G691" s="3">
        <v>60</v>
      </c>
      <c r="H691" s="3" t="s">
        <v>2043</v>
      </c>
      <c r="I691" s="3" t="s">
        <v>20</v>
      </c>
      <c r="J691" s="3" t="s">
        <v>31</v>
      </c>
      <c r="K691" s="3">
        <v>80799</v>
      </c>
      <c r="L691" s="3" t="s">
        <v>32</v>
      </c>
      <c r="M691" s="3">
        <v>0.15</v>
      </c>
      <c r="N691" s="3">
        <v>0.64</v>
      </c>
      <c r="O691" s="3">
        <v>1947.61</v>
      </c>
      <c r="P691" s="3">
        <v>0</v>
      </c>
      <c r="Q691" s="3">
        <f>Table1[[#This Row],[Total Payments Received]]-Table1[[#This Row],[Loan Amount]]</f>
        <v>-12230.39</v>
      </c>
      <c r="R691" s="4">
        <f>Table1[[#This Row],[Loan Amount]]/Table1[[#This Row],[Annual Income]]</f>
        <v>0.17547246871867225</v>
      </c>
      <c r="S691" s="6">
        <f>Table1[[#This Row],[Loan Amount]]/Table1[[#This Row],[Annual Income]]</f>
        <v>0.17547246871867225</v>
      </c>
      <c r="T691" s="3">
        <f>Table1[[#This Row],[Total Payments Received]]/Table1[[#This Row],[Term (Months)]]</f>
        <v>32.460166666666666</v>
      </c>
      <c r="U691" s="3">
        <f>Table1[[#This Row],[Annual Income]]/12</f>
        <v>6733.25</v>
      </c>
      <c r="V691" s="6">
        <f>Table1[[#This Row],[EMI PER MONTH]]/Table1[[#This Row],[INCOME PER MONTH]]</f>
        <v>4.8208764959962371E-3</v>
      </c>
      <c r="W691" s="7" t="str">
        <f>TEXT(Table1[[#This Row],[Issue Date]],"YYYY-mm")</f>
        <v>2021-04</v>
      </c>
      <c r="X691" s="33">
        <f ca="1">DATEDIF(Table1[[#This Row],[Issue Date]],TODAY(),"m")</f>
        <v>53</v>
      </c>
      <c r="Y69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12230.39</v>
      </c>
      <c r="Z691" s="22" t="str">
        <f>IF(Table1[[#This Row],[Total Payments Received]]&gt;Table1[[#This Row],[Loan Amount]],"PROFIT","LOSS")</f>
        <v>LOSS</v>
      </c>
    </row>
    <row r="692" spans="1:26" x14ac:dyDescent="0.25">
      <c r="A692" s="21" t="s">
        <v>1423</v>
      </c>
      <c r="B692" s="2" t="s">
        <v>2518</v>
      </c>
      <c r="C692" s="3" t="s">
        <v>1424</v>
      </c>
      <c r="D692" s="3" t="s">
        <v>64</v>
      </c>
      <c r="E692" s="3">
        <v>25596</v>
      </c>
      <c r="F692" s="3">
        <v>7.6</v>
      </c>
      <c r="G692" s="3">
        <v>36</v>
      </c>
      <c r="H692" s="3" t="s">
        <v>19</v>
      </c>
      <c r="I692" s="3" t="s">
        <v>72</v>
      </c>
      <c r="J692" s="3" t="s">
        <v>36</v>
      </c>
      <c r="K692" s="3">
        <v>109414</v>
      </c>
      <c r="L692" s="3" t="s">
        <v>22</v>
      </c>
      <c r="M692" s="3">
        <v>0.2</v>
      </c>
      <c r="N692" s="3">
        <v>0.9</v>
      </c>
      <c r="O692" s="3">
        <v>27541.3</v>
      </c>
      <c r="P692" s="3">
        <v>0</v>
      </c>
      <c r="Q692" s="3">
        <f>Table1[[#This Row],[Total Payments Received]]-Table1[[#This Row],[Loan Amount]]</f>
        <v>1945.2999999999993</v>
      </c>
      <c r="R692" s="4">
        <f>Table1[[#This Row],[Loan Amount]]/Table1[[#This Row],[Annual Income]]</f>
        <v>0.23393715612261684</v>
      </c>
      <c r="S692" s="6">
        <f>Table1[[#This Row],[Loan Amount]]/Table1[[#This Row],[Annual Income]]</f>
        <v>0.23393715612261684</v>
      </c>
      <c r="T692" s="3">
        <f>Table1[[#This Row],[Total Payments Received]]/Table1[[#This Row],[Term (Months)]]</f>
        <v>765.03611111111104</v>
      </c>
      <c r="U692" s="3">
        <f>Table1[[#This Row],[Annual Income]]/12</f>
        <v>9117.8333333333339</v>
      </c>
      <c r="V692" s="6">
        <f>Table1[[#This Row],[EMI PER MONTH]]/Table1[[#This Row],[INCOME PER MONTH]]</f>
        <v>8.3905472182109531E-2</v>
      </c>
      <c r="W692" s="7" t="str">
        <f>TEXT(Table1[[#This Row],[Issue Date]],"YYYY-mm")</f>
        <v>2021-04</v>
      </c>
      <c r="X692" s="33">
        <f ca="1">DATEDIF(Table1[[#This Row],[Issue Date]],TODAY(),"m")</f>
        <v>52</v>
      </c>
      <c r="Y69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1945.3</v>
      </c>
      <c r="Z692" s="22" t="str">
        <f>IF(Table1[[#This Row],[Total Payments Received]]&gt;Table1[[#This Row],[Loan Amount]],"PROFIT","LOSS")</f>
        <v>PROFIT</v>
      </c>
    </row>
    <row r="693" spans="1:26" x14ac:dyDescent="0.25">
      <c r="A693" s="21" t="s">
        <v>1425</v>
      </c>
      <c r="B693" s="2" t="s">
        <v>2561</v>
      </c>
      <c r="C693" s="3" t="s">
        <v>1426</v>
      </c>
      <c r="D693" s="3" t="s">
        <v>71</v>
      </c>
      <c r="E693" s="3">
        <v>34174</v>
      </c>
      <c r="F693" s="3">
        <v>16.899999999999999</v>
      </c>
      <c r="G693" s="3">
        <v>36</v>
      </c>
      <c r="H693" s="3" t="s">
        <v>19</v>
      </c>
      <c r="I693" s="3" t="s">
        <v>26</v>
      </c>
      <c r="J693" s="3" t="s">
        <v>27</v>
      </c>
      <c r="K693" s="3">
        <v>135296</v>
      </c>
      <c r="L693" s="3" t="s">
        <v>22</v>
      </c>
      <c r="M693" s="3">
        <v>0.36</v>
      </c>
      <c r="N693" s="3">
        <v>0.78</v>
      </c>
      <c r="O693" s="3">
        <v>39949.410000000003</v>
      </c>
      <c r="P693" s="3">
        <v>0</v>
      </c>
      <c r="Q693" s="3">
        <f>Table1[[#This Row],[Total Payments Received]]-Table1[[#This Row],[Loan Amount]]</f>
        <v>5775.4100000000035</v>
      </c>
      <c r="R693" s="4">
        <f>Table1[[#This Row],[Loan Amount]]/Table1[[#This Row],[Annual Income]]</f>
        <v>0.25258692052980131</v>
      </c>
      <c r="S693" s="6">
        <f>Table1[[#This Row],[Loan Amount]]/Table1[[#This Row],[Annual Income]]</f>
        <v>0.25258692052980131</v>
      </c>
      <c r="T693" s="3">
        <f>Table1[[#This Row],[Total Payments Received]]/Table1[[#This Row],[Term (Months)]]</f>
        <v>1109.7058333333334</v>
      </c>
      <c r="U693" s="3">
        <f>Table1[[#This Row],[Annual Income]]/12</f>
        <v>11274.666666666666</v>
      </c>
      <c r="V693" s="6">
        <f>Table1[[#This Row],[EMI PER MONTH]]/Table1[[#This Row],[INCOME PER MONTH]]</f>
        <v>9.8424713221381285E-2</v>
      </c>
      <c r="W693" s="7" t="str">
        <f>TEXT(Table1[[#This Row],[Issue Date]],"YYYY-mm")</f>
        <v>2021-08</v>
      </c>
      <c r="X693" s="33">
        <f ca="1">DATEDIF(Table1[[#This Row],[Issue Date]],TODAY(),"m")</f>
        <v>49</v>
      </c>
      <c r="Y69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5775.41</v>
      </c>
      <c r="Z693" s="22" t="str">
        <f>IF(Table1[[#This Row],[Total Payments Received]]&gt;Table1[[#This Row],[Loan Amount]],"PROFIT","LOSS")</f>
        <v>PROFIT</v>
      </c>
    </row>
    <row r="694" spans="1:26" ht="45" x14ac:dyDescent="0.25">
      <c r="A694" s="21" t="s">
        <v>1427</v>
      </c>
      <c r="B694" s="2" t="s">
        <v>2518</v>
      </c>
      <c r="C694" s="3" t="s">
        <v>1428</v>
      </c>
      <c r="D694" s="3" t="s">
        <v>45</v>
      </c>
      <c r="E694" s="3">
        <v>5431</v>
      </c>
      <c r="F694" s="3">
        <v>17</v>
      </c>
      <c r="G694" s="3">
        <v>60</v>
      </c>
      <c r="H694" s="3" t="s">
        <v>2043</v>
      </c>
      <c r="I694" s="3" t="s">
        <v>40</v>
      </c>
      <c r="J694" s="3" t="s">
        <v>31</v>
      </c>
      <c r="K694" s="3">
        <v>123095</v>
      </c>
      <c r="L694" s="3" t="s">
        <v>32</v>
      </c>
      <c r="M694" s="3">
        <v>0.21</v>
      </c>
      <c r="N694" s="3">
        <v>0.7</v>
      </c>
      <c r="O694" s="3">
        <v>590.38</v>
      </c>
      <c r="P694" s="3">
        <v>0</v>
      </c>
      <c r="Q694" s="3">
        <f>Table1[[#This Row],[Total Payments Received]]-Table1[[#This Row],[Loan Amount]]</f>
        <v>-4840.62</v>
      </c>
      <c r="R694" s="4">
        <f>Table1[[#This Row],[Loan Amount]]/Table1[[#This Row],[Annual Income]]</f>
        <v>4.4120394817011251E-2</v>
      </c>
      <c r="S694" s="6">
        <f>Table1[[#This Row],[Loan Amount]]/Table1[[#This Row],[Annual Income]]</f>
        <v>4.4120394817011251E-2</v>
      </c>
      <c r="T694" s="3">
        <f>Table1[[#This Row],[Total Payments Received]]/Table1[[#This Row],[Term (Months)]]</f>
        <v>9.8396666666666661</v>
      </c>
      <c r="U694" s="3">
        <f>Table1[[#This Row],[Annual Income]]/12</f>
        <v>10257.916666666666</v>
      </c>
      <c r="V694" s="6">
        <f>Table1[[#This Row],[EMI PER MONTH]]/Table1[[#This Row],[INCOME PER MONTH]]</f>
        <v>9.5922661359112884E-4</v>
      </c>
      <c r="W694" s="7" t="str">
        <f>TEXT(Table1[[#This Row],[Issue Date]],"YYYY-mm")</f>
        <v>2021-04</v>
      </c>
      <c r="X694" s="33">
        <f ca="1">DATEDIF(Table1[[#This Row],[Issue Date]],TODAY(),"m")</f>
        <v>52</v>
      </c>
      <c r="Y69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4840.62</v>
      </c>
      <c r="Z694" s="22" t="str">
        <f>IF(Table1[[#This Row],[Total Payments Received]]&gt;Table1[[#This Row],[Loan Amount]],"PROFIT","LOSS")</f>
        <v>LOSS</v>
      </c>
    </row>
    <row r="695" spans="1:26" x14ac:dyDescent="0.25">
      <c r="A695" s="21" t="s">
        <v>1429</v>
      </c>
      <c r="B695" s="2" t="s">
        <v>2484</v>
      </c>
      <c r="C695" s="3" t="s">
        <v>1430</v>
      </c>
      <c r="D695" s="3" t="s">
        <v>55</v>
      </c>
      <c r="E695" s="3">
        <v>28764</v>
      </c>
      <c r="F695" s="3">
        <v>12.1</v>
      </c>
      <c r="G695" s="3">
        <v>60</v>
      </c>
      <c r="H695" s="3" t="s">
        <v>19</v>
      </c>
      <c r="I695" s="3" t="s">
        <v>26</v>
      </c>
      <c r="J695" s="3" t="s">
        <v>36</v>
      </c>
      <c r="K695" s="3">
        <v>142082</v>
      </c>
      <c r="L695" s="3" t="s">
        <v>22</v>
      </c>
      <c r="M695" s="3">
        <v>0.3</v>
      </c>
      <c r="N695" s="3">
        <v>0.52</v>
      </c>
      <c r="O695" s="3">
        <v>32244.44</v>
      </c>
      <c r="P695" s="3">
        <v>0</v>
      </c>
      <c r="Q695" s="3">
        <f>Table1[[#This Row],[Total Payments Received]]-Table1[[#This Row],[Loan Amount]]</f>
        <v>3480.4399999999987</v>
      </c>
      <c r="R695" s="4">
        <f>Table1[[#This Row],[Loan Amount]]/Table1[[#This Row],[Annual Income]]</f>
        <v>0.20244647457102236</v>
      </c>
      <c r="S695" s="6">
        <f>Table1[[#This Row],[Loan Amount]]/Table1[[#This Row],[Annual Income]]</f>
        <v>0.20244647457102236</v>
      </c>
      <c r="T695" s="3">
        <f>Table1[[#This Row],[Total Payments Received]]/Table1[[#This Row],[Term (Months)]]</f>
        <v>537.40733333333333</v>
      </c>
      <c r="U695" s="3">
        <f>Table1[[#This Row],[Annual Income]]/12</f>
        <v>11840.166666666666</v>
      </c>
      <c r="V695" s="6">
        <f>Table1[[#This Row],[EMI PER MONTH]]/Table1[[#This Row],[INCOME PER MONTH]]</f>
        <v>4.5388493968271847E-2</v>
      </c>
      <c r="W695" s="7" t="str">
        <f>TEXT(Table1[[#This Row],[Issue Date]],"YYYY-mm")</f>
        <v>2021-02</v>
      </c>
      <c r="X695" s="33">
        <f ca="1">DATEDIF(Table1[[#This Row],[Issue Date]],TODAY(),"m")</f>
        <v>55</v>
      </c>
      <c r="Y69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3480.44</v>
      </c>
      <c r="Z695" s="22" t="str">
        <f>IF(Table1[[#This Row],[Total Payments Received]]&gt;Table1[[#This Row],[Loan Amount]],"PROFIT","LOSS")</f>
        <v>PROFIT</v>
      </c>
    </row>
    <row r="696" spans="1:26" ht="45" x14ac:dyDescent="0.25">
      <c r="A696" s="21" t="s">
        <v>1431</v>
      </c>
      <c r="B696" s="2" t="s">
        <v>2562</v>
      </c>
      <c r="C696" s="3" t="s">
        <v>1432</v>
      </c>
      <c r="D696" s="3" t="s">
        <v>49</v>
      </c>
      <c r="E696" s="3">
        <v>22627</v>
      </c>
      <c r="F696" s="3">
        <v>14.2</v>
      </c>
      <c r="G696" s="3">
        <v>60</v>
      </c>
      <c r="H696" s="3" t="s">
        <v>19</v>
      </c>
      <c r="I696" s="3" t="s">
        <v>82</v>
      </c>
      <c r="J696" s="3" t="s">
        <v>31</v>
      </c>
      <c r="K696" s="3">
        <v>102307</v>
      </c>
      <c r="L696" s="3" t="s">
        <v>22</v>
      </c>
      <c r="M696" s="3">
        <v>0.15</v>
      </c>
      <c r="N696" s="3">
        <v>0.72</v>
      </c>
      <c r="O696" s="3">
        <v>25840.03</v>
      </c>
      <c r="P696" s="3">
        <v>0</v>
      </c>
      <c r="Q696" s="3">
        <f>Table1[[#This Row],[Total Payments Received]]-Table1[[#This Row],[Loan Amount]]</f>
        <v>3213.0299999999988</v>
      </c>
      <c r="R696" s="4">
        <f>Table1[[#This Row],[Loan Amount]]/Table1[[#This Row],[Annual Income]]</f>
        <v>0.22116766203681076</v>
      </c>
      <c r="S696" s="6">
        <f>Table1[[#This Row],[Loan Amount]]/Table1[[#This Row],[Annual Income]]</f>
        <v>0.22116766203681076</v>
      </c>
      <c r="T696" s="3">
        <f>Table1[[#This Row],[Total Payments Received]]/Table1[[#This Row],[Term (Months)]]</f>
        <v>430.66716666666667</v>
      </c>
      <c r="U696" s="3">
        <f>Table1[[#This Row],[Annual Income]]/12</f>
        <v>8525.5833333333339</v>
      </c>
      <c r="V696" s="6">
        <f>Table1[[#This Row],[EMI PER MONTH]]/Table1[[#This Row],[INCOME PER MONTH]]</f>
        <v>5.0514686189605792E-2</v>
      </c>
      <c r="W696" s="7" t="str">
        <f>TEXT(Table1[[#This Row],[Issue Date]],"YYYY-mm")</f>
        <v>2022-09</v>
      </c>
      <c r="X696" s="33">
        <f ca="1">DATEDIF(Table1[[#This Row],[Issue Date]],TODAY(),"m")</f>
        <v>36</v>
      </c>
      <c r="Y69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3213.03</v>
      </c>
      <c r="Z696" s="22" t="str">
        <f>IF(Table1[[#This Row],[Total Payments Received]]&gt;Table1[[#This Row],[Loan Amount]],"PROFIT","LOSS")</f>
        <v>PROFIT</v>
      </c>
    </row>
    <row r="697" spans="1:26" ht="30" x14ac:dyDescent="0.25">
      <c r="A697" s="21" t="s">
        <v>1433</v>
      </c>
      <c r="B697" s="2" t="s">
        <v>2061</v>
      </c>
      <c r="C697" s="3" t="s">
        <v>1434</v>
      </c>
      <c r="D697" s="3" t="s">
        <v>18</v>
      </c>
      <c r="E697" s="3">
        <v>9906</v>
      </c>
      <c r="F697" s="3">
        <v>5.8</v>
      </c>
      <c r="G697" s="3">
        <v>60</v>
      </c>
      <c r="H697" s="3" t="s">
        <v>19</v>
      </c>
      <c r="I697" s="3" t="s">
        <v>72</v>
      </c>
      <c r="J697" s="3" t="s">
        <v>46</v>
      </c>
      <c r="K697" s="3">
        <v>112062</v>
      </c>
      <c r="L697" s="3" t="s">
        <v>22</v>
      </c>
      <c r="M697" s="3">
        <v>0.34</v>
      </c>
      <c r="N697" s="3">
        <v>0.84</v>
      </c>
      <c r="O697" s="3">
        <v>10480.549999999999</v>
      </c>
      <c r="P697" s="3">
        <v>0</v>
      </c>
      <c r="Q697" s="3">
        <f>Table1[[#This Row],[Total Payments Received]]-Table1[[#This Row],[Loan Amount]]</f>
        <v>574.54999999999927</v>
      </c>
      <c r="R697" s="4">
        <f>Table1[[#This Row],[Loan Amount]]/Table1[[#This Row],[Annual Income]]</f>
        <v>8.8397494244257649E-2</v>
      </c>
      <c r="S697" s="6">
        <f>Table1[[#This Row],[Loan Amount]]/Table1[[#This Row],[Annual Income]]</f>
        <v>8.8397494244257649E-2</v>
      </c>
      <c r="T697" s="3">
        <f>Table1[[#This Row],[Total Payments Received]]/Table1[[#This Row],[Term (Months)]]</f>
        <v>174.67583333333332</v>
      </c>
      <c r="U697" s="3">
        <f>Table1[[#This Row],[Annual Income]]/12</f>
        <v>9338.5</v>
      </c>
      <c r="V697" s="6">
        <f>Table1[[#This Row],[EMI PER MONTH]]/Table1[[#This Row],[INCOME PER MONTH]]</f>
        <v>1.8704913351537539E-2</v>
      </c>
      <c r="W697" s="7" t="str">
        <f>TEXT(Table1[[#This Row],[Issue Date]],"YYYY-mm")</f>
        <v>2023-01</v>
      </c>
      <c r="X697" s="33">
        <f ca="1">DATEDIF(Table1[[#This Row],[Issue Date]],TODAY(),"m")</f>
        <v>32</v>
      </c>
      <c r="Y69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574.549999999999</v>
      </c>
      <c r="Z697" s="22" t="str">
        <f>IF(Table1[[#This Row],[Total Payments Received]]&gt;Table1[[#This Row],[Loan Amount]],"PROFIT","LOSS")</f>
        <v>PROFIT</v>
      </c>
    </row>
    <row r="698" spans="1:26" ht="30" x14ac:dyDescent="0.25">
      <c r="A698" s="21" t="s">
        <v>1435</v>
      </c>
      <c r="B698" s="2" t="s">
        <v>2563</v>
      </c>
      <c r="C698" s="3" t="s">
        <v>1436</v>
      </c>
      <c r="D698" s="3" t="s">
        <v>52</v>
      </c>
      <c r="E698" s="3">
        <v>37914</v>
      </c>
      <c r="F698" s="3">
        <v>19.899999999999999</v>
      </c>
      <c r="G698" s="3">
        <v>36</v>
      </c>
      <c r="H698" s="3" t="s">
        <v>19</v>
      </c>
      <c r="I698" s="3" t="s">
        <v>40</v>
      </c>
      <c r="J698" s="3" t="s">
        <v>46</v>
      </c>
      <c r="K698" s="3">
        <v>125432</v>
      </c>
      <c r="L698" s="3" t="s">
        <v>22</v>
      </c>
      <c r="M698" s="3">
        <v>0.23</v>
      </c>
      <c r="N698" s="3">
        <v>0.62</v>
      </c>
      <c r="O698" s="3">
        <v>45458.89</v>
      </c>
      <c r="P698" s="3">
        <v>0</v>
      </c>
      <c r="Q698" s="3">
        <f>Table1[[#This Row],[Total Payments Received]]-Table1[[#This Row],[Loan Amount]]</f>
        <v>7544.8899999999994</v>
      </c>
      <c r="R698" s="4">
        <f>Table1[[#This Row],[Loan Amount]]/Table1[[#This Row],[Annual Income]]</f>
        <v>0.30226736399005039</v>
      </c>
      <c r="S698" s="6">
        <f>Table1[[#This Row],[Loan Amount]]/Table1[[#This Row],[Annual Income]]</f>
        <v>0.30226736399005039</v>
      </c>
      <c r="T698" s="3">
        <f>Table1[[#This Row],[Total Payments Received]]/Table1[[#This Row],[Term (Months)]]</f>
        <v>1262.7469444444444</v>
      </c>
      <c r="U698" s="3">
        <f>Table1[[#This Row],[Annual Income]]/12</f>
        <v>10452.666666666666</v>
      </c>
      <c r="V698" s="6">
        <f>Table1[[#This Row],[EMI PER MONTH]]/Table1[[#This Row],[INCOME PER MONTH]]</f>
        <v>0.12080620043795309</v>
      </c>
      <c r="W698" s="7" t="str">
        <f>TEXT(Table1[[#This Row],[Issue Date]],"YYYY-mm")</f>
        <v>2022-08</v>
      </c>
      <c r="X698" s="33">
        <f ca="1">DATEDIF(Table1[[#This Row],[Issue Date]],TODAY(),"m")</f>
        <v>37</v>
      </c>
      <c r="Y69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7544.89</v>
      </c>
      <c r="Z698" s="22" t="str">
        <f>IF(Table1[[#This Row],[Total Payments Received]]&gt;Table1[[#This Row],[Loan Amount]],"PROFIT","LOSS")</f>
        <v>PROFIT</v>
      </c>
    </row>
    <row r="699" spans="1:26" ht="30" x14ac:dyDescent="0.25">
      <c r="A699" s="21" t="s">
        <v>1437</v>
      </c>
      <c r="B699" s="2" t="s">
        <v>2564</v>
      </c>
      <c r="C699" s="3" t="s">
        <v>1438</v>
      </c>
      <c r="D699" s="3" t="s">
        <v>49</v>
      </c>
      <c r="E699" s="3">
        <v>14076</v>
      </c>
      <c r="F699" s="3">
        <v>16</v>
      </c>
      <c r="G699" s="3">
        <v>60</v>
      </c>
      <c r="H699" s="3" t="s">
        <v>2043</v>
      </c>
      <c r="I699" s="3" t="s">
        <v>26</v>
      </c>
      <c r="J699" s="3" t="s">
        <v>46</v>
      </c>
      <c r="K699" s="3">
        <v>61923</v>
      </c>
      <c r="L699" s="3" t="s">
        <v>28</v>
      </c>
      <c r="M699" s="3">
        <v>0.35</v>
      </c>
      <c r="N699" s="3">
        <v>0.86</v>
      </c>
      <c r="O699" s="3">
        <v>6883.48</v>
      </c>
      <c r="P699" s="3">
        <v>0</v>
      </c>
      <c r="Q699" s="3">
        <f>Table1[[#This Row],[Total Payments Received]]-Table1[[#This Row],[Loan Amount]]</f>
        <v>-7192.52</v>
      </c>
      <c r="R699" s="4">
        <f>Table1[[#This Row],[Loan Amount]]/Table1[[#This Row],[Annual Income]]</f>
        <v>0.22731456809263118</v>
      </c>
      <c r="S699" s="6">
        <f>Table1[[#This Row],[Loan Amount]]/Table1[[#This Row],[Annual Income]]</f>
        <v>0.22731456809263118</v>
      </c>
      <c r="T699" s="3">
        <f>Table1[[#This Row],[Total Payments Received]]/Table1[[#This Row],[Term (Months)]]</f>
        <v>114.72466666666666</v>
      </c>
      <c r="U699" s="3">
        <f>Table1[[#This Row],[Annual Income]]/12</f>
        <v>5160.25</v>
      </c>
      <c r="V699" s="6">
        <f>Table1[[#This Row],[EMI PER MONTH]]/Table1[[#This Row],[INCOME PER MONTH]]</f>
        <v>2.2232385381845195E-2</v>
      </c>
      <c r="W699" s="7" t="str">
        <f>TEXT(Table1[[#This Row],[Issue Date]],"YYYY-mm")</f>
        <v>2022-03</v>
      </c>
      <c r="X699" s="33">
        <f ca="1">DATEDIF(Table1[[#This Row],[Issue Date]],TODAY(),"m")</f>
        <v>42</v>
      </c>
      <c r="Y69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7192.52</v>
      </c>
      <c r="Z699" s="22" t="str">
        <f>IF(Table1[[#This Row],[Total Payments Received]]&gt;Table1[[#This Row],[Loan Amount]],"PROFIT","LOSS")</f>
        <v>LOSS</v>
      </c>
    </row>
    <row r="700" spans="1:26" x14ac:dyDescent="0.25">
      <c r="A700" s="21" t="s">
        <v>1439</v>
      </c>
      <c r="B700" s="2" t="s">
        <v>2142</v>
      </c>
      <c r="C700" s="3" t="s">
        <v>1440</v>
      </c>
      <c r="D700" s="3" t="s">
        <v>18</v>
      </c>
      <c r="E700" s="3">
        <v>38650</v>
      </c>
      <c r="F700" s="3">
        <v>6.2</v>
      </c>
      <c r="G700" s="3">
        <v>60</v>
      </c>
      <c r="H700" s="3" t="s">
        <v>19</v>
      </c>
      <c r="I700" s="3" t="s">
        <v>82</v>
      </c>
      <c r="J700" s="3" t="s">
        <v>27</v>
      </c>
      <c r="K700" s="3">
        <v>147449</v>
      </c>
      <c r="L700" s="3" t="s">
        <v>32</v>
      </c>
      <c r="M700" s="3">
        <v>0.42</v>
      </c>
      <c r="N700" s="3">
        <v>0.61</v>
      </c>
      <c r="O700" s="3">
        <v>41046.300000000003</v>
      </c>
      <c r="P700" s="3">
        <v>0</v>
      </c>
      <c r="Q700" s="3">
        <f>Table1[[#This Row],[Total Payments Received]]-Table1[[#This Row],[Loan Amount]]</f>
        <v>2396.3000000000029</v>
      </c>
      <c r="R700" s="4">
        <f>Table1[[#This Row],[Loan Amount]]/Table1[[#This Row],[Annual Income]]</f>
        <v>0.2621245311938365</v>
      </c>
      <c r="S700" s="6">
        <f>Table1[[#This Row],[Loan Amount]]/Table1[[#This Row],[Annual Income]]</f>
        <v>0.2621245311938365</v>
      </c>
      <c r="T700" s="3">
        <f>Table1[[#This Row],[Total Payments Received]]/Table1[[#This Row],[Term (Months)]]</f>
        <v>684.10500000000002</v>
      </c>
      <c r="U700" s="3">
        <f>Table1[[#This Row],[Annual Income]]/12</f>
        <v>12287.416666666666</v>
      </c>
      <c r="V700" s="6">
        <f>Table1[[#This Row],[EMI PER MONTH]]/Table1[[#This Row],[INCOME PER MONTH]]</f>
        <v>5.567525042557088E-2</v>
      </c>
      <c r="W700" s="7" t="str">
        <f>TEXT(Table1[[#This Row],[Issue Date]],"YYYY-mm")</f>
        <v>2022-09</v>
      </c>
      <c r="X700" s="33">
        <f ca="1">DATEDIF(Table1[[#This Row],[Issue Date]],TODAY(),"m")</f>
        <v>36</v>
      </c>
      <c r="Y70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2396.3</v>
      </c>
      <c r="Z700" s="22" t="str">
        <f>IF(Table1[[#This Row],[Total Payments Received]]&gt;Table1[[#This Row],[Loan Amount]],"PROFIT","LOSS")</f>
        <v>PROFIT</v>
      </c>
    </row>
    <row r="701" spans="1:26" ht="30" x14ac:dyDescent="0.25">
      <c r="A701" s="21" t="s">
        <v>1441</v>
      </c>
      <c r="B701" s="2" t="s">
        <v>2565</v>
      </c>
      <c r="C701" s="3" t="s">
        <v>1442</v>
      </c>
      <c r="D701" s="3" t="s">
        <v>55</v>
      </c>
      <c r="E701" s="3">
        <v>7012</v>
      </c>
      <c r="F701" s="3">
        <v>18.600000000000001</v>
      </c>
      <c r="G701" s="3">
        <v>60</v>
      </c>
      <c r="H701" s="3" t="s">
        <v>19</v>
      </c>
      <c r="I701" s="3" t="s">
        <v>35</v>
      </c>
      <c r="J701" s="3" t="s">
        <v>46</v>
      </c>
      <c r="K701" s="3">
        <v>131739</v>
      </c>
      <c r="L701" s="3" t="s">
        <v>28</v>
      </c>
      <c r="M701" s="3">
        <v>0.34</v>
      </c>
      <c r="N701" s="3">
        <v>0.87</v>
      </c>
      <c r="O701" s="3">
        <v>8316.23</v>
      </c>
      <c r="P701" s="3">
        <v>0</v>
      </c>
      <c r="Q701" s="3">
        <f>Table1[[#This Row],[Total Payments Received]]-Table1[[#This Row],[Loan Amount]]</f>
        <v>1304.2299999999996</v>
      </c>
      <c r="R701" s="4">
        <f>Table1[[#This Row],[Loan Amount]]/Table1[[#This Row],[Annual Income]]</f>
        <v>5.3226455339724761E-2</v>
      </c>
      <c r="S701" s="6">
        <f>Table1[[#This Row],[Loan Amount]]/Table1[[#This Row],[Annual Income]]</f>
        <v>5.3226455339724761E-2</v>
      </c>
      <c r="T701" s="3">
        <f>Table1[[#This Row],[Total Payments Received]]/Table1[[#This Row],[Term (Months)]]</f>
        <v>138.60383333333331</v>
      </c>
      <c r="U701" s="3">
        <f>Table1[[#This Row],[Annual Income]]/12</f>
        <v>10978.25</v>
      </c>
      <c r="V701" s="6">
        <f>Table1[[#This Row],[EMI PER MONTH]]/Table1[[#This Row],[INCOME PER MONTH]]</f>
        <v>1.2625312170276074E-2</v>
      </c>
      <c r="W701" s="7" t="str">
        <f>TEXT(Table1[[#This Row],[Issue Date]],"YYYY-mm")</f>
        <v>2022-11</v>
      </c>
      <c r="X701" s="33">
        <f ca="1">DATEDIF(Table1[[#This Row],[Issue Date]],TODAY(),"m")</f>
        <v>33</v>
      </c>
      <c r="Y70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1304.23</v>
      </c>
      <c r="Z701" s="22" t="str">
        <f>IF(Table1[[#This Row],[Total Payments Received]]&gt;Table1[[#This Row],[Loan Amount]],"PROFIT","LOSS")</f>
        <v>PROFIT</v>
      </c>
    </row>
    <row r="702" spans="1:26" x14ac:dyDescent="0.25">
      <c r="A702" s="21" t="s">
        <v>1443</v>
      </c>
      <c r="B702" s="2" t="s">
        <v>2566</v>
      </c>
      <c r="C702" s="3" t="s">
        <v>1444</v>
      </c>
      <c r="D702" s="3" t="s">
        <v>55</v>
      </c>
      <c r="E702" s="3">
        <v>8151</v>
      </c>
      <c r="F702" s="3">
        <v>14.3</v>
      </c>
      <c r="G702" s="3">
        <v>36</v>
      </c>
      <c r="H702" s="3" t="s">
        <v>2043</v>
      </c>
      <c r="I702" s="3" t="s">
        <v>35</v>
      </c>
      <c r="J702" s="3" t="s">
        <v>27</v>
      </c>
      <c r="K702" s="3">
        <v>134926</v>
      </c>
      <c r="L702" s="3" t="s">
        <v>22</v>
      </c>
      <c r="M702" s="3">
        <v>0.22</v>
      </c>
      <c r="N702" s="3">
        <v>0.54</v>
      </c>
      <c r="O702" s="3">
        <v>3592.52</v>
      </c>
      <c r="P702" s="3">
        <v>0</v>
      </c>
      <c r="Q702" s="3">
        <f>Table1[[#This Row],[Total Payments Received]]-Table1[[#This Row],[Loan Amount]]</f>
        <v>-4558.4799999999996</v>
      </c>
      <c r="R702" s="4">
        <f>Table1[[#This Row],[Loan Amount]]/Table1[[#This Row],[Annual Income]]</f>
        <v>6.041089189629871E-2</v>
      </c>
      <c r="S702" s="6">
        <f>Table1[[#This Row],[Loan Amount]]/Table1[[#This Row],[Annual Income]]</f>
        <v>6.041089189629871E-2</v>
      </c>
      <c r="T702" s="3">
        <f>Table1[[#This Row],[Total Payments Received]]/Table1[[#This Row],[Term (Months)]]</f>
        <v>99.792222222222222</v>
      </c>
      <c r="U702" s="3">
        <f>Table1[[#This Row],[Annual Income]]/12</f>
        <v>11243.833333333334</v>
      </c>
      <c r="V702" s="6">
        <f>Table1[[#This Row],[EMI PER MONTH]]/Table1[[#This Row],[INCOME PER MONTH]]</f>
        <v>8.875284723972152E-3</v>
      </c>
      <c r="W702" s="7" t="str">
        <f>TEXT(Table1[[#This Row],[Issue Date]],"YYYY-mm")</f>
        <v>2021-11</v>
      </c>
      <c r="X702" s="33">
        <f ca="1">DATEDIF(Table1[[#This Row],[Issue Date]],TODAY(),"m")</f>
        <v>46</v>
      </c>
      <c r="Y70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4558.48</v>
      </c>
      <c r="Z702" s="22" t="str">
        <f>IF(Table1[[#This Row],[Total Payments Received]]&gt;Table1[[#This Row],[Loan Amount]],"PROFIT","LOSS")</f>
        <v>LOSS</v>
      </c>
    </row>
    <row r="703" spans="1:26" ht="30" hidden="1" x14ac:dyDescent="0.25">
      <c r="A703" s="21" t="s">
        <v>1445</v>
      </c>
      <c r="B703" s="2" t="s">
        <v>2306</v>
      </c>
      <c r="C703" s="3" t="s">
        <v>1446</v>
      </c>
      <c r="D703" s="3" t="s">
        <v>45</v>
      </c>
      <c r="E703" s="3">
        <v>29211</v>
      </c>
      <c r="F703" s="3">
        <v>5.7</v>
      </c>
      <c r="G703" s="3">
        <v>36</v>
      </c>
      <c r="H703" s="3" t="s">
        <v>2773</v>
      </c>
      <c r="I703" s="3" t="s">
        <v>56</v>
      </c>
      <c r="J703" s="3" t="s">
        <v>46</v>
      </c>
      <c r="K703" s="3">
        <v>108388</v>
      </c>
      <c r="L703" s="3" t="s">
        <v>32</v>
      </c>
      <c r="M703" s="3">
        <v>0.2</v>
      </c>
      <c r="N703" s="3">
        <v>0.89</v>
      </c>
      <c r="O703" s="3">
        <v>0</v>
      </c>
      <c r="P703" s="3">
        <v>0</v>
      </c>
      <c r="Q703" s="3">
        <f>Table1[[#This Row],[Total Payments Received]]-Table1[[#This Row],[Loan Amount]]</f>
        <v>-29211</v>
      </c>
      <c r="R703" s="4">
        <f>Table1[[#This Row],[Loan Amount]]/Table1[[#This Row],[Annual Income]]</f>
        <v>0.26950400413329889</v>
      </c>
      <c r="S703" s="6">
        <f>Table1[[#This Row],[Loan Amount]]/Table1[[#This Row],[Annual Income]]</f>
        <v>0.26950400413329889</v>
      </c>
      <c r="T703" s="3">
        <f>Table1[[#This Row],[Total Payments Received]]/Table1[[#This Row],[Term (Months)]]</f>
        <v>0</v>
      </c>
      <c r="U703" s="3">
        <f>Table1[[#This Row],[Annual Income]]/12</f>
        <v>9032.3333333333339</v>
      </c>
      <c r="V703" s="6">
        <f>Table1[[#This Row],[EMI PER MONTH]]/Table1[[#This Row],[INCOME PER MONTH]]</f>
        <v>0</v>
      </c>
      <c r="W703" s="7" t="str">
        <f>TEXT(Table1[[#This Row],[Issue Date]],"YYYY-mm")</f>
        <v>2023-05</v>
      </c>
      <c r="X703" s="33">
        <f ca="1">DATEDIF(Table1[[#This Row],[Issue Date]],TODAY(),"m")</f>
        <v>27</v>
      </c>
      <c r="Y70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29211</v>
      </c>
      <c r="Z703" s="22" t="str">
        <f>IF(Table1[[#This Row],[Total Payments Received]]&gt;Table1[[#This Row],[Loan Amount]],"PROFIT","LOSS")</f>
        <v>LOSS</v>
      </c>
    </row>
    <row r="704" spans="1:26" ht="45" x14ac:dyDescent="0.25">
      <c r="A704" s="21" t="s">
        <v>1447</v>
      </c>
      <c r="B704" s="2" t="s">
        <v>2567</v>
      </c>
      <c r="C704" s="3" t="s">
        <v>1448</v>
      </c>
      <c r="D704" s="3" t="s">
        <v>25</v>
      </c>
      <c r="E704" s="3">
        <v>28117</v>
      </c>
      <c r="F704" s="3">
        <v>24.4</v>
      </c>
      <c r="G704" s="3">
        <v>60</v>
      </c>
      <c r="H704" s="3" t="s">
        <v>2043</v>
      </c>
      <c r="I704" s="3" t="s">
        <v>20</v>
      </c>
      <c r="J704" s="3" t="s">
        <v>31</v>
      </c>
      <c r="K704" s="3">
        <v>77574</v>
      </c>
      <c r="L704" s="3" t="s">
        <v>22</v>
      </c>
      <c r="M704" s="3">
        <v>0.23</v>
      </c>
      <c r="N704" s="3">
        <v>0.72</v>
      </c>
      <c r="O704" s="3">
        <v>12707.65</v>
      </c>
      <c r="P704" s="3">
        <v>0</v>
      </c>
      <c r="Q704" s="3">
        <f>Table1[[#This Row],[Total Payments Received]]-Table1[[#This Row],[Loan Amount]]</f>
        <v>-15409.35</v>
      </c>
      <c r="R704" s="4">
        <f>Table1[[#This Row],[Loan Amount]]/Table1[[#This Row],[Annual Income]]</f>
        <v>0.36245391497151108</v>
      </c>
      <c r="S704" s="6">
        <f>Table1[[#This Row],[Loan Amount]]/Table1[[#This Row],[Annual Income]]</f>
        <v>0.36245391497151108</v>
      </c>
      <c r="T704" s="3">
        <f>Table1[[#This Row],[Total Payments Received]]/Table1[[#This Row],[Term (Months)]]</f>
        <v>211.79416666666665</v>
      </c>
      <c r="U704" s="3">
        <f>Table1[[#This Row],[Annual Income]]/12</f>
        <v>6464.5</v>
      </c>
      <c r="V704" s="6">
        <f>Table1[[#This Row],[EMI PER MONTH]]/Table1[[#This Row],[INCOME PER MONTH]]</f>
        <v>3.2762652435094228E-2</v>
      </c>
      <c r="W704" s="7" t="str">
        <f>TEXT(Table1[[#This Row],[Issue Date]],"YYYY-mm")</f>
        <v>2022-10</v>
      </c>
      <c r="X704" s="33">
        <f ca="1">DATEDIF(Table1[[#This Row],[Issue Date]],TODAY(),"m")</f>
        <v>34</v>
      </c>
      <c r="Y70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15409.35</v>
      </c>
      <c r="Z704" s="22" t="str">
        <f>IF(Table1[[#This Row],[Total Payments Received]]&gt;Table1[[#This Row],[Loan Amount]],"PROFIT","LOSS")</f>
        <v>LOSS</v>
      </c>
    </row>
    <row r="705" spans="1:26" x14ac:dyDescent="0.25">
      <c r="A705" s="21" t="s">
        <v>1449</v>
      </c>
      <c r="B705" s="2" t="s">
        <v>2057</v>
      </c>
      <c r="C705" s="3" t="s">
        <v>1450</v>
      </c>
      <c r="D705" s="3" t="s">
        <v>55</v>
      </c>
      <c r="E705" s="3">
        <v>37378</v>
      </c>
      <c r="F705" s="3">
        <v>24</v>
      </c>
      <c r="G705" s="3">
        <v>36</v>
      </c>
      <c r="H705" s="3" t="s">
        <v>19</v>
      </c>
      <c r="I705" s="3" t="s">
        <v>20</v>
      </c>
      <c r="J705" s="3" t="s">
        <v>36</v>
      </c>
      <c r="K705" s="3">
        <v>73391</v>
      </c>
      <c r="L705" s="3" t="s">
        <v>32</v>
      </c>
      <c r="M705" s="3">
        <v>0.17</v>
      </c>
      <c r="N705" s="3">
        <v>0.63</v>
      </c>
      <c r="O705" s="3">
        <v>46348.72</v>
      </c>
      <c r="P705" s="3">
        <v>0</v>
      </c>
      <c r="Q705" s="3">
        <f>Table1[[#This Row],[Total Payments Received]]-Table1[[#This Row],[Loan Amount]]</f>
        <v>8970.7200000000012</v>
      </c>
      <c r="R705" s="4">
        <f>Table1[[#This Row],[Loan Amount]]/Table1[[#This Row],[Annual Income]]</f>
        <v>0.5092995053889442</v>
      </c>
      <c r="S705" s="6">
        <f>Table1[[#This Row],[Loan Amount]]/Table1[[#This Row],[Annual Income]]</f>
        <v>0.5092995053889442</v>
      </c>
      <c r="T705" s="3">
        <f>Table1[[#This Row],[Total Payments Received]]/Table1[[#This Row],[Term (Months)]]</f>
        <v>1287.4644444444446</v>
      </c>
      <c r="U705" s="3">
        <f>Table1[[#This Row],[Annual Income]]/12</f>
        <v>6115.916666666667</v>
      </c>
      <c r="V705" s="6">
        <f>Table1[[#This Row],[EMI PER MONTH]]/Table1[[#This Row],[INCOME PER MONTH]]</f>
        <v>0.21051046222743025</v>
      </c>
      <c r="W705" s="7" t="str">
        <f>TEXT(Table1[[#This Row],[Issue Date]],"YYYY-mm")</f>
        <v>2021-10</v>
      </c>
      <c r="X705" s="33">
        <f ca="1">DATEDIF(Table1[[#This Row],[Issue Date]],TODAY(),"m")</f>
        <v>47</v>
      </c>
      <c r="Y70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8970.72</v>
      </c>
      <c r="Z705" s="22" t="str">
        <f>IF(Table1[[#This Row],[Total Payments Received]]&gt;Table1[[#This Row],[Loan Amount]],"PROFIT","LOSS")</f>
        <v>PROFIT</v>
      </c>
    </row>
    <row r="706" spans="1:26" x14ac:dyDescent="0.25">
      <c r="A706" s="21" t="s">
        <v>1451</v>
      </c>
      <c r="B706" s="2" t="s">
        <v>2212</v>
      </c>
      <c r="C706" s="3" t="s">
        <v>1452</v>
      </c>
      <c r="D706" s="3" t="s">
        <v>49</v>
      </c>
      <c r="E706" s="3">
        <v>7894</v>
      </c>
      <c r="F706" s="3">
        <v>15.3</v>
      </c>
      <c r="G706" s="3">
        <v>36</v>
      </c>
      <c r="H706" s="3" t="s">
        <v>19</v>
      </c>
      <c r="I706" s="3" t="s">
        <v>20</v>
      </c>
      <c r="J706" s="3" t="s">
        <v>36</v>
      </c>
      <c r="K706" s="3">
        <v>83664</v>
      </c>
      <c r="L706" s="3" t="s">
        <v>28</v>
      </c>
      <c r="M706" s="3">
        <v>0.17</v>
      </c>
      <c r="N706" s="3">
        <v>0.62</v>
      </c>
      <c r="O706" s="3">
        <v>9101.7800000000007</v>
      </c>
      <c r="P706" s="3">
        <v>0</v>
      </c>
      <c r="Q706" s="3">
        <f>Table1[[#This Row],[Total Payments Received]]-Table1[[#This Row],[Loan Amount]]</f>
        <v>1207.7800000000007</v>
      </c>
      <c r="R706" s="4">
        <f>Table1[[#This Row],[Loan Amount]]/Table1[[#This Row],[Annual Income]]</f>
        <v>9.4353604895773574E-2</v>
      </c>
      <c r="S706" s="6">
        <f>Table1[[#This Row],[Loan Amount]]/Table1[[#This Row],[Annual Income]]</f>
        <v>9.4353604895773574E-2</v>
      </c>
      <c r="T706" s="3">
        <f>Table1[[#This Row],[Total Payments Received]]/Table1[[#This Row],[Term (Months)]]</f>
        <v>252.82722222222225</v>
      </c>
      <c r="U706" s="3">
        <f>Table1[[#This Row],[Annual Income]]/12</f>
        <v>6972</v>
      </c>
      <c r="V706" s="6">
        <f>Table1[[#This Row],[EMI PER MONTH]]/Table1[[#This Row],[INCOME PER MONTH]]</f>
        <v>3.6263227513227518E-2</v>
      </c>
      <c r="W706" s="7" t="str">
        <f>TEXT(Table1[[#This Row],[Issue Date]],"YYYY-mm")</f>
        <v>2022-09</v>
      </c>
      <c r="X706" s="33">
        <f ca="1">DATEDIF(Table1[[#This Row],[Issue Date]],TODAY(),"m")</f>
        <v>36</v>
      </c>
      <c r="Y70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1207.78</v>
      </c>
      <c r="Z706" s="22" t="str">
        <f>IF(Table1[[#This Row],[Total Payments Received]]&gt;Table1[[#This Row],[Loan Amount]],"PROFIT","LOSS")</f>
        <v>PROFIT</v>
      </c>
    </row>
    <row r="707" spans="1:26" ht="30" x14ac:dyDescent="0.25">
      <c r="A707" s="21" t="s">
        <v>1453</v>
      </c>
      <c r="B707" s="2" t="s">
        <v>2350</v>
      </c>
      <c r="C707" s="3" t="s">
        <v>1454</v>
      </c>
      <c r="D707" s="3" t="s">
        <v>39</v>
      </c>
      <c r="E707" s="3">
        <v>14467</v>
      </c>
      <c r="F707" s="3">
        <v>6.9</v>
      </c>
      <c r="G707" s="3">
        <v>36</v>
      </c>
      <c r="H707" s="3" t="s">
        <v>2043</v>
      </c>
      <c r="I707" s="3" t="s">
        <v>20</v>
      </c>
      <c r="J707" s="3" t="s">
        <v>46</v>
      </c>
      <c r="K707" s="3">
        <v>97384</v>
      </c>
      <c r="L707" s="3" t="s">
        <v>32</v>
      </c>
      <c r="M707" s="3">
        <v>0.42</v>
      </c>
      <c r="N707" s="3">
        <v>0.69</v>
      </c>
      <c r="O707" s="3">
        <v>5293.66</v>
      </c>
      <c r="P707" s="3">
        <v>1335.02</v>
      </c>
      <c r="Q707" s="3">
        <f>Table1[[#This Row],[Total Payments Received]]-Table1[[#This Row],[Loan Amount]]</f>
        <v>-9173.34</v>
      </c>
      <c r="R707" s="4">
        <f>Table1[[#This Row],[Loan Amount]]/Table1[[#This Row],[Annual Income]]</f>
        <v>0.14855623100303952</v>
      </c>
      <c r="S707" s="6">
        <f>Table1[[#This Row],[Loan Amount]]/Table1[[#This Row],[Annual Income]]</f>
        <v>0.14855623100303952</v>
      </c>
      <c r="T707" s="3">
        <f>Table1[[#This Row],[Total Payments Received]]/Table1[[#This Row],[Term (Months)]]</f>
        <v>147.04611111111112</v>
      </c>
      <c r="U707" s="3">
        <f>Table1[[#This Row],[Annual Income]]/12</f>
        <v>8115.333333333333</v>
      </c>
      <c r="V707" s="6">
        <f>Table1[[#This Row],[EMI PER MONTH]]/Table1[[#This Row],[INCOME PER MONTH]]</f>
        <v>1.8119540513157537E-2</v>
      </c>
      <c r="W707" s="7" t="str">
        <f>TEXT(Table1[[#This Row],[Issue Date]],"YYYY-mm")</f>
        <v>2022-05</v>
      </c>
      <c r="X707" s="33">
        <f ca="1">DATEDIF(Table1[[#This Row],[Issue Date]],TODAY(),"m")</f>
        <v>39</v>
      </c>
      <c r="Y70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9173.34</v>
      </c>
      <c r="Z707" s="22" t="str">
        <f>IF(Table1[[#This Row],[Total Payments Received]]&gt;Table1[[#This Row],[Loan Amount]],"PROFIT","LOSS")</f>
        <v>LOSS</v>
      </c>
    </row>
    <row r="708" spans="1:26" x14ac:dyDescent="0.25">
      <c r="A708" s="21" t="s">
        <v>1455</v>
      </c>
      <c r="B708" s="2" t="s">
        <v>2568</v>
      </c>
      <c r="C708" s="3" t="s">
        <v>1456</v>
      </c>
      <c r="D708" s="3" t="s">
        <v>39</v>
      </c>
      <c r="E708" s="3">
        <v>32010</v>
      </c>
      <c r="F708" s="3">
        <v>20.100000000000001</v>
      </c>
      <c r="G708" s="3">
        <v>60</v>
      </c>
      <c r="H708" s="3" t="s">
        <v>19</v>
      </c>
      <c r="I708" s="3" t="s">
        <v>20</v>
      </c>
      <c r="J708" s="3" t="s">
        <v>36</v>
      </c>
      <c r="K708" s="3">
        <v>61027</v>
      </c>
      <c r="L708" s="3" t="s">
        <v>22</v>
      </c>
      <c r="M708" s="3">
        <v>0.25</v>
      </c>
      <c r="N708" s="3">
        <v>0.95</v>
      </c>
      <c r="O708" s="3">
        <v>38444.01</v>
      </c>
      <c r="P708" s="3">
        <v>0</v>
      </c>
      <c r="Q708" s="3">
        <f>Table1[[#This Row],[Total Payments Received]]-Table1[[#This Row],[Loan Amount]]</f>
        <v>6434.010000000002</v>
      </c>
      <c r="R708" s="4">
        <f>Table1[[#This Row],[Loan Amount]]/Table1[[#This Row],[Annual Income]]</f>
        <v>0.52452193291493932</v>
      </c>
      <c r="S708" s="6">
        <f>Table1[[#This Row],[Loan Amount]]/Table1[[#This Row],[Annual Income]]</f>
        <v>0.52452193291493932</v>
      </c>
      <c r="T708" s="3">
        <f>Table1[[#This Row],[Total Payments Received]]/Table1[[#This Row],[Term (Months)]]</f>
        <v>640.73350000000005</v>
      </c>
      <c r="U708" s="3">
        <f>Table1[[#This Row],[Annual Income]]/12</f>
        <v>5085.583333333333</v>
      </c>
      <c r="V708" s="6">
        <f>Table1[[#This Row],[EMI PER MONTH]]/Table1[[#This Row],[INCOME PER MONTH]]</f>
        <v>0.12599016828616844</v>
      </c>
      <c r="W708" s="7" t="str">
        <f>TEXT(Table1[[#This Row],[Issue Date]],"YYYY-mm")</f>
        <v>2023-04</v>
      </c>
      <c r="X708" s="33">
        <f ca="1">DATEDIF(Table1[[#This Row],[Issue Date]],TODAY(),"m")</f>
        <v>28</v>
      </c>
      <c r="Y70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6434.01</v>
      </c>
      <c r="Z708" s="22" t="str">
        <f>IF(Table1[[#This Row],[Total Payments Received]]&gt;Table1[[#This Row],[Loan Amount]],"PROFIT","LOSS")</f>
        <v>PROFIT</v>
      </c>
    </row>
    <row r="709" spans="1:26" ht="30" x14ac:dyDescent="0.25">
      <c r="A709" s="21" t="s">
        <v>1457</v>
      </c>
      <c r="B709" s="2" t="s">
        <v>2535</v>
      </c>
      <c r="C709" s="3" t="s">
        <v>1458</v>
      </c>
      <c r="D709" s="3" t="s">
        <v>18</v>
      </c>
      <c r="E709" s="3">
        <v>13289</v>
      </c>
      <c r="F709" s="3">
        <v>14.8</v>
      </c>
      <c r="G709" s="3">
        <v>60</v>
      </c>
      <c r="H709" s="3" t="s">
        <v>2043</v>
      </c>
      <c r="I709" s="3" t="s">
        <v>56</v>
      </c>
      <c r="J709" s="3" t="s">
        <v>46</v>
      </c>
      <c r="K709" s="3">
        <v>65464</v>
      </c>
      <c r="L709" s="3" t="s">
        <v>32</v>
      </c>
      <c r="M709" s="3">
        <v>0.27</v>
      </c>
      <c r="N709" s="3">
        <v>0.6</v>
      </c>
      <c r="O709" s="3">
        <v>3903.76</v>
      </c>
      <c r="P709" s="3">
        <v>0</v>
      </c>
      <c r="Q709" s="3">
        <f>Table1[[#This Row],[Total Payments Received]]-Table1[[#This Row],[Loan Amount]]</f>
        <v>-9385.24</v>
      </c>
      <c r="R709" s="4">
        <f>Table1[[#This Row],[Loan Amount]]/Table1[[#This Row],[Annual Income]]</f>
        <v>0.20299706709030918</v>
      </c>
      <c r="S709" s="6">
        <f>Table1[[#This Row],[Loan Amount]]/Table1[[#This Row],[Annual Income]]</f>
        <v>0.20299706709030918</v>
      </c>
      <c r="T709" s="3">
        <f>Table1[[#This Row],[Total Payments Received]]/Table1[[#This Row],[Term (Months)]]</f>
        <v>65.062666666666672</v>
      </c>
      <c r="U709" s="3">
        <f>Table1[[#This Row],[Annual Income]]/12</f>
        <v>5455.333333333333</v>
      </c>
      <c r="V709" s="6">
        <f>Table1[[#This Row],[EMI PER MONTH]]/Table1[[#This Row],[INCOME PER MONTH]]</f>
        <v>1.1926432848588539E-2</v>
      </c>
      <c r="W709" s="7" t="str">
        <f>TEXT(Table1[[#This Row],[Issue Date]],"YYYY-mm")</f>
        <v>2021-12</v>
      </c>
      <c r="X709" s="33">
        <f ca="1">DATEDIF(Table1[[#This Row],[Issue Date]],TODAY(),"m")</f>
        <v>45</v>
      </c>
      <c r="Y70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9385.24</v>
      </c>
      <c r="Z709" s="22" t="str">
        <f>IF(Table1[[#This Row],[Total Payments Received]]&gt;Table1[[#This Row],[Loan Amount]],"PROFIT","LOSS")</f>
        <v>LOSS</v>
      </c>
    </row>
    <row r="710" spans="1:26" ht="30" x14ac:dyDescent="0.25">
      <c r="A710" s="21" t="s">
        <v>1459</v>
      </c>
      <c r="B710" s="2" t="s">
        <v>2310</v>
      </c>
      <c r="C710" s="3" t="s">
        <v>1460</v>
      </c>
      <c r="D710" s="3" t="s">
        <v>18</v>
      </c>
      <c r="E710" s="3">
        <v>24171</v>
      </c>
      <c r="F710" s="3">
        <v>11</v>
      </c>
      <c r="G710" s="3">
        <v>36</v>
      </c>
      <c r="H710" s="3" t="s">
        <v>19</v>
      </c>
      <c r="I710" s="3" t="s">
        <v>72</v>
      </c>
      <c r="J710" s="3" t="s">
        <v>46</v>
      </c>
      <c r="K710" s="3">
        <v>64485</v>
      </c>
      <c r="L710" s="3" t="s">
        <v>32</v>
      </c>
      <c r="M710" s="3">
        <v>0.34</v>
      </c>
      <c r="N710" s="3">
        <v>0.55000000000000004</v>
      </c>
      <c r="O710" s="3">
        <v>26829.81</v>
      </c>
      <c r="P710" s="3">
        <v>0</v>
      </c>
      <c r="Q710" s="3">
        <f>Table1[[#This Row],[Total Payments Received]]-Table1[[#This Row],[Loan Amount]]</f>
        <v>2658.8100000000013</v>
      </c>
      <c r="R710" s="4">
        <f>Table1[[#This Row],[Loan Amount]]/Table1[[#This Row],[Annual Income]]</f>
        <v>0.37483135612933238</v>
      </c>
      <c r="S710" s="6">
        <f>Table1[[#This Row],[Loan Amount]]/Table1[[#This Row],[Annual Income]]</f>
        <v>0.37483135612933238</v>
      </c>
      <c r="T710" s="3">
        <f>Table1[[#This Row],[Total Payments Received]]/Table1[[#This Row],[Term (Months)]]</f>
        <v>745.27250000000004</v>
      </c>
      <c r="U710" s="3">
        <f>Table1[[#This Row],[Annual Income]]/12</f>
        <v>5373.75</v>
      </c>
      <c r="V710" s="6">
        <f>Table1[[#This Row],[EMI PER MONTH]]/Table1[[#This Row],[INCOME PER MONTH]]</f>
        <v>0.138687601767853</v>
      </c>
      <c r="W710" s="7" t="str">
        <f>TEXT(Table1[[#This Row],[Issue Date]],"YYYY-mm")</f>
        <v>2023-04</v>
      </c>
      <c r="X710" s="33">
        <f ca="1">DATEDIF(Table1[[#This Row],[Issue Date]],TODAY(),"m")</f>
        <v>29</v>
      </c>
      <c r="Y71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2658.81</v>
      </c>
      <c r="Z710" s="22" t="str">
        <f>IF(Table1[[#This Row],[Total Payments Received]]&gt;Table1[[#This Row],[Loan Amount]],"PROFIT","LOSS")</f>
        <v>PROFIT</v>
      </c>
    </row>
    <row r="711" spans="1:26" ht="30" x14ac:dyDescent="0.25">
      <c r="A711" s="21" t="s">
        <v>1461</v>
      </c>
      <c r="B711" s="2" t="s">
        <v>2276</v>
      </c>
      <c r="C711" s="3" t="s">
        <v>1462</v>
      </c>
      <c r="D711" s="3" t="s">
        <v>25</v>
      </c>
      <c r="E711" s="3">
        <v>35905</v>
      </c>
      <c r="F711" s="3">
        <v>14.8</v>
      </c>
      <c r="G711" s="3">
        <v>60</v>
      </c>
      <c r="H711" s="3" t="s">
        <v>19</v>
      </c>
      <c r="I711" s="3" t="s">
        <v>26</v>
      </c>
      <c r="J711" s="3" t="s">
        <v>21</v>
      </c>
      <c r="K711" s="3">
        <v>49456</v>
      </c>
      <c r="L711" s="3" t="s">
        <v>28</v>
      </c>
      <c r="M711" s="3">
        <v>0.34</v>
      </c>
      <c r="N711" s="3">
        <v>0.76</v>
      </c>
      <c r="O711" s="3">
        <v>41218.94</v>
      </c>
      <c r="P711" s="3">
        <v>0</v>
      </c>
      <c r="Q711" s="3">
        <f>Table1[[#This Row],[Total Payments Received]]-Table1[[#This Row],[Loan Amount]]</f>
        <v>5313.9400000000023</v>
      </c>
      <c r="R711" s="4">
        <f>Table1[[#This Row],[Loan Amount]]/Table1[[#This Row],[Annual Income]]</f>
        <v>0.72599886768036237</v>
      </c>
      <c r="S711" s="6">
        <f>Table1[[#This Row],[Loan Amount]]/Table1[[#This Row],[Annual Income]]</f>
        <v>0.72599886768036237</v>
      </c>
      <c r="T711" s="3">
        <f>Table1[[#This Row],[Total Payments Received]]/Table1[[#This Row],[Term (Months)]]</f>
        <v>686.98233333333337</v>
      </c>
      <c r="U711" s="3">
        <f>Table1[[#This Row],[Annual Income]]/12</f>
        <v>4121.333333333333</v>
      </c>
      <c r="V711" s="6">
        <f>Table1[[#This Row],[EMI PER MONTH]]/Table1[[#This Row],[INCOME PER MONTH]]</f>
        <v>0.16668934001941121</v>
      </c>
      <c r="W711" s="7" t="str">
        <f>TEXT(Table1[[#This Row],[Issue Date]],"YYYY-mm")</f>
        <v>2023-01</v>
      </c>
      <c r="X711" s="33">
        <f ca="1">DATEDIF(Table1[[#This Row],[Issue Date]],TODAY(),"m")</f>
        <v>31</v>
      </c>
      <c r="Y71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5313.94</v>
      </c>
      <c r="Z711" s="22" t="str">
        <f>IF(Table1[[#This Row],[Total Payments Received]]&gt;Table1[[#This Row],[Loan Amount]],"PROFIT","LOSS")</f>
        <v>PROFIT</v>
      </c>
    </row>
    <row r="712" spans="1:26" ht="30" x14ac:dyDescent="0.25">
      <c r="A712" s="21" t="s">
        <v>1463</v>
      </c>
      <c r="B712" s="2" t="s">
        <v>2569</v>
      </c>
      <c r="C712" s="3" t="s">
        <v>1464</v>
      </c>
      <c r="D712" s="3" t="s">
        <v>39</v>
      </c>
      <c r="E712" s="3">
        <v>21829</v>
      </c>
      <c r="F712" s="3">
        <v>15.4</v>
      </c>
      <c r="G712" s="3">
        <v>60</v>
      </c>
      <c r="H712" s="3" t="s">
        <v>2043</v>
      </c>
      <c r="I712" s="3" t="s">
        <v>20</v>
      </c>
      <c r="J712" s="3" t="s">
        <v>21</v>
      </c>
      <c r="K712" s="3">
        <v>104795</v>
      </c>
      <c r="L712" s="3" t="s">
        <v>22</v>
      </c>
      <c r="M712" s="3">
        <v>0.13</v>
      </c>
      <c r="N712" s="3">
        <v>0.72</v>
      </c>
      <c r="O712" s="3">
        <v>7441.09</v>
      </c>
      <c r="P712" s="3">
        <v>0</v>
      </c>
      <c r="Q712" s="3">
        <f>Table1[[#This Row],[Total Payments Received]]-Table1[[#This Row],[Loan Amount]]</f>
        <v>-14387.91</v>
      </c>
      <c r="R712" s="4">
        <f>Table1[[#This Row],[Loan Amount]]/Table1[[#This Row],[Annual Income]]</f>
        <v>0.20830192280166038</v>
      </c>
      <c r="S712" s="6">
        <f>Table1[[#This Row],[Loan Amount]]/Table1[[#This Row],[Annual Income]]</f>
        <v>0.20830192280166038</v>
      </c>
      <c r="T712" s="3">
        <f>Table1[[#This Row],[Total Payments Received]]/Table1[[#This Row],[Term (Months)]]</f>
        <v>124.01816666666667</v>
      </c>
      <c r="U712" s="3">
        <f>Table1[[#This Row],[Annual Income]]/12</f>
        <v>8732.9166666666661</v>
      </c>
      <c r="V712" s="6">
        <f>Table1[[#This Row],[EMI PER MONTH]]/Table1[[#This Row],[INCOME PER MONTH]]</f>
        <v>1.4201230974760249E-2</v>
      </c>
      <c r="W712" s="7" t="str">
        <f>TEXT(Table1[[#This Row],[Issue Date]],"YYYY-mm")</f>
        <v>2023-06</v>
      </c>
      <c r="X712" s="33">
        <f ca="1">DATEDIF(Table1[[#This Row],[Issue Date]],TODAY(),"m")</f>
        <v>27</v>
      </c>
      <c r="Y71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14387.91</v>
      </c>
      <c r="Z712" s="22" t="str">
        <f>IF(Table1[[#This Row],[Total Payments Received]]&gt;Table1[[#This Row],[Loan Amount]],"PROFIT","LOSS")</f>
        <v>LOSS</v>
      </c>
    </row>
    <row r="713" spans="1:26" ht="30" x14ac:dyDescent="0.25">
      <c r="A713" s="21" t="s">
        <v>1465</v>
      </c>
      <c r="B713" s="2" t="s">
        <v>2570</v>
      </c>
      <c r="C713" s="3" t="s">
        <v>1466</v>
      </c>
      <c r="D713" s="3" t="s">
        <v>18</v>
      </c>
      <c r="E713" s="3">
        <v>35054</v>
      </c>
      <c r="F713" s="3">
        <v>16.3</v>
      </c>
      <c r="G713" s="3">
        <v>36</v>
      </c>
      <c r="H713" s="3" t="s">
        <v>2043</v>
      </c>
      <c r="I713" s="3" t="s">
        <v>26</v>
      </c>
      <c r="J713" s="3" t="s">
        <v>21</v>
      </c>
      <c r="K713" s="3">
        <v>65554</v>
      </c>
      <c r="L713" s="3" t="s">
        <v>32</v>
      </c>
      <c r="M713" s="3">
        <v>0.43</v>
      </c>
      <c r="N713" s="3">
        <v>0.74</v>
      </c>
      <c r="O713" s="3">
        <v>10355.42</v>
      </c>
      <c r="P713" s="3">
        <v>0</v>
      </c>
      <c r="Q713" s="3">
        <f>Table1[[#This Row],[Total Payments Received]]-Table1[[#This Row],[Loan Amount]]</f>
        <v>-24698.58</v>
      </c>
      <c r="R713" s="4">
        <f>Table1[[#This Row],[Loan Amount]]/Table1[[#This Row],[Annual Income]]</f>
        <v>0.53473472251883947</v>
      </c>
      <c r="S713" s="6">
        <f>Table1[[#This Row],[Loan Amount]]/Table1[[#This Row],[Annual Income]]</f>
        <v>0.53473472251883947</v>
      </c>
      <c r="T713" s="3">
        <f>Table1[[#This Row],[Total Payments Received]]/Table1[[#This Row],[Term (Months)]]</f>
        <v>287.65055555555557</v>
      </c>
      <c r="U713" s="3">
        <f>Table1[[#This Row],[Annual Income]]/12</f>
        <v>5462.833333333333</v>
      </c>
      <c r="V713" s="6">
        <f>Table1[[#This Row],[EMI PER MONTH]]/Table1[[#This Row],[INCOME PER MONTH]]</f>
        <v>5.2655927428786449E-2</v>
      </c>
      <c r="W713" s="7" t="str">
        <f>TEXT(Table1[[#This Row],[Issue Date]],"YYYY-mm")</f>
        <v>2021-08</v>
      </c>
      <c r="X713" s="33">
        <f ca="1">DATEDIF(Table1[[#This Row],[Issue Date]],TODAY(),"m")</f>
        <v>48</v>
      </c>
      <c r="Y71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24698.58</v>
      </c>
      <c r="Z713" s="22" t="str">
        <f>IF(Table1[[#This Row],[Total Payments Received]]&gt;Table1[[#This Row],[Loan Amount]],"PROFIT","LOSS")</f>
        <v>LOSS</v>
      </c>
    </row>
    <row r="714" spans="1:26" x14ac:dyDescent="0.25">
      <c r="A714" s="21" t="s">
        <v>1467</v>
      </c>
      <c r="B714" s="2" t="s">
        <v>2571</v>
      </c>
      <c r="C714" s="3" t="s">
        <v>1468</v>
      </c>
      <c r="D714" s="3" t="s">
        <v>55</v>
      </c>
      <c r="E714" s="3">
        <v>30734</v>
      </c>
      <c r="F714" s="3">
        <v>13.8</v>
      </c>
      <c r="G714" s="3">
        <v>36</v>
      </c>
      <c r="H714" s="3" t="s">
        <v>2043</v>
      </c>
      <c r="I714" s="3" t="s">
        <v>26</v>
      </c>
      <c r="J714" s="3" t="s">
        <v>27</v>
      </c>
      <c r="K714" s="3">
        <v>76922</v>
      </c>
      <c r="L714" s="3" t="s">
        <v>28</v>
      </c>
      <c r="M714" s="3">
        <v>0.17</v>
      </c>
      <c r="N714" s="3">
        <v>0.8</v>
      </c>
      <c r="O714" s="3">
        <v>2244.9</v>
      </c>
      <c r="P714" s="3">
        <v>0</v>
      </c>
      <c r="Q714" s="3">
        <f>Table1[[#This Row],[Total Payments Received]]-Table1[[#This Row],[Loan Amount]]</f>
        <v>-28489.1</v>
      </c>
      <c r="R714" s="4">
        <f>Table1[[#This Row],[Loan Amount]]/Table1[[#This Row],[Annual Income]]</f>
        <v>0.39954759366631132</v>
      </c>
      <c r="S714" s="6">
        <f>Table1[[#This Row],[Loan Amount]]/Table1[[#This Row],[Annual Income]]</f>
        <v>0.39954759366631132</v>
      </c>
      <c r="T714" s="3">
        <f>Table1[[#This Row],[Total Payments Received]]/Table1[[#This Row],[Term (Months)]]</f>
        <v>62.358333333333334</v>
      </c>
      <c r="U714" s="3">
        <f>Table1[[#This Row],[Annual Income]]/12</f>
        <v>6410.166666666667</v>
      </c>
      <c r="V714" s="6">
        <f>Table1[[#This Row],[EMI PER MONTH]]/Table1[[#This Row],[INCOME PER MONTH]]</f>
        <v>9.7280361925066953E-3</v>
      </c>
      <c r="W714" s="7" t="str">
        <f>TEXT(Table1[[#This Row],[Issue Date]],"YYYY-mm")</f>
        <v>2022-06</v>
      </c>
      <c r="X714" s="33">
        <f ca="1">DATEDIF(Table1[[#This Row],[Issue Date]],TODAY(),"m")</f>
        <v>38</v>
      </c>
      <c r="Y71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28489.1</v>
      </c>
      <c r="Z714" s="22" t="str">
        <f>IF(Table1[[#This Row],[Total Payments Received]]&gt;Table1[[#This Row],[Loan Amount]],"PROFIT","LOSS")</f>
        <v>LOSS</v>
      </c>
    </row>
    <row r="715" spans="1:26" ht="30" x14ac:dyDescent="0.25">
      <c r="A715" s="21" t="s">
        <v>1469</v>
      </c>
      <c r="B715" s="2" t="s">
        <v>2572</v>
      </c>
      <c r="C715" s="3" t="s">
        <v>1470</v>
      </c>
      <c r="D715" s="3" t="s">
        <v>18</v>
      </c>
      <c r="E715" s="3">
        <v>8052</v>
      </c>
      <c r="F715" s="3">
        <v>17.100000000000001</v>
      </c>
      <c r="G715" s="3">
        <v>60</v>
      </c>
      <c r="H715" s="3" t="s">
        <v>19</v>
      </c>
      <c r="I715" s="3" t="s">
        <v>72</v>
      </c>
      <c r="J715" s="3" t="s">
        <v>21</v>
      </c>
      <c r="K715" s="3">
        <v>43409</v>
      </c>
      <c r="L715" s="3" t="s">
        <v>32</v>
      </c>
      <c r="M715" s="3">
        <v>0.39</v>
      </c>
      <c r="N715" s="3">
        <v>0.62</v>
      </c>
      <c r="O715" s="3">
        <v>9428.89</v>
      </c>
      <c r="P715" s="3">
        <v>0</v>
      </c>
      <c r="Q715" s="3">
        <f>Table1[[#This Row],[Total Payments Received]]-Table1[[#This Row],[Loan Amount]]</f>
        <v>1376.8899999999994</v>
      </c>
      <c r="R715" s="4">
        <f>Table1[[#This Row],[Loan Amount]]/Table1[[#This Row],[Annual Income]]</f>
        <v>0.18549148794028888</v>
      </c>
      <c r="S715" s="6">
        <f>Table1[[#This Row],[Loan Amount]]/Table1[[#This Row],[Annual Income]]</f>
        <v>0.18549148794028888</v>
      </c>
      <c r="T715" s="3">
        <f>Table1[[#This Row],[Total Payments Received]]/Table1[[#This Row],[Term (Months)]]</f>
        <v>157.14816666666667</v>
      </c>
      <c r="U715" s="3">
        <f>Table1[[#This Row],[Annual Income]]/12</f>
        <v>3617.4166666666665</v>
      </c>
      <c r="V715" s="6">
        <f>Table1[[#This Row],[EMI PER MONTH]]/Table1[[#This Row],[INCOME PER MONTH]]</f>
        <v>4.3442097260936674E-2</v>
      </c>
      <c r="W715" s="7" t="str">
        <f>TEXT(Table1[[#This Row],[Issue Date]],"YYYY-mm")</f>
        <v>2023-11</v>
      </c>
      <c r="X715" s="33">
        <f ca="1">DATEDIF(Table1[[#This Row],[Issue Date]],TODAY(),"m")</f>
        <v>21</v>
      </c>
      <c r="Y71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1376.89</v>
      </c>
      <c r="Z715" s="22" t="str">
        <f>IF(Table1[[#This Row],[Total Payments Received]]&gt;Table1[[#This Row],[Loan Amount]],"PROFIT","LOSS")</f>
        <v>PROFIT</v>
      </c>
    </row>
    <row r="716" spans="1:26" ht="30" x14ac:dyDescent="0.25">
      <c r="A716" s="21" t="s">
        <v>1471</v>
      </c>
      <c r="B716" s="2" t="s">
        <v>2573</v>
      </c>
      <c r="C716" s="3" t="s">
        <v>1472</v>
      </c>
      <c r="D716" s="3" t="s">
        <v>75</v>
      </c>
      <c r="E716" s="3">
        <v>4654</v>
      </c>
      <c r="F716" s="3">
        <v>23.4</v>
      </c>
      <c r="G716" s="3">
        <v>36</v>
      </c>
      <c r="H716" s="3" t="s">
        <v>19</v>
      </c>
      <c r="I716" s="3" t="s">
        <v>35</v>
      </c>
      <c r="J716" s="3" t="s">
        <v>46</v>
      </c>
      <c r="K716" s="3">
        <v>99327</v>
      </c>
      <c r="L716" s="3" t="s">
        <v>22</v>
      </c>
      <c r="M716" s="3">
        <v>0.41</v>
      </c>
      <c r="N716" s="3">
        <v>0.91</v>
      </c>
      <c r="O716" s="3">
        <v>5743.04</v>
      </c>
      <c r="P716" s="3">
        <v>0</v>
      </c>
      <c r="Q716" s="3">
        <f>Table1[[#This Row],[Total Payments Received]]-Table1[[#This Row],[Loan Amount]]</f>
        <v>1089.04</v>
      </c>
      <c r="R716" s="4">
        <f>Table1[[#This Row],[Loan Amount]]/Table1[[#This Row],[Annual Income]]</f>
        <v>4.6855336414066667E-2</v>
      </c>
      <c r="S716" s="6">
        <f>Table1[[#This Row],[Loan Amount]]/Table1[[#This Row],[Annual Income]]</f>
        <v>4.6855336414066667E-2</v>
      </c>
      <c r="T716" s="3">
        <f>Table1[[#This Row],[Total Payments Received]]/Table1[[#This Row],[Term (Months)]]</f>
        <v>159.5288888888889</v>
      </c>
      <c r="U716" s="3">
        <f>Table1[[#This Row],[Annual Income]]/12</f>
        <v>8277.25</v>
      </c>
      <c r="V716" s="6">
        <f>Table1[[#This Row],[EMI PER MONTH]]/Table1[[#This Row],[INCOME PER MONTH]]</f>
        <v>1.9273175135327423E-2</v>
      </c>
      <c r="W716" s="7" t="str">
        <f>TEXT(Table1[[#This Row],[Issue Date]],"YYYY-mm")</f>
        <v>2021-08</v>
      </c>
      <c r="X716" s="33">
        <f ca="1">DATEDIF(Table1[[#This Row],[Issue Date]],TODAY(),"m")</f>
        <v>49</v>
      </c>
      <c r="Y71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1089.04</v>
      </c>
      <c r="Z716" s="22" t="str">
        <f>IF(Table1[[#This Row],[Total Payments Received]]&gt;Table1[[#This Row],[Loan Amount]],"PROFIT","LOSS")</f>
        <v>PROFIT</v>
      </c>
    </row>
    <row r="717" spans="1:26" ht="45" x14ac:dyDescent="0.25">
      <c r="A717" s="21" t="s">
        <v>1473</v>
      </c>
      <c r="B717" s="2" t="s">
        <v>2574</v>
      </c>
      <c r="C717" s="3" t="s">
        <v>1474</v>
      </c>
      <c r="D717" s="3" t="s">
        <v>25</v>
      </c>
      <c r="E717" s="3">
        <v>24486</v>
      </c>
      <c r="F717" s="3">
        <v>12.2</v>
      </c>
      <c r="G717" s="3">
        <v>60</v>
      </c>
      <c r="H717" s="3" t="s">
        <v>2043</v>
      </c>
      <c r="I717" s="3" t="s">
        <v>20</v>
      </c>
      <c r="J717" s="3" t="s">
        <v>31</v>
      </c>
      <c r="K717" s="3">
        <v>121400</v>
      </c>
      <c r="L717" s="3" t="s">
        <v>32</v>
      </c>
      <c r="M717" s="3">
        <v>0.39</v>
      </c>
      <c r="N717" s="3">
        <v>0.7</v>
      </c>
      <c r="O717" s="3">
        <v>9438.77</v>
      </c>
      <c r="P717" s="3">
        <v>0</v>
      </c>
      <c r="Q717" s="3">
        <f>Table1[[#This Row],[Total Payments Received]]-Table1[[#This Row],[Loan Amount]]</f>
        <v>-15047.23</v>
      </c>
      <c r="R717" s="4">
        <f>Table1[[#This Row],[Loan Amount]]/Table1[[#This Row],[Annual Income]]</f>
        <v>0.20169686985172983</v>
      </c>
      <c r="S717" s="6">
        <f>Table1[[#This Row],[Loan Amount]]/Table1[[#This Row],[Annual Income]]</f>
        <v>0.20169686985172983</v>
      </c>
      <c r="T717" s="3">
        <f>Table1[[#This Row],[Total Payments Received]]/Table1[[#This Row],[Term (Months)]]</f>
        <v>157.31283333333334</v>
      </c>
      <c r="U717" s="3">
        <f>Table1[[#This Row],[Annual Income]]/12</f>
        <v>10116.666666666666</v>
      </c>
      <c r="V717" s="6">
        <f>Table1[[#This Row],[EMI PER MONTH]]/Table1[[#This Row],[INCOME PER MONTH]]</f>
        <v>1.5549868204283362E-2</v>
      </c>
      <c r="W717" s="7" t="str">
        <f>TEXT(Table1[[#This Row],[Issue Date]],"YYYY-mm")</f>
        <v>2022-07</v>
      </c>
      <c r="X717" s="33">
        <f ca="1">DATEDIF(Table1[[#This Row],[Issue Date]],TODAY(),"m")</f>
        <v>38</v>
      </c>
      <c r="Y71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15047.23</v>
      </c>
      <c r="Z717" s="22" t="str">
        <f>IF(Table1[[#This Row],[Total Payments Received]]&gt;Table1[[#This Row],[Loan Amount]],"PROFIT","LOSS")</f>
        <v>LOSS</v>
      </c>
    </row>
    <row r="718" spans="1:26" ht="30" x14ac:dyDescent="0.25">
      <c r="A718" s="21" t="s">
        <v>1475</v>
      </c>
      <c r="B718" s="2" t="s">
        <v>2378</v>
      </c>
      <c r="C718" s="3" t="s">
        <v>1476</v>
      </c>
      <c r="D718" s="3" t="s">
        <v>52</v>
      </c>
      <c r="E718" s="3">
        <v>19743</v>
      </c>
      <c r="F718" s="3">
        <v>19.5</v>
      </c>
      <c r="G718" s="3">
        <v>60</v>
      </c>
      <c r="H718" s="3" t="s">
        <v>2043</v>
      </c>
      <c r="I718" s="3" t="s">
        <v>20</v>
      </c>
      <c r="J718" s="3" t="s">
        <v>21</v>
      </c>
      <c r="K718" s="3">
        <v>66639</v>
      </c>
      <c r="L718" s="3" t="s">
        <v>32</v>
      </c>
      <c r="M718" s="3">
        <v>0.33</v>
      </c>
      <c r="N718" s="3">
        <v>0.56000000000000005</v>
      </c>
      <c r="O718" s="3">
        <v>5476.7</v>
      </c>
      <c r="P718" s="3">
        <v>0</v>
      </c>
      <c r="Q718" s="3">
        <f>Table1[[#This Row],[Total Payments Received]]-Table1[[#This Row],[Loan Amount]]</f>
        <v>-14266.3</v>
      </c>
      <c r="R718" s="4">
        <f>Table1[[#This Row],[Loan Amount]]/Table1[[#This Row],[Annual Income]]</f>
        <v>0.29626795119974791</v>
      </c>
      <c r="S718" s="6">
        <f>Table1[[#This Row],[Loan Amount]]/Table1[[#This Row],[Annual Income]]</f>
        <v>0.29626795119974791</v>
      </c>
      <c r="T718" s="3">
        <f>Table1[[#This Row],[Total Payments Received]]/Table1[[#This Row],[Term (Months)]]</f>
        <v>91.278333333333336</v>
      </c>
      <c r="U718" s="3">
        <f>Table1[[#This Row],[Annual Income]]/12</f>
        <v>5553.25</v>
      </c>
      <c r="V718" s="6">
        <f>Table1[[#This Row],[EMI PER MONTH]]/Table1[[#This Row],[INCOME PER MONTH]]</f>
        <v>1.6436921322348776E-2</v>
      </c>
      <c r="W718" s="7" t="str">
        <f>TEXT(Table1[[#This Row],[Issue Date]],"YYYY-mm")</f>
        <v>2023-07</v>
      </c>
      <c r="X718" s="33">
        <f ca="1">DATEDIF(Table1[[#This Row],[Issue Date]],TODAY(),"m")</f>
        <v>26</v>
      </c>
      <c r="Y71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14266.3</v>
      </c>
      <c r="Z718" s="22" t="str">
        <f>IF(Table1[[#This Row],[Total Payments Received]]&gt;Table1[[#This Row],[Loan Amount]],"PROFIT","LOSS")</f>
        <v>LOSS</v>
      </c>
    </row>
    <row r="719" spans="1:26" ht="30" x14ac:dyDescent="0.25">
      <c r="A719" s="21" t="s">
        <v>1477</v>
      </c>
      <c r="B719" s="2" t="s">
        <v>2575</v>
      </c>
      <c r="C719" s="3" t="s">
        <v>1478</v>
      </c>
      <c r="D719" s="3" t="s">
        <v>64</v>
      </c>
      <c r="E719" s="3">
        <v>25489</v>
      </c>
      <c r="F719" s="3">
        <v>22.9</v>
      </c>
      <c r="G719" s="3">
        <v>36</v>
      </c>
      <c r="H719" s="3" t="s">
        <v>19</v>
      </c>
      <c r="I719" s="3" t="s">
        <v>56</v>
      </c>
      <c r="J719" s="3" t="s">
        <v>21</v>
      </c>
      <c r="K719" s="3">
        <v>130110</v>
      </c>
      <c r="L719" s="3" t="s">
        <v>32</v>
      </c>
      <c r="M719" s="3">
        <v>0.11</v>
      </c>
      <c r="N719" s="3">
        <v>0.83</v>
      </c>
      <c r="O719" s="3">
        <v>31325.98</v>
      </c>
      <c r="P719" s="3">
        <v>0</v>
      </c>
      <c r="Q719" s="3">
        <f>Table1[[#This Row],[Total Payments Received]]-Table1[[#This Row],[Loan Amount]]</f>
        <v>5836.98</v>
      </c>
      <c r="R719" s="4">
        <f>Table1[[#This Row],[Loan Amount]]/Table1[[#This Row],[Annual Income]]</f>
        <v>0.19590346629774805</v>
      </c>
      <c r="S719" s="6">
        <f>Table1[[#This Row],[Loan Amount]]/Table1[[#This Row],[Annual Income]]</f>
        <v>0.19590346629774805</v>
      </c>
      <c r="T719" s="3">
        <f>Table1[[#This Row],[Total Payments Received]]/Table1[[#This Row],[Term (Months)]]</f>
        <v>870.16611111111115</v>
      </c>
      <c r="U719" s="3">
        <f>Table1[[#This Row],[Annual Income]]/12</f>
        <v>10842.5</v>
      </c>
      <c r="V719" s="6">
        <f>Table1[[#This Row],[EMI PER MONTH]]/Table1[[#This Row],[INCOME PER MONTH]]</f>
        <v>8.0255117464709355E-2</v>
      </c>
      <c r="W719" s="7" t="str">
        <f>TEXT(Table1[[#This Row],[Issue Date]],"YYYY-mm")</f>
        <v>2021-01</v>
      </c>
      <c r="X719" s="33">
        <f ca="1">DATEDIF(Table1[[#This Row],[Issue Date]],TODAY(),"m")</f>
        <v>56</v>
      </c>
      <c r="Y71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5836.98</v>
      </c>
      <c r="Z719" s="22" t="str">
        <f>IF(Table1[[#This Row],[Total Payments Received]]&gt;Table1[[#This Row],[Loan Amount]],"PROFIT","LOSS")</f>
        <v>PROFIT</v>
      </c>
    </row>
    <row r="720" spans="1:26" ht="45" x14ac:dyDescent="0.25">
      <c r="A720" s="21" t="s">
        <v>1479</v>
      </c>
      <c r="B720" s="2" t="s">
        <v>2576</v>
      </c>
      <c r="C720" s="3" t="s">
        <v>1480</v>
      </c>
      <c r="D720" s="3" t="s">
        <v>71</v>
      </c>
      <c r="E720" s="3">
        <v>9636</v>
      </c>
      <c r="F720" s="3">
        <v>14.1</v>
      </c>
      <c r="G720" s="3">
        <v>60</v>
      </c>
      <c r="H720" s="3" t="s">
        <v>19</v>
      </c>
      <c r="I720" s="3" t="s">
        <v>20</v>
      </c>
      <c r="J720" s="3" t="s">
        <v>31</v>
      </c>
      <c r="K720" s="3">
        <v>93627</v>
      </c>
      <c r="L720" s="3" t="s">
        <v>32</v>
      </c>
      <c r="M720" s="3">
        <v>0.24</v>
      </c>
      <c r="N720" s="3">
        <v>0.79</v>
      </c>
      <c r="O720" s="3">
        <v>10994.68</v>
      </c>
      <c r="P720" s="3">
        <v>0</v>
      </c>
      <c r="Q720" s="3">
        <f>Table1[[#This Row],[Total Payments Received]]-Table1[[#This Row],[Loan Amount]]</f>
        <v>1358.6800000000003</v>
      </c>
      <c r="R720" s="4">
        <f>Table1[[#This Row],[Loan Amount]]/Table1[[#This Row],[Annual Income]]</f>
        <v>0.10291902976705437</v>
      </c>
      <c r="S720" s="6">
        <f>Table1[[#This Row],[Loan Amount]]/Table1[[#This Row],[Annual Income]]</f>
        <v>0.10291902976705437</v>
      </c>
      <c r="T720" s="3">
        <f>Table1[[#This Row],[Total Payments Received]]/Table1[[#This Row],[Term (Months)]]</f>
        <v>183.24466666666666</v>
      </c>
      <c r="U720" s="3">
        <f>Table1[[#This Row],[Annual Income]]/12</f>
        <v>7802.25</v>
      </c>
      <c r="V720" s="6">
        <f>Table1[[#This Row],[EMI PER MONTH]]/Table1[[#This Row],[INCOME PER MONTH]]</f>
        <v>2.3486131137385582E-2</v>
      </c>
      <c r="W720" s="7" t="str">
        <f>TEXT(Table1[[#This Row],[Issue Date]],"YYYY-mm")</f>
        <v>2022-04</v>
      </c>
      <c r="X720" s="33">
        <f ca="1">DATEDIF(Table1[[#This Row],[Issue Date]],TODAY(),"m")</f>
        <v>41</v>
      </c>
      <c r="Y72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1358.68</v>
      </c>
      <c r="Z720" s="22" t="str">
        <f>IF(Table1[[#This Row],[Total Payments Received]]&gt;Table1[[#This Row],[Loan Amount]],"PROFIT","LOSS")</f>
        <v>PROFIT</v>
      </c>
    </row>
    <row r="721" spans="1:26" ht="30" x14ac:dyDescent="0.25">
      <c r="A721" s="21" t="s">
        <v>1481</v>
      </c>
      <c r="B721" s="2" t="s">
        <v>2495</v>
      </c>
      <c r="C721" s="3" t="s">
        <v>1482</v>
      </c>
      <c r="D721" s="3" t="s">
        <v>64</v>
      </c>
      <c r="E721" s="3">
        <v>7441</v>
      </c>
      <c r="F721" s="3">
        <v>13.9</v>
      </c>
      <c r="G721" s="3">
        <v>60</v>
      </c>
      <c r="H721" s="3" t="s">
        <v>19</v>
      </c>
      <c r="I721" s="3" t="s">
        <v>72</v>
      </c>
      <c r="J721" s="3" t="s">
        <v>46</v>
      </c>
      <c r="K721" s="3">
        <v>113424</v>
      </c>
      <c r="L721" s="3" t="s">
        <v>22</v>
      </c>
      <c r="M721" s="3">
        <v>0.34</v>
      </c>
      <c r="N721" s="3">
        <v>0.64</v>
      </c>
      <c r="O721" s="3">
        <v>8475.2999999999993</v>
      </c>
      <c r="P721" s="3">
        <v>0</v>
      </c>
      <c r="Q721" s="3">
        <f>Table1[[#This Row],[Total Payments Received]]-Table1[[#This Row],[Loan Amount]]</f>
        <v>1034.2999999999993</v>
      </c>
      <c r="R721" s="4">
        <f>Table1[[#This Row],[Loan Amount]]/Table1[[#This Row],[Annual Income]]</f>
        <v>6.5603399633234583E-2</v>
      </c>
      <c r="S721" s="6">
        <f>Table1[[#This Row],[Loan Amount]]/Table1[[#This Row],[Annual Income]]</f>
        <v>6.5603399633234583E-2</v>
      </c>
      <c r="T721" s="3">
        <f>Table1[[#This Row],[Total Payments Received]]/Table1[[#This Row],[Term (Months)]]</f>
        <v>141.255</v>
      </c>
      <c r="U721" s="3">
        <f>Table1[[#This Row],[Annual Income]]/12</f>
        <v>9452</v>
      </c>
      <c r="V721" s="6">
        <f>Table1[[#This Row],[EMI PER MONTH]]/Table1[[#This Row],[INCOME PER MONTH]]</f>
        <v>1.4944456199746084E-2</v>
      </c>
      <c r="W721" s="7" t="str">
        <f>TEXT(Table1[[#This Row],[Issue Date]],"YYYY-mm")</f>
        <v>2021-03</v>
      </c>
      <c r="X721" s="33">
        <f ca="1">DATEDIF(Table1[[#This Row],[Issue Date]],TODAY(),"m")</f>
        <v>54</v>
      </c>
      <c r="Y72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1034.3</v>
      </c>
      <c r="Z721" s="22" t="str">
        <f>IF(Table1[[#This Row],[Total Payments Received]]&gt;Table1[[#This Row],[Loan Amount]],"PROFIT","LOSS")</f>
        <v>PROFIT</v>
      </c>
    </row>
    <row r="722" spans="1:26" x14ac:dyDescent="0.25">
      <c r="A722" s="21" t="s">
        <v>1483</v>
      </c>
      <c r="B722" s="2" t="s">
        <v>2577</v>
      </c>
      <c r="C722" s="3" t="s">
        <v>1484</v>
      </c>
      <c r="D722" s="3" t="s">
        <v>64</v>
      </c>
      <c r="E722" s="3">
        <v>25611</v>
      </c>
      <c r="F722" s="3">
        <v>17</v>
      </c>
      <c r="G722" s="3">
        <v>36</v>
      </c>
      <c r="H722" s="3" t="s">
        <v>2043</v>
      </c>
      <c r="I722" s="3" t="s">
        <v>56</v>
      </c>
      <c r="J722" s="3" t="s">
        <v>27</v>
      </c>
      <c r="K722" s="3">
        <v>49692</v>
      </c>
      <c r="L722" s="3" t="s">
        <v>28</v>
      </c>
      <c r="M722" s="3">
        <v>0.25</v>
      </c>
      <c r="N722" s="3">
        <v>0.78</v>
      </c>
      <c r="O722" s="3">
        <v>0</v>
      </c>
      <c r="P722" s="3">
        <v>0</v>
      </c>
      <c r="Q722" s="3">
        <f>Table1[[#This Row],[Total Payments Received]]-Table1[[#This Row],[Loan Amount]]</f>
        <v>-25611</v>
      </c>
      <c r="R722" s="4">
        <f>Table1[[#This Row],[Loan Amount]]/Table1[[#This Row],[Annual Income]]</f>
        <v>0.51539483216614346</v>
      </c>
      <c r="S722" s="6">
        <f>Table1[[#This Row],[Loan Amount]]/Table1[[#This Row],[Annual Income]]</f>
        <v>0.51539483216614346</v>
      </c>
      <c r="T722" s="3">
        <f>Table1[[#This Row],[Total Payments Received]]/Table1[[#This Row],[Term (Months)]]</f>
        <v>0</v>
      </c>
      <c r="U722" s="3">
        <f>Table1[[#This Row],[Annual Income]]/12</f>
        <v>4141</v>
      </c>
      <c r="V722" s="6">
        <f>Table1[[#This Row],[EMI PER MONTH]]/Table1[[#This Row],[INCOME PER MONTH]]</f>
        <v>0</v>
      </c>
      <c r="W722" s="7" t="str">
        <f>TEXT(Table1[[#This Row],[Issue Date]],"YYYY-mm")</f>
        <v>2021-01</v>
      </c>
      <c r="X722" s="33">
        <f ca="1">DATEDIF(Table1[[#This Row],[Issue Date]],TODAY(),"m")</f>
        <v>56</v>
      </c>
      <c r="Y72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25611</v>
      </c>
      <c r="Z722" s="22" t="str">
        <f>IF(Table1[[#This Row],[Total Payments Received]]&gt;Table1[[#This Row],[Loan Amount]],"PROFIT","LOSS")</f>
        <v>LOSS</v>
      </c>
    </row>
    <row r="723" spans="1:26" ht="30" x14ac:dyDescent="0.25">
      <c r="A723" s="21" t="s">
        <v>1485</v>
      </c>
      <c r="B723" s="2" t="s">
        <v>2167</v>
      </c>
      <c r="C723" s="3" t="s">
        <v>1486</v>
      </c>
      <c r="D723" s="3" t="s">
        <v>45</v>
      </c>
      <c r="E723" s="3">
        <v>13149</v>
      </c>
      <c r="F723" s="3">
        <v>16.8</v>
      </c>
      <c r="G723" s="3">
        <v>36</v>
      </c>
      <c r="H723" s="3" t="s">
        <v>2043</v>
      </c>
      <c r="I723" s="3" t="s">
        <v>56</v>
      </c>
      <c r="J723" s="3" t="s">
        <v>21</v>
      </c>
      <c r="K723" s="3">
        <v>119037</v>
      </c>
      <c r="L723" s="3" t="s">
        <v>28</v>
      </c>
      <c r="M723" s="3">
        <v>0.45</v>
      </c>
      <c r="N723" s="3">
        <v>0.6</v>
      </c>
      <c r="O723" s="3">
        <v>4489.9799999999996</v>
      </c>
      <c r="P723" s="3">
        <v>0</v>
      </c>
      <c r="Q723" s="3">
        <f>Table1[[#This Row],[Total Payments Received]]-Table1[[#This Row],[Loan Amount]]</f>
        <v>-8659.02</v>
      </c>
      <c r="R723" s="4">
        <f>Table1[[#This Row],[Loan Amount]]/Table1[[#This Row],[Annual Income]]</f>
        <v>0.11046145316162202</v>
      </c>
      <c r="S723" s="6">
        <f>Table1[[#This Row],[Loan Amount]]/Table1[[#This Row],[Annual Income]]</f>
        <v>0.11046145316162202</v>
      </c>
      <c r="T723" s="3">
        <f>Table1[[#This Row],[Total Payments Received]]/Table1[[#This Row],[Term (Months)]]</f>
        <v>124.72166666666665</v>
      </c>
      <c r="U723" s="3">
        <f>Table1[[#This Row],[Annual Income]]/12</f>
        <v>9919.75</v>
      </c>
      <c r="V723" s="6">
        <f>Table1[[#This Row],[EMI PER MONTH]]/Table1[[#This Row],[INCOME PER MONTH]]</f>
        <v>1.2573065517444155E-2</v>
      </c>
      <c r="W723" s="7" t="str">
        <f>TEXT(Table1[[#This Row],[Issue Date]],"YYYY-mm")</f>
        <v>2022-10</v>
      </c>
      <c r="X723" s="33">
        <f ca="1">DATEDIF(Table1[[#This Row],[Issue Date]],TODAY(),"m")</f>
        <v>35</v>
      </c>
      <c r="Y72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8659.02</v>
      </c>
      <c r="Z723" s="22" t="str">
        <f>IF(Table1[[#This Row],[Total Payments Received]]&gt;Table1[[#This Row],[Loan Amount]],"PROFIT","LOSS")</f>
        <v>LOSS</v>
      </c>
    </row>
    <row r="724" spans="1:26" ht="45" x14ac:dyDescent="0.25">
      <c r="A724" s="21" t="s">
        <v>1487</v>
      </c>
      <c r="B724" s="2" t="s">
        <v>2488</v>
      </c>
      <c r="C724" s="3" t="s">
        <v>1488</v>
      </c>
      <c r="D724" s="3" t="s">
        <v>52</v>
      </c>
      <c r="E724" s="3">
        <v>35566</v>
      </c>
      <c r="F724" s="3">
        <v>21.1</v>
      </c>
      <c r="G724" s="3">
        <v>36</v>
      </c>
      <c r="H724" s="3" t="s">
        <v>2043</v>
      </c>
      <c r="I724" s="3" t="s">
        <v>20</v>
      </c>
      <c r="J724" s="3" t="s">
        <v>31</v>
      </c>
      <c r="K724" s="3">
        <v>108840</v>
      </c>
      <c r="L724" s="3" t="s">
        <v>32</v>
      </c>
      <c r="M724" s="3">
        <v>0.22</v>
      </c>
      <c r="N724" s="3">
        <v>0.7</v>
      </c>
      <c r="O724" s="3">
        <v>8919.67</v>
      </c>
      <c r="P724" s="3">
        <v>8978.74</v>
      </c>
      <c r="Q724" s="3">
        <f>Table1[[#This Row],[Total Payments Received]]-Table1[[#This Row],[Loan Amount]]</f>
        <v>-26646.33</v>
      </c>
      <c r="R724" s="4">
        <f>Table1[[#This Row],[Loan Amount]]/Table1[[#This Row],[Annual Income]]</f>
        <v>0.32677324513046674</v>
      </c>
      <c r="S724" s="6">
        <f>Table1[[#This Row],[Loan Amount]]/Table1[[#This Row],[Annual Income]]</f>
        <v>0.32677324513046674</v>
      </c>
      <c r="T724" s="3">
        <f>Table1[[#This Row],[Total Payments Received]]/Table1[[#This Row],[Term (Months)]]</f>
        <v>247.76861111111111</v>
      </c>
      <c r="U724" s="3">
        <f>Table1[[#This Row],[Annual Income]]/12</f>
        <v>9070</v>
      </c>
      <c r="V724" s="6">
        <f>Table1[[#This Row],[EMI PER MONTH]]/Table1[[#This Row],[INCOME PER MONTH]]</f>
        <v>2.7317377189758667E-2</v>
      </c>
      <c r="W724" s="7" t="str">
        <f>TEXT(Table1[[#This Row],[Issue Date]],"YYYY-mm")</f>
        <v>2021-04</v>
      </c>
      <c r="X724" s="33">
        <f ca="1">DATEDIF(Table1[[#This Row],[Issue Date]],TODAY(),"m")</f>
        <v>52</v>
      </c>
      <c r="Y72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26646.33</v>
      </c>
      <c r="Z724" s="22" t="str">
        <f>IF(Table1[[#This Row],[Total Payments Received]]&gt;Table1[[#This Row],[Loan Amount]],"PROFIT","LOSS")</f>
        <v>LOSS</v>
      </c>
    </row>
    <row r="725" spans="1:26" ht="30" x14ac:dyDescent="0.25">
      <c r="A725" s="21" t="s">
        <v>1489</v>
      </c>
      <c r="B725" s="2" t="s">
        <v>2213</v>
      </c>
      <c r="C725" s="3" t="s">
        <v>1490</v>
      </c>
      <c r="D725" s="3" t="s">
        <v>18</v>
      </c>
      <c r="E725" s="3">
        <v>22675</v>
      </c>
      <c r="F725" s="3">
        <v>14.5</v>
      </c>
      <c r="G725" s="3">
        <v>60</v>
      </c>
      <c r="H725" s="3" t="s">
        <v>19</v>
      </c>
      <c r="I725" s="3" t="s">
        <v>56</v>
      </c>
      <c r="J725" s="3" t="s">
        <v>46</v>
      </c>
      <c r="K725" s="3">
        <v>84200</v>
      </c>
      <c r="L725" s="3" t="s">
        <v>22</v>
      </c>
      <c r="M725" s="3">
        <v>0.22</v>
      </c>
      <c r="N725" s="3">
        <v>0.9</v>
      </c>
      <c r="O725" s="3">
        <v>25962.880000000001</v>
      </c>
      <c r="P725" s="3">
        <v>0</v>
      </c>
      <c r="Q725" s="3">
        <f>Table1[[#This Row],[Total Payments Received]]-Table1[[#This Row],[Loan Amount]]</f>
        <v>3287.880000000001</v>
      </c>
      <c r="R725" s="4">
        <f>Table1[[#This Row],[Loan Amount]]/Table1[[#This Row],[Annual Income]]</f>
        <v>0.26929928741092635</v>
      </c>
      <c r="S725" s="6">
        <f>Table1[[#This Row],[Loan Amount]]/Table1[[#This Row],[Annual Income]]</f>
        <v>0.26929928741092635</v>
      </c>
      <c r="T725" s="3">
        <f>Table1[[#This Row],[Total Payments Received]]/Table1[[#This Row],[Term (Months)]]</f>
        <v>432.71466666666669</v>
      </c>
      <c r="U725" s="3">
        <f>Table1[[#This Row],[Annual Income]]/12</f>
        <v>7016.666666666667</v>
      </c>
      <c r="V725" s="6">
        <f>Table1[[#This Row],[EMI PER MONTH]]/Table1[[#This Row],[INCOME PER MONTH]]</f>
        <v>6.16695486935867E-2</v>
      </c>
      <c r="W725" s="7" t="str">
        <f>TEXT(Table1[[#This Row],[Issue Date]],"YYYY-mm")</f>
        <v>2023-05</v>
      </c>
      <c r="X725" s="33">
        <f ca="1">DATEDIF(Table1[[#This Row],[Issue Date]],TODAY(),"m")</f>
        <v>27</v>
      </c>
      <c r="Y72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3287.88</v>
      </c>
      <c r="Z725" s="22" t="str">
        <f>IF(Table1[[#This Row],[Total Payments Received]]&gt;Table1[[#This Row],[Loan Amount]],"PROFIT","LOSS")</f>
        <v>PROFIT</v>
      </c>
    </row>
    <row r="726" spans="1:26" hidden="1" x14ac:dyDescent="0.25">
      <c r="A726" s="21" t="s">
        <v>1491</v>
      </c>
      <c r="B726" s="2" t="s">
        <v>2578</v>
      </c>
      <c r="C726" s="3" t="s">
        <v>1492</v>
      </c>
      <c r="D726" s="3" t="s">
        <v>45</v>
      </c>
      <c r="E726" s="3">
        <v>6495</v>
      </c>
      <c r="F726" s="3">
        <v>24.9</v>
      </c>
      <c r="G726" s="3">
        <v>36</v>
      </c>
      <c r="H726" s="3" t="s">
        <v>2773</v>
      </c>
      <c r="I726" s="3" t="s">
        <v>72</v>
      </c>
      <c r="J726" s="3" t="s">
        <v>36</v>
      </c>
      <c r="K726" s="3">
        <v>123063</v>
      </c>
      <c r="L726" s="3" t="s">
        <v>22</v>
      </c>
      <c r="M726" s="3">
        <v>0.21</v>
      </c>
      <c r="N726" s="3">
        <v>0.56000000000000005</v>
      </c>
      <c r="O726" s="3">
        <v>0</v>
      </c>
      <c r="P726" s="3">
        <v>0</v>
      </c>
      <c r="Q726" s="3">
        <f>Table1[[#This Row],[Total Payments Received]]-Table1[[#This Row],[Loan Amount]]</f>
        <v>-6495</v>
      </c>
      <c r="R726" s="4">
        <f>Table1[[#This Row],[Loan Amount]]/Table1[[#This Row],[Annual Income]]</f>
        <v>5.2777845493771486E-2</v>
      </c>
      <c r="S726" s="6">
        <f>Table1[[#This Row],[Loan Amount]]/Table1[[#This Row],[Annual Income]]</f>
        <v>5.2777845493771486E-2</v>
      </c>
      <c r="T726" s="3">
        <f>Table1[[#This Row],[Total Payments Received]]/Table1[[#This Row],[Term (Months)]]</f>
        <v>0</v>
      </c>
      <c r="U726" s="3">
        <f>Table1[[#This Row],[Annual Income]]/12</f>
        <v>10255.25</v>
      </c>
      <c r="V726" s="6">
        <f>Table1[[#This Row],[EMI PER MONTH]]/Table1[[#This Row],[INCOME PER MONTH]]</f>
        <v>0</v>
      </c>
      <c r="W726" s="7" t="str">
        <f>TEXT(Table1[[#This Row],[Issue Date]],"YYYY-mm")</f>
        <v>2022-05</v>
      </c>
      <c r="X726" s="33">
        <f ca="1">DATEDIF(Table1[[#This Row],[Issue Date]],TODAY(),"m")</f>
        <v>40</v>
      </c>
      <c r="Y72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6495</v>
      </c>
      <c r="Z726" s="22" t="str">
        <f>IF(Table1[[#This Row],[Total Payments Received]]&gt;Table1[[#This Row],[Loan Amount]],"PROFIT","LOSS")</f>
        <v>LOSS</v>
      </c>
    </row>
    <row r="727" spans="1:26" x14ac:dyDescent="0.25">
      <c r="A727" s="21" t="s">
        <v>1493</v>
      </c>
      <c r="B727" s="2" t="s">
        <v>2579</v>
      </c>
      <c r="C727" s="3" t="s">
        <v>1494</v>
      </c>
      <c r="D727" s="3" t="s">
        <v>64</v>
      </c>
      <c r="E727" s="3">
        <v>14673</v>
      </c>
      <c r="F727" s="3">
        <v>6.2</v>
      </c>
      <c r="G727" s="3">
        <v>36</v>
      </c>
      <c r="H727" s="3" t="s">
        <v>19</v>
      </c>
      <c r="I727" s="3" t="s">
        <v>72</v>
      </c>
      <c r="J727" s="3" t="s">
        <v>27</v>
      </c>
      <c r="K727" s="3">
        <v>87415</v>
      </c>
      <c r="L727" s="3" t="s">
        <v>22</v>
      </c>
      <c r="M727" s="3">
        <v>0.23</v>
      </c>
      <c r="N727" s="3">
        <v>0.67</v>
      </c>
      <c r="O727" s="3">
        <v>15582.73</v>
      </c>
      <c r="P727" s="3">
        <v>0</v>
      </c>
      <c r="Q727" s="3">
        <f>Table1[[#This Row],[Total Payments Received]]-Table1[[#This Row],[Loan Amount]]</f>
        <v>909.72999999999956</v>
      </c>
      <c r="R727" s="4">
        <f>Table1[[#This Row],[Loan Amount]]/Table1[[#This Row],[Annual Income]]</f>
        <v>0.16785448721615284</v>
      </c>
      <c r="S727" s="6">
        <f>Table1[[#This Row],[Loan Amount]]/Table1[[#This Row],[Annual Income]]</f>
        <v>0.16785448721615284</v>
      </c>
      <c r="T727" s="3">
        <f>Table1[[#This Row],[Total Payments Received]]/Table1[[#This Row],[Term (Months)]]</f>
        <v>432.85361111111109</v>
      </c>
      <c r="U727" s="3">
        <f>Table1[[#This Row],[Annual Income]]/12</f>
        <v>7284.583333333333</v>
      </c>
      <c r="V727" s="6">
        <f>Table1[[#This Row],[EMI PER MONTH]]/Table1[[#This Row],[INCOME PER MONTH]]</f>
        <v>5.9420503727430456E-2</v>
      </c>
      <c r="W727" s="7" t="str">
        <f>TEXT(Table1[[#This Row],[Issue Date]],"YYYY-mm")</f>
        <v>2023-08</v>
      </c>
      <c r="X727" s="33">
        <f ca="1">DATEDIF(Table1[[#This Row],[Issue Date]],TODAY(),"m")</f>
        <v>25</v>
      </c>
      <c r="Y72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909.73</v>
      </c>
      <c r="Z727" s="22" t="str">
        <f>IF(Table1[[#This Row],[Total Payments Received]]&gt;Table1[[#This Row],[Loan Amount]],"PROFIT","LOSS")</f>
        <v>PROFIT</v>
      </c>
    </row>
    <row r="728" spans="1:26" ht="45" x14ac:dyDescent="0.25">
      <c r="A728" s="21" t="s">
        <v>1495</v>
      </c>
      <c r="B728" s="2" t="s">
        <v>2580</v>
      </c>
      <c r="C728" s="3" t="s">
        <v>1496</v>
      </c>
      <c r="D728" s="3" t="s">
        <v>75</v>
      </c>
      <c r="E728" s="3">
        <v>12130</v>
      </c>
      <c r="F728" s="3">
        <v>5.0999999999999996</v>
      </c>
      <c r="G728" s="3">
        <v>36</v>
      </c>
      <c r="H728" s="3" t="s">
        <v>19</v>
      </c>
      <c r="I728" s="3" t="s">
        <v>20</v>
      </c>
      <c r="J728" s="3" t="s">
        <v>31</v>
      </c>
      <c r="K728" s="3">
        <v>48074</v>
      </c>
      <c r="L728" s="3" t="s">
        <v>22</v>
      </c>
      <c r="M728" s="3">
        <v>0.32</v>
      </c>
      <c r="N728" s="3">
        <v>0.87</v>
      </c>
      <c r="O728" s="3">
        <v>12748.63</v>
      </c>
      <c r="P728" s="3">
        <v>0</v>
      </c>
      <c r="Q728" s="3">
        <f>Table1[[#This Row],[Total Payments Received]]-Table1[[#This Row],[Loan Amount]]</f>
        <v>618.6299999999992</v>
      </c>
      <c r="R728" s="4">
        <f>Table1[[#This Row],[Loan Amount]]/Table1[[#This Row],[Annual Income]]</f>
        <v>0.25231934101593378</v>
      </c>
      <c r="S728" s="6">
        <f>Table1[[#This Row],[Loan Amount]]/Table1[[#This Row],[Annual Income]]</f>
        <v>0.25231934101593378</v>
      </c>
      <c r="T728" s="3">
        <f>Table1[[#This Row],[Total Payments Received]]/Table1[[#This Row],[Term (Months)]]</f>
        <v>354.12861111111107</v>
      </c>
      <c r="U728" s="3">
        <f>Table1[[#This Row],[Annual Income]]/12</f>
        <v>4006.1666666666665</v>
      </c>
      <c r="V728" s="6">
        <f>Table1[[#This Row],[EMI PER MONTH]]/Table1[[#This Row],[INCOME PER MONTH]]</f>
        <v>8.8395875802582125E-2</v>
      </c>
      <c r="W728" s="7" t="str">
        <f>TEXT(Table1[[#This Row],[Issue Date]],"YYYY-mm")</f>
        <v>2022-07</v>
      </c>
      <c r="X728" s="33">
        <f ca="1">DATEDIF(Table1[[#This Row],[Issue Date]],TODAY(),"m")</f>
        <v>37</v>
      </c>
      <c r="Y72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618.629999999999</v>
      </c>
      <c r="Z728" s="22" t="str">
        <f>IF(Table1[[#This Row],[Total Payments Received]]&gt;Table1[[#This Row],[Loan Amount]],"PROFIT","LOSS")</f>
        <v>PROFIT</v>
      </c>
    </row>
    <row r="729" spans="1:26" ht="45" x14ac:dyDescent="0.25">
      <c r="A729" s="21" t="s">
        <v>1497</v>
      </c>
      <c r="B729" s="2" t="s">
        <v>2581</v>
      </c>
      <c r="C729" s="3" t="s">
        <v>1498</v>
      </c>
      <c r="D729" s="3" t="s">
        <v>71</v>
      </c>
      <c r="E729" s="3">
        <v>23668</v>
      </c>
      <c r="F729" s="3">
        <v>17.8</v>
      </c>
      <c r="G729" s="3">
        <v>36</v>
      </c>
      <c r="H729" s="3" t="s">
        <v>2043</v>
      </c>
      <c r="I729" s="3" t="s">
        <v>20</v>
      </c>
      <c r="J729" s="3" t="s">
        <v>31</v>
      </c>
      <c r="K729" s="3">
        <v>45549</v>
      </c>
      <c r="L729" s="3" t="s">
        <v>22</v>
      </c>
      <c r="M729" s="3">
        <v>0.38</v>
      </c>
      <c r="N729" s="3">
        <v>0.94</v>
      </c>
      <c r="O729" s="3">
        <v>6421.49</v>
      </c>
      <c r="P729" s="3">
        <v>0</v>
      </c>
      <c r="Q729" s="3">
        <f>Table1[[#This Row],[Total Payments Received]]-Table1[[#This Row],[Loan Amount]]</f>
        <v>-17246.510000000002</v>
      </c>
      <c r="R729" s="4">
        <f>Table1[[#This Row],[Loan Amount]]/Table1[[#This Row],[Annual Income]]</f>
        <v>0.51961623745856111</v>
      </c>
      <c r="S729" s="6">
        <f>Table1[[#This Row],[Loan Amount]]/Table1[[#This Row],[Annual Income]]</f>
        <v>0.51961623745856111</v>
      </c>
      <c r="T729" s="3">
        <f>Table1[[#This Row],[Total Payments Received]]/Table1[[#This Row],[Term (Months)]]</f>
        <v>178.3747222222222</v>
      </c>
      <c r="U729" s="3">
        <f>Table1[[#This Row],[Annual Income]]/12</f>
        <v>3795.75</v>
      </c>
      <c r="V729" s="6">
        <f>Table1[[#This Row],[EMI PER MONTH]]/Table1[[#This Row],[INCOME PER MONTH]]</f>
        <v>4.6993274641960667E-2</v>
      </c>
      <c r="W729" s="7" t="str">
        <f>TEXT(Table1[[#This Row],[Issue Date]],"YYYY-mm")</f>
        <v>2021-07</v>
      </c>
      <c r="X729" s="33">
        <f ca="1">DATEDIF(Table1[[#This Row],[Issue Date]],TODAY(),"m")</f>
        <v>50</v>
      </c>
      <c r="Y72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17246.51</v>
      </c>
      <c r="Z729" s="22" t="str">
        <f>IF(Table1[[#This Row],[Total Payments Received]]&gt;Table1[[#This Row],[Loan Amount]],"PROFIT","LOSS")</f>
        <v>LOSS</v>
      </c>
    </row>
    <row r="730" spans="1:26" ht="45" x14ac:dyDescent="0.25">
      <c r="A730" s="21" t="s">
        <v>1499</v>
      </c>
      <c r="B730" s="2" t="s">
        <v>2582</v>
      </c>
      <c r="C730" s="3" t="s">
        <v>1500</v>
      </c>
      <c r="D730" s="3" t="s">
        <v>64</v>
      </c>
      <c r="E730" s="3">
        <v>16222</v>
      </c>
      <c r="F730" s="3">
        <v>11</v>
      </c>
      <c r="G730" s="3">
        <v>60</v>
      </c>
      <c r="H730" s="3" t="s">
        <v>19</v>
      </c>
      <c r="I730" s="3" t="s">
        <v>20</v>
      </c>
      <c r="J730" s="3" t="s">
        <v>31</v>
      </c>
      <c r="K730" s="3">
        <v>59963</v>
      </c>
      <c r="L730" s="3" t="s">
        <v>22</v>
      </c>
      <c r="M730" s="3">
        <v>0.37</v>
      </c>
      <c r="N730" s="3">
        <v>0.7</v>
      </c>
      <c r="O730" s="3">
        <v>18006.419999999998</v>
      </c>
      <c r="P730" s="3">
        <v>0</v>
      </c>
      <c r="Q730" s="3">
        <f>Table1[[#This Row],[Total Payments Received]]-Table1[[#This Row],[Loan Amount]]</f>
        <v>1784.4199999999983</v>
      </c>
      <c r="R730" s="4">
        <f>Table1[[#This Row],[Loan Amount]]/Table1[[#This Row],[Annual Income]]</f>
        <v>0.27053349565565432</v>
      </c>
      <c r="S730" s="6">
        <f>Table1[[#This Row],[Loan Amount]]/Table1[[#This Row],[Annual Income]]</f>
        <v>0.27053349565565432</v>
      </c>
      <c r="T730" s="3">
        <f>Table1[[#This Row],[Total Payments Received]]/Table1[[#This Row],[Term (Months)]]</f>
        <v>300.10699999999997</v>
      </c>
      <c r="U730" s="3">
        <f>Table1[[#This Row],[Annual Income]]/12</f>
        <v>4996.916666666667</v>
      </c>
      <c r="V730" s="6">
        <f>Table1[[#This Row],[EMI PER MONTH]]/Table1[[#This Row],[INCOME PER MONTH]]</f>
        <v>6.0058436035555253E-2</v>
      </c>
      <c r="W730" s="7" t="str">
        <f>TEXT(Table1[[#This Row],[Issue Date]],"YYYY-mm")</f>
        <v>2023-04</v>
      </c>
      <c r="X730" s="33">
        <f ca="1">DATEDIF(Table1[[#This Row],[Issue Date]],TODAY(),"m")</f>
        <v>28</v>
      </c>
      <c r="Y73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1784.42</v>
      </c>
      <c r="Z730" s="22" t="str">
        <f>IF(Table1[[#This Row],[Total Payments Received]]&gt;Table1[[#This Row],[Loan Amount]],"PROFIT","LOSS")</f>
        <v>PROFIT</v>
      </c>
    </row>
    <row r="731" spans="1:26" ht="30" x14ac:dyDescent="0.25">
      <c r="A731" s="21" t="s">
        <v>1501</v>
      </c>
      <c r="B731" s="2" t="s">
        <v>2583</v>
      </c>
      <c r="C731" s="3" t="s">
        <v>1502</v>
      </c>
      <c r="D731" s="3" t="s">
        <v>39</v>
      </c>
      <c r="E731" s="3">
        <v>24669</v>
      </c>
      <c r="F731" s="3">
        <v>9.8000000000000007</v>
      </c>
      <c r="G731" s="3">
        <v>60</v>
      </c>
      <c r="H731" s="3" t="s">
        <v>19</v>
      </c>
      <c r="I731" s="3" t="s">
        <v>20</v>
      </c>
      <c r="J731" s="3" t="s">
        <v>21</v>
      </c>
      <c r="K731" s="3">
        <v>121456</v>
      </c>
      <c r="L731" s="3" t="s">
        <v>32</v>
      </c>
      <c r="M731" s="3">
        <v>0.42</v>
      </c>
      <c r="N731" s="3">
        <v>0.73</v>
      </c>
      <c r="O731" s="3">
        <v>27086.560000000001</v>
      </c>
      <c r="P731" s="3">
        <v>0</v>
      </c>
      <c r="Q731" s="3">
        <f>Table1[[#This Row],[Total Payments Received]]-Table1[[#This Row],[Loan Amount]]</f>
        <v>2417.5600000000013</v>
      </c>
      <c r="R731" s="4">
        <f>Table1[[#This Row],[Loan Amount]]/Table1[[#This Row],[Annual Income]]</f>
        <v>0.20311059148992228</v>
      </c>
      <c r="S731" s="6">
        <f>Table1[[#This Row],[Loan Amount]]/Table1[[#This Row],[Annual Income]]</f>
        <v>0.20311059148992228</v>
      </c>
      <c r="T731" s="3">
        <f>Table1[[#This Row],[Total Payments Received]]/Table1[[#This Row],[Term (Months)]]</f>
        <v>451.4426666666667</v>
      </c>
      <c r="U731" s="3">
        <f>Table1[[#This Row],[Annual Income]]/12</f>
        <v>10121.333333333334</v>
      </c>
      <c r="V731" s="6">
        <f>Table1[[#This Row],[EMI PER MONTH]]/Table1[[#This Row],[INCOME PER MONTH]]</f>
        <v>4.4603082597813197E-2</v>
      </c>
      <c r="W731" s="7" t="str">
        <f>TEXT(Table1[[#This Row],[Issue Date]],"YYYY-mm")</f>
        <v>2022-12</v>
      </c>
      <c r="X731" s="33">
        <f ca="1">DATEDIF(Table1[[#This Row],[Issue Date]],TODAY(),"m")</f>
        <v>33</v>
      </c>
      <c r="Y73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2417.56</v>
      </c>
      <c r="Z731" s="22" t="str">
        <f>IF(Table1[[#This Row],[Total Payments Received]]&gt;Table1[[#This Row],[Loan Amount]],"PROFIT","LOSS")</f>
        <v>PROFIT</v>
      </c>
    </row>
    <row r="732" spans="1:26" x14ac:dyDescent="0.25">
      <c r="A732" s="21" t="s">
        <v>1503</v>
      </c>
      <c r="B732" s="2" t="s">
        <v>2539</v>
      </c>
      <c r="C732" s="3" t="s">
        <v>1504</v>
      </c>
      <c r="D732" s="3" t="s">
        <v>52</v>
      </c>
      <c r="E732" s="3">
        <v>35068</v>
      </c>
      <c r="F732" s="3">
        <v>11.2</v>
      </c>
      <c r="G732" s="3">
        <v>36</v>
      </c>
      <c r="H732" s="3" t="s">
        <v>19</v>
      </c>
      <c r="I732" s="3" t="s">
        <v>82</v>
      </c>
      <c r="J732" s="3" t="s">
        <v>36</v>
      </c>
      <c r="K732" s="3">
        <v>126362</v>
      </c>
      <c r="L732" s="3" t="s">
        <v>28</v>
      </c>
      <c r="M732" s="3">
        <v>0.45</v>
      </c>
      <c r="N732" s="3">
        <v>0.76</v>
      </c>
      <c r="O732" s="3">
        <v>38995.620000000003</v>
      </c>
      <c r="P732" s="3">
        <v>0</v>
      </c>
      <c r="Q732" s="3">
        <f>Table1[[#This Row],[Total Payments Received]]-Table1[[#This Row],[Loan Amount]]</f>
        <v>3927.6200000000026</v>
      </c>
      <c r="R732" s="4">
        <f>Table1[[#This Row],[Loan Amount]]/Table1[[#This Row],[Annual Income]]</f>
        <v>0.27752014054858265</v>
      </c>
      <c r="S732" s="6">
        <f>Table1[[#This Row],[Loan Amount]]/Table1[[#This Row],[Annual Income]]</f>
        <v>0.27752014054858265</v>
      </c>
      <c r="T732" s="3">
        <f>Table1[[#This Row],[Total Payments Received]]/Table1[[#This Row],[Term (Months)]]</f>
        <v>1083.2116666666668</v>
      </c>
      <c r="U732" s="3">
        <f>Table1[[#This Row],[Annual Income]]/12</f>
        <v>10530.166666666666</v>
      </c>
      <c r="V732" s="6">
        <f>Table1[[#This Row],[EMI PER MONTH]]/Table1[[#This Row],[INCOME PER MONTH]]</f>
        <v>0.10286747598170339</v>
      </c>
      <c r="W732" s="7" t="str">
        <f>TEXT(Table1[[#This Row],[Issue Date]],"YYYY-mm")</f>
        <v>2023-11</v>
      </c>
      <c r="X732" s="33">
        <f ca="1">DATEDIF(Table1[[#This Row],[Issue Date]],TODAY(),"m")</f>
        <v>22</v>
      </c>
      <c r="Y73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3927.62</v>
      </c>
      <c r="Z732" s="22" t="str">
        <f>IF(Table1[[#This Row],[Total Payments Received]]&gt;Table1[[#This Row],[Loan Amount]],"PROFIT","LOSS")</f>
        <v>PROFIT</v>
      </c>
    </row>
    <row r="733" spans="1:26" x14ac:dyDescent="0.25">
      <c r="A733" s="21" t="s">
        <v>1505</v>
      </c>
      <c r="B733" s="2" t="s">
        <v>2425</v>
      </c>
      <c r="C733" s="3" t="s">
        <v>1506</v>
      </c>
      <c r="D733" s="3" t="s">
        <v>52</v>
      </c>
      <c r="E733" s="3">
        <v>24253</v>
      </c>
      <c r="F733" s="3">
        <v>10.1</v>
      </c>
      <c r="G733" s="3">
        <v>60</v>
      </c>
      <c r="H733" s="3" t="s">
        <v>19</v>
      </c>
      <c r="I733" s="3" t="s">
        <v>20</v>
      </c>
      <c r="J733" s="3" t="s">
        <v>27</v>
      </c>
      <c r="K733" s="3">
        <v>131607</v>
      </c>
      <c r="L733" s="3" t="s">
        <v>28</v>
      </c>
      <c r="M733" s="3">
        <v>0.43</v>
      </c>
      <c r="N733" s="3">
        <v>0.92</v>
      </c>
      <c r="O733" s="3">
        <v>26702.55</v>
      </c>
      <c r="P733" s="3">
        <v>0</v>
      </c>
      <c r="Q733" s="3">
        <f>Table1[[#This Row],[Total Payments Received]]-Table1[[#This Row],[Loan Amount]]</f>
        <v>2449.5499999999993</v>
      </c>
      <c r="R733" s="4">
        <f>Table1[[#This Row],[Loan Amount]]/Table1[[#This Row],[Annual Income]]</f>
        <v>0.18428351075550692</v>
      </c>
      <c r="S733" s="6">
        <f>Table1[[#This Row],[Loan Amount]]/Table1[[#This Row],[Annual Income]]</f>
        <v>0.18428351075550692</v>
      </c>
      <c r="T733" s="3">
        <f>Table1[[#This Row],[Total Payments Received]]/Table1[[#This Row],[Term (Months)]]</f>
        <v>445.04249999999996</v>
      </c>
      <c r="U733" s="3">
        <f>Table1[[#This Row],[Annual Income]]/12</f>
        <v>10967.25</v>
      </c>
      <c r="V733" s="6">
        <f>Table1[[#This Row],[EMI PER MONTH]]/Table1[[#This Row],[INCOME PER MONTH]]</f>
        <v>4.0579224509334606E-2</v>
      </c>
      <c r="W733" s="7" t="str">
        <f>TEXT(Table1[[#This Row],[Issue Date]],"YYYY-mm")</f>
        <v>2021-06</v>
      </c>
      <c r="X733" s="33">
        <f ca="1">DATEDIF(Table1[[#This Row],[Issue Date]],TODAY(),"m")</f>
        <v>50</v>
      </c>
      <c r="Y73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2449.55</v>
      </c>
      <c r="Z733" s="22" t="str">
        <f>IF(Table1[[#This Row],[Total Payments Received]]&gt;Table1[[#This Row],[Loan Amount]],"PROFIT","LOSS")</f>
        <v>PROFIT</v>
      </c>
    </row>
    <row r="734" spans="1:26" ht="30" x14ac:dyDescent="0.25">
      <c r="A734" s="21" t="s">
        <v>1507</v>
      </c>
      <c r="B734" s="2" t="s">
        <v>2584</v>
      </c>
      <c r="C734" s="3" t="s">
        <v>1508</v>
      </c>
      <c r="D734" s="3" t="s">
        <v>52</v>
      </c>
      <c r="E734" s="3">
        <v>10435</v>
      </c>
      <c r="F734" s="3">
        <v>5.6</v>
      </c>
      <c r="G734" s="3">
        <v>36</v>
      </c>
      <c r="H734" s="3" t="s">
        <v>2043</v>
      </c>
      <c r="I734" s="3" t="s">
        <v>26</v>
      </c>
      <c r="J734" s="3" t="s">
        <v>46</v>
      </c>
      <c r="K734" s="3">
        <v>82265</v>
      </c>
      <c r="L734" s="3" t="s">
        <v>32</v>
      </c>
      <c r="M734" s="3">
        <v>0.11</v>
      </c>
      <c r="N734" s="3">
        <v>0.89</v>
      </c>
      <c r="O734" s="3">
        <v>1328.43</v>
      </c>
      <c r="P734" s="3">
        <v>0</v>
      </c>
      <c r="Q734" s="3">
        <f>Table1[[#This Row],[Total Payments Received]]-Table1[[#This Row],[Loan Amount]]</f>
        <v>-9106.57</v>
      </c>
      <c r="R734" s="4">
        <f>Table1[[#This Row],[Loan Amount]]/Table1[[#This Row],[Annual Income]]</f>
        <v>0.12684616787212058</v>
      </c>
      <c r="S734" s="6">
        <f>Table1[[#This Row],[Loan Amount]]/Table1[[#This Row],[Annual Income]]</f>
        <v>0.12684616787212058</v>
      </c>
      <c r="T734" s="3">
        <f>Table1[[#This Row],[Total Payments Received]]/Table1[[#This Row],[Term (Months)]]</f>
        <v>36.900833333333338</v>
      </c>
      <c r="U734" s="3">
        <f>Table1[[#This Row],[Annual Income]]/12</f>
        <v>6855.416666666667</v>
      </c>
      <c r="V734" s="6">
        <f>Table1[[#This Row],[EMI PER MONTH]]/Table1[[#This Row],[INCOME PER MONTH]]</f>
        <v>5.3827265544277641E-3</v>
      </c>
      <c r="W734" s="7" t="str">
        <f>TEXT(Table1[[#This Row],[Issue Date]],"YYYY-mm")</f>
        <v>2021-11</v>
      </c>
      <c r="X734" s="33">
        <f ca="1">DATEDIF(Table1[[#This Row],[Issue Date]],TODAY(),"m")</f>
        <v>45</v>
      </c>
      <c r="Y73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9106.57</v>
      </c>
      <c r="Z734" s="22" t="str">
        <f>IF(Table1[[#This Row],[Total Payments Received]]&gt;Table1[[#This Row],[Loan Amount]],"PROFIT","LOSS")</f>
        <v>LOSS</v>
      </c>
    </row>
    <row r="735" spans="1:26" ht="30" x14ac:dyDescent="0.25">
      <c r="A735" s="21" t="s">
        <v>1509</v>
      </c>
      <c r="B735" s="2" t="s">
        <v>2186</v>
      </c>
      <c r="C735" s="3" t="s">
        <v>1510</v>
      </c>
      <c r="D735" s="3" t="s">
        <v>25</v>
      </c>
      <c r="E735" s="3">
        <v>29552</v>
      </c>
      <c r="F735" s="3">
        <v>24.4</v>
      </c>
      <c r="G735" s="3">
        <v>36</v>
      </c>
      <c r="H735" s="3" t="s">
        <v>2043</v>
      </c>
      <c r="I735" s="3" t="s">
        <v>82</v>
      </c>
      <c r="J735" s="3" t="s">
        <v>46</v>
      </c>
      <c r="K735" s="3">
        <v>46061</v>
      </c>
      <c r="L735" s="3" t="s">
        <v>28</v>
      </c>
      <c r="M735" s="3">
        <v>0.39</v>
      </c>
      <c r="N735" s="3">
        <v>0.57999999999999996</v>
      </c>
      <c r="O735" s="3">
        <v>5184.05</v>
      </c>
      <c r="P735" s="3">
        <v>0</v>
      </c>
      <c r="Q735" s="3">
        <f>Table1[[#This Row],[Total Payments Received]]-Table1[[#This Row],[Loan Amount]]</f>
        <v>-24367.95</v>
      </c>
      <c r="R735" s="4">
        <f>Table1[[#This Row],[Loan Amount]]/Table1[[#This Row],[Annual Income]]</f>
        <v>0.64158398645274739</v>
      </c>
      <c r="S735" s="6">
        <f>Table1[[#This Row],[Loan Amount]]/Table1[[#This Row],[Annual Income]]</f>
        <v>0.64158398645274739</v>
      </c>
      <c r="T735" s="3">
        <f>Table1[[#This Row],[Total Payments Received]]/Table1[[#This Row],[Term (Months)]]</f>
        <v>144.0013888888889</v>
      </c>
      <c r="U735" s="3">
        <f>Table1[[#This Row],[Annual Income]]/12</f>
        <v>3838.4166666666665</v>
      </c>
      <c r="V735" s="6">
        <f>Table1[[#This Row],[EMI PER MONTH]]/Table1[[#This Row],[INCOME PER MONTH]]</f>
        <v>3.7515830456713202E-2</v>
      </c>
      <c r="W735" s="7" t="str">
        <f>TEXT(Table1[[#This Row],[Issue Date]],"YYYY-mm")</f>
        <v>2023-04</v>
      </c>
      <c r="X735" s="33">
        <f ca="1">DATEDIF(Table1[[#This Row],[Issue Date]],TODAY(),"m")</f>
        <v>29</v>
      </c>
      <c r="Y73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24367.95</v>
      </c>
      <c r="Z735" s="22" t="str">
        <f>IF(Table1[[#This Row],[Total Payments Received]]&gt;Table1[[#This Row],[Loan Amount]],"PROFIT","LOSS")</f>
        <v>LOSS</v>
      </c>
    </row>
    <row r="736" spans="1:26" x14ac:dyDescent="0.25">
      <c r="A736" s="21" t="s">
        <v>1511</v>
      </c>
      <c r="B736" s="2" t="s">
        <v>2585</v>
      </c>
      <c r="C736" s="3" t="s">
        <v>1512</v>
      </c>
      <c r="D736" s="3" t="s">
        <v>25</v>
      </c>
      <c r="E736" s="3">
        <v>38384</v>
      </c>
      <c r="F736" s="3">
        <v>9.4</v>
      </c>
      <c r="G736" s="3">
        <v>60</v>
      </c>
      <c r="H736" s="3" t="s">
        <v>2043</v>
      </c>
      <c r="I736" s="3" t="s">
        <v>20</v>
      </c>
      <c r="J736" s="3" t="s">
        <v>36</v>
      </c>
      <c r="K736" s="3">
        <v>88226</v>
      </c>
      <c r="L736" s="3" t="s">
        <v>22</v>
      </c>
      <c r="M736" s="3">
        <v>0.18</v>
      </c>
      <c r="N736" s="3">
        <v>0.7</v>
      </c>
      <c r="O736" s="3">
        <v>4663.03</v>
      </c>
      <c r="P736" s="3">
        <v>0</v>
      </c>
      <c r="Q736" s="3">
        <f>Table1[[#This Row],[Total Payments Received]]-Table1[[#This Row],[Loan Amount]]</f>
        <v>-33720.97</v>
      </c>
      <c r="R736" s="4">
        <f>Table1[[#This Row],[Loan Amount]]/Table1[[#This Row],[Annual Income]]</f>
        <v>0.43506449345997777</v>
      </c>
      <c r="S736" s="6">
        <f>Table1[[#This Row],[Loan Amount]]/Table1[[#This Row],[Annual Income]]</f>
        <v>0.43506449345997777</v>
      </c>
      <c r="T736" s="3">
        <f>Table1[[#This Row],[Total Payments Received]]/Table1[[#This Row],[Term (Months)]]</f>
        <v>77.717166666666657</v>
      </c>
      <c r="U736" s="3">
        <f>Table1[[#This Row],[Annual Income]]/12</f>
        <v>7352.166666666667</v>
      </c>
      <c r="V736" s="6">
        <f>Table1[[#This Row],[EMI PER MONTH]]/Table1[[#This Row],[INCOME PER MONTH]]</f>
        <v>1.0570648108267402E-2</v>
      </c>
      <c r="W736" s="7" t="str">
        <f>TEXT(Table1[[#This Row],[Issue Date]],"YYYY-mm")</f>
        <v>2022-12</v>
      </c>
      <c r="X736" s="33">
        <f ca="1">DATEDIF(Table1[[#This Row],[Issue Date]],TODAY(),"m")</f>
        <v>32</v>
      </c>
      <c r="Y73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33720.97</v>
      </c>
      <c r="Z736" s="22" t="str">
        <f>IF(Table1[[#This Row],[Total Payments Received]]&gt;Table1[[#This Row],[Loan Amount]],"PROFIT","LOSS")</f>
        <v>LOSS</v>
      </c>
    </row>
    <row r="737" spans="1:26" ht="45" x14ac:dyDescent="0.25">
      <c r="A737" s="21" t="s">
        <v>1513</v>
      </c>
      <c r="B737" s="2" t="s">
        <v>2586</v>
      </c>
      <c r="C737" s="3" t="s">
        <v>1514</v>
      </c>
      <c r="D737" s="3" t="s">
        <v>55</v>
      </c>
      <c r="E737" s="3">
        <v>17393</v>
      </c>
      <c r="F737" s="3">
        <v>19.7</v>
      </c>
      <c r="G737" s="3">
        <v>60</v>
      </c>
      <c r="H737" s="3" t="s">
        <v>2043</v>
      </c>
      <c r="I737" s="3" t="s">
        <v>56</v>
      </c>
      <c r="J737" s="3" t="s">
        <v>31</v>
      </c>
      <c r="K737" s="3">
        <v>58810</v>
      </c>
      <c r="L737" s="3" t="s">
        <v>22</v>
      </c>
      <c r="M737" s="3">
        <v>0.15</v>
      </c>
      <c r="N737" s="3">
        <v>0.71</v>
      </c>
      <c r="O737" s="3">
        <v>2401.1</v>
      </c>
      <c r="P737" s="3">
        <v>0</v>
      </c>
      <c r="Q737" s="3">
        <f>Table1[[#This Row],[Total Payments Received]]-Table1[[#This Row],[Loan Amount]]</f>
        <v>-14991.9</v>
      </c>
      <c r="R737" s="4">
        <f>Table1[[#This Row],[Loan Amount]]/Table1[[#This Row],[Annual Income]]</f>
        <v>0.29574902227512329</v>
      </c>
      <c r="S737" s="6">
        <f>Table1[[#This Row],[Loan Amount]]/Table1[[#This Row],[Annual Income]]</f>
        <v>0.29574902227512329</v>
      </c>
      <c r="T737" s="3">
        <f>Table1[[#This Row],[Total Payments Received]]/Table1[[#This Row],[Term (Months)]]</f>
        <v>40.018333333333331</v>
      </c>
      <c r="U737" s="3">
        <f>Table1[[#This Row],[Annual Income]]/12</f>
        <v>4900.833333333333</v>
      </c>
      <c r="V737" s="6">
        <f>Table1[[#This Row],[EMI PER MONTH]]/Table1[[#This Row],[INCOME PER MONTH]]</f>
        <v>8.1656180921611966E-3</v>
      </c>
      <c r="W737" s="7" t="str">
        <f>TEXT(Table1[[#This Row],[Issue Date]],"YYYY-mm")</f>
        <v>2021-08</v>
      </c>
      <c r="X737" s="33">
        <f ca="1">DATEDIF(Table1[[#This Row],[Issue Date]],TODAY(),"m")</f>
        <v>49</v>
      </c>
      <c r="Y73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14991.9</v>
      </c>
      <c r="Z737" s="22" t="str">
        <f>IF(Table1[[#This Row],[Total Payments Received]]&gt;Table1[[#This Row],[Loan Amount]],"PROFIT","LOSS")</f>
        <v>LOSS</v>
      </c>
    </row>
    <row r="738" spans="1:26" ht="45" x14ac:dyDescent="0.25">
      <c r="A738" s="21" t="s">
        <v>1515</v>
      </c>
      <c r="B738" s="2" t="s">
        <v>2587</v>
      </c>
      <c r="C738" s="3" t="s">
        <v>1516</v>
      </c>
      <c r="D738" s="3" t="s">
        <v>49</v>
      </c>
      <c r="E738" s="3">
        <v>11617</v>
      </c>
      <c r="F738" s="3">
        <v>20.3</v>
      </c>
      <c r="G738" s="3">
        <v>36</v>
      </c>
      <c r="H738" s="3" t="s">
        <v>2043</v>
      </c>
      <c r="I738" s="3" t="s">
        <v>40</v>
      </c>
      <c r="J738" s="3" t="s">
        <v>31</v>
      </c>
      <c r="K738" s="3">
        <v>90006</v>
      </c>
      <c r="L738" s="3" t="s">
        <v>28</v>
      </c>
      <c r="M738" s="3">
        <v>0.36</v>
      </c>
      <c r="N738" s="3">
        <v>0.86</v>
      </c>
      <c r="O738" s="3">
        <v>5667.24</v>
      </c>
      <c r="P738" s="3">
        <v>0</v>
      </c>
      <c r="Q738" s="3">
        <f>Table1[[#This Row],[Total Payments Received]]-Table1[[#This Row],[Loan Amount]]</f>
        <v>-5949.76</v>
      </c>
      <c r="R738" s="4">
        <f>Table1[[#This Row],[Loan Amount]]/Table1[[#This Row],[Annual Income]]</f>
        <v>0.12906917316623337</v>
      </c>
      <c r="S738" s="6">
        <f>Table1[[#This Row],[Loan Amount]]/Table1[[#This Row],[Annual Income]]</f>
        <v>0.12906917316623337</v>
      </c>
      <c r="T738" s="3">
        <f>Table1[[#This Row],[Total Payments Received]]/Table1[[#This Row],[Term (Months)]]</f>
        <v>157.42333333333332</v>
      </c>
      <c r="U738" s="3">
        <f>Table1[[#This Row],[Annual Income]]/12</f>
        <v>7500.5</v>
      </c>
      <c r="V738" s="6">
        <f>Table1[[#This Row],[EMI PER MONTH]]/Table1[[#This Row],[INCOME PER MONTH]]</f>
        <v>2.0988378552540939E-2</v>
      </c>
      <c r="W738" s="7" t="str">
        <f>TEXT(Table1[[#This Row],[Issue Date]],"YYYY-mm")</f>
        <v>2022-06</v>
      </c>
      <c r="X738" s="33">
        <f ca="1">DATEDIF(Table1[[#This Row],[Issue Date]],TODAY(),"m")</f>
        <v>39</v>
      </c>
      <c r="Y73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5949.76</v>
      </c>
      <c r="Z738" s="22" t="str">
        <f>IF(Table1[[#This Row],[Total Payments Received]]&gt;Table1[[#This Row],[Loan Amount]],"PROFIT","LOSS")</f>
        <v>LOSS</v>
      </c>
    </row>
    <row r="739" spans="1:26" ht="45" x14ac:dyDescent="0.25">
      <c r="A739" s="21" t="s">
        <v>1517</v>
      </c>
      <c r="B739" s="2" t="s">
        <v>2179</v>
      </c>
      <c r="C739" s="3" t="s">
        <v>1518</v>
      </c>
      <c r="D739" s="3" t="s">
        <v>71</v>
      </c>
      <c r="E739" s="3">
        <v>39520</v>
      </c>
      <c r="F739" s="3">
        <v>23.6</v>
      </c>
      <c r="G739" s="3">
        <v>36</v>
      </c>
      <c r="H739" s="3" t="s">
        <v>19</v>
      </c>
      <c r="I739" s="3" t="s">
        <v>82</v>
      </c>
      <c r="J739" s="3" t="s">
        <v>31</v>
      </c>
      <c r="K739" s="3">
        <v>143502</v>
      </c>
      <c r="L739" s="3" t="s">
        <v>22</v>
      </c>
      <c r="M739" s="3">
        <v>0.23</v>
      </c>
      <c r="N739" s="3">
        <v>0.77</v>
      </c>
      <c r="O739" s="3">
        <v>48846.720000000001</v>
      </c>
      <c r="P739" s="3">
        <v>0</v>
      </c>
      <c r="Q739" s="3">
        <f>Table1[[#This Row],[Total Payments Received]]-Table1[[#This Row],[Loan Amount]]</f>
        <v>9326.7200000000012</v>
      </c>
      <c r="R739" s="4">
        <f>Table1[[#This Row],[Loan Amount]]/Table1[[#This Row],[Annual Income]]</f>
        <v>0.27539685858036822</v>
      </c>
      <c r="S739" s="6">
        <f>Table1[[#This Row],[Loan Amount]]/Table1[[#This Row],[Annual Income]]</f>
        <v>0.27539685858036822</v>
      </c>
      <c r="T739" s="3">
        <f>Table1[[#This Row],[Total Payments Received]]/Table1[[#This Row],[Term (Months)]]</f>
        <v>1356.8533333333335</v>
      </c>
      <c r="U739" s="3">
        <f>Table1[[#This Row],[Annual Income]]/12</f>
        <v>11958.5</v>
      </c>
      <c r="V739" s="6">
        <f>Table1[[#This Row],[EMI PER MONTH]]/Table1[[#This Row],[INCOME PER MONTH]]</f>
        <v>0.11346350573511171</v>
      </c>
      <c r="W739" s="7" t="str">
        <f>TEXT(Table1[[#This Row],[Issue Date]],"YYYY-mm")</f>
        <v>2021-04</v>
      </c>
      <c r="X739" s="33">
        <f ca="1">DATEDIF(Table1[[#This Row],[Issue Date]],TODAY(),"m")</f>
        <v>52</v>
      </c>
      <c r="Y73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9326.72</v>
      </c>
      <c r="Z739" s="22" t="str">
        <f>IF(Table1[[#This Row],[Total Payments Received]]&gt;Table1[[#This Row],[Loan Amount]],"PROFIT","LOSS")</f>
        <v>PROFIT</v>
      </c>
    </row>
    <row r="740" spans="1:26" ht="45" x14ac:dyDescent="0.25">
      <c r="A740" s="21" t="s">
        <v>1519</v>
      </c>
      <c r="B740" s="2" t="s">
        <v>2588</v>
      </c>
      <c r="C740" s="3" t="s">
        <v>1520</v>
      </c>
      <c r="D740" s="3" t="s">
        <v>45</v>
      </c>
      <c r="E740" s="3">
        <v>10852</v>
      </c>
      <c r="F740" s="3">
        <v>5.6</v>
      </c>
      <c r="G740" s="3">
        <v>60</v>
      </c>
      <c r="H740" s="3" t="s">
        <v>19</v>
      </c>
      <c r="I740" s="3" t="s">
        <v>72</v>
      </c>
      <c r="J740" s="3" t="s">
        <v>31</v>
      </c>
      <c r="K740" s="3">
        <v>52800</v>
      </c>
      <c r="L740" s="3" t="s">
        <v>22</v>
      </c>
      <c r="M740" s="3">
        <v>0.12</v>
      </c>
      <c r="N740" s="3">
        <v>0.79</v>
      </c>
      <c r="O740" s="3">
        <v>11459.71</v>
      </c>
      <c r="P740" s="3">
        <v>0</v>
      </c>
      <c r="Q740" s="3">
        <f>Table1[[#This Row],[Total Payments Received]]-Table1[[#This Row],[Loan Amount]]</f>
        <v>607.70999999999913</v>
      </c>
      <c r="R740" s="4">
        <f>Table1[[#This Row],[Loan Amount]]/Table1[[#This Row],[Annual Income]]</f>
        <v>0.20553030303030304</v>
      </c>
      <c r="S740" s="6">
        <f>Table1[[#This Row],[Loan Amount]]/Table1[[#This Row],[Annual Income]]</f>
        <v>0.20553030303030304</v>
      </c>
      <c r="T740" s="3">
        <f>Table1[[#This Row],[Total Payments Received]]/Table1[[#This Row],[Term (Months)]]</f>
        <v>190.99516666666665</v>
      </c>
      <c r="U740" s="3">
        <f>Table1[[#This Row],[Annual Income]]/12</f>
        <v>4400</v>
      </c>
      <c r="V740" s="6">
        <f>Table1[[#This Row],[EMI PER MONTH]]/Table1[[#This Row],[INCOME PER MONTH]]</f>
        <v>4.3407992424242418E-2</v>
      </c>
      <c r="W740" s="7" t="str">
        <f>TEXT(Table1[[#This Row],[Issue Date]],"YYYY-mm")</f>
        <v>2021-05</v>
      </c>
      <c r="X740" s="33">
        <f ca="1">DATEDIF(Table1[[#This Row],[Issue Date]],TODAY(),"m")</f>
        <v>52</v>
      </c>
      <c r="Y74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607.709999999999</v>
      </c>
      <c r="Z740" s="22" t="str">
        <f>IF(Table1[[#This Row],[Total Payments Received]]&gt;Table1[[#This Row],[Loan Amount]],"PROFIT","LOSS")</f>
        <v>PROFIT</v>
      </c>
    </row>
    <row r="741" spans="1:26" ht="45" hidden="1" x14ac:dyDescent="0.25">
      <c r="A741" s="21" t="s">
        <v>1521</v>
      </c>
      <c r="B741" s="2" t="s">
        <v>2589</v>
      </c>
      <c r="C741" s="3" t="s">
        <v>1522</v>
      </c>
      <c r="D741" s="3" t="s">
        <v>18</v>
      </c>
      <c r="E741" s="3">
        <v>32401</v>
      </c>
      <c r="F741" s="3">
        <v>22.4</v>
      </c>
      <c r="G741" s="3">
        <v>36</v>
      </c>
      <c r="H741" s="3" t="s">
        <v>2773</v>
      </c>
      <c r="I741" s="3" t="s">
        <v>26</v>
      </c>
      <c r="J741" s="3" t="s">
        <v>31</v>
      </c>
      <c r="K741" s="3">
        <v>146192</v>
      </c>
      <c r="L741" s="3" t="s">
        <v>28</v>
      </c>
      <c r="M741" s="3">
        <v>0.16</v>
      </c>
      <c r="N741" s="3">
        <v>0.95</v>
      </c>
      <c r="O741" s="3">
        <v>0</v>
      </c>
      <c r="P741" s="3">
        <v>0</v>
      </c>
      <c r="Q741" s="3">
        <f>Table1[[#This Row],[Total Payments Received]]-Table1[[#This Row],[Loan Amount]]</f>
        <v>-32401</v>
      </c>
      <c r="R741" s="4">
        <f>Table1[[#This Row],[Loan Amount]]/Table1[[#This Row],[Annual Income]]</f>
        <v>0.22163319470285653</v>
      </c>
      <c r="S741" s="6">
        <f>Table1[[#This Row],[Loan Amount]]/Table1[[#This Row],[Annual Income]]</f>
        <v>0.22163319470285653</v>
      </c>
      <c r="T741" s="3">
        <f>Table1[[#This Row],[Total Payments Received]]/Table1[[#This Row],[Term (Months)]]</f>
        <v>0</v>
      </c>
      <c r="U741" s="3">
        <f>Table1[[#This Row],[Annual Income]]/12</f>
        <v>12182.666666666666</v>
      </c>
      <c r="V741" s="6">
        <f>Table1[[#This Row],[EMI PER MONTH]]/Table1[[#This Row],[INCOME PER MONTH]]</f>
        <v>0</v>
      </c>
      <c r="W741" s="7" t="str">
        <f>TEXT(Table1[[#This Row],[Issue Date]],"YYYY-mm")</f>
        <v>2022-07</v>
      </c>
      <c r="X741" s="33">
        <f ca="1">DATEDIF(Table1[[#This Row],[Issue Date]],TODAY(),"m")</f>
        <v>38</v>
      </c>
      <c r="Y74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32401</v>
      </c>
      <c r="Z741" s="22" t="str">
        <f>IF(Table1[[#This Row],[Total Payments Received]]&gt;Table1[[#This Row],[Loan Amount]],"PROFIT","LOSS")</f>
        <v>LOSS</v>
      </c>
    </row>
    <row r="742" spans="1:26" x14ac:dyDescent="0.25">
      <c r="A742" s="21" t="s">
        <v>1523</v>
      </c>
      <c r="B742" s="2" t="s">
        <v>2481</v>
      </c>
      <c r="C742" s="3" t="s">
        <v>1524</v>
      </c>
      <c r="D742" s="3" t="s">
        <v>64</v>
      </c>
      <c r="E742" s="3">
        <v>7295</v>
      </c>
      <c r="F742" s="3">
        <v>15.5</v>
      </c>
      <c r="G742" s="3">
        <v>60</v>
      </c>
      <c r="H742" s="3" t="s">
        <v>19</v>
      </c>
      <c r="I742" s="3" t="s">
        <v>82</v>
      </c>
      <c r="J742" s="3" t="s">
        <v>36</v>
      </c>
      <c r="K742" s="3">
        <v>138959</v>
      </c>
      <c r="L742" s="3" t="s">
        <v>32</v>
      </c>
      <c r="M742" s="3">
        <v>0.1</v>
      </c>
      <c r="N742" s="3">
        <v>0.53</v>
      </c>
      <c r="O742" s="3">
        <v>8425.7199999999993</v>
      </c>
      <c r="P742" s="3">
        <v>0</v>
      </c>
      <c r="Q742" s="3">
        <f>Table1[[#This Row],[Total Payments Received]]-Table1[[#This Row],[Loan Amount]]</f>
        <v>1130.7199999999993</v>
      </c>
      <c r="R742" s="4">
        <f>Table1[[#This Row],[Loan Amount]]/Table1[[#This Row],[Annual Income]]</f>
        <v>5.2497499262372356E-2</v>
      </c>
      <c r="S742" s="6">
        <f>Table1[[#This Row],[Loan Amount]]/Table1[[#This Row],[Annual Income]]</f>
        <v>5.2497499262372356E-2</v>
      </c>
      <c r="T742" s="3">
        <f>Table1[[#This Row],[Total Payments Received]]/Table1[[#This Row],[Term (Months)]]</f>
        <v>140.42866666666666</v>
      </c>
      <c r="U742" s="3">
        <f>Table1[[#This Row],[Annual Income]]/12</f>
        <v>11579.916666666666</v>
      </c>
      <c r="V742" s="6">
        <f>Table1[[#This Row],[EMI PER MONTH]]/Table1[[#This Row],[INCOME PER MONTH]]</f>
        <v>1.212691513324074E-2</v>
      </c>
      <c r="W742" s="7" t="str">
        <f>TEXT(Table1[[#This Row],[Issue Date]],"YYYY-mm")</f>
        <v>2021-01</v>
      </c>
      <c r="X742" s="33">
        <f ca="1">DATEDIF(Table1[[#This Row],[Issue Date]],TODAY(),"m")</f>
        <v>56</v>
      </c>
      <c r="Y74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1130.72</v>
      </c>
      <c r="Z742" s="22" t="str">
        <f>IF(Table1[[#This Row],[Total Payments Received]]&gt;Table1[[#This Row],[Loan Amount]],"PROFIT","LOSS")</f>
        <v>PROFIT</v>
      </c>
    </row>
    <row r="743" spans="1:26" ht="30" x14ac:dyDescent="0.25">
      <c r="A743" s="21" t="s">
        <v>1525</v>
      </c>
      <c r="B743" s="2" t="s">
        <v>2366</v>
      </c>
      <c r="C743" s="3" t="s">
        <v>1526</v>
      </c>
      <c r="D743" s="3" t="s">
        <v>49</v>
      </c>
      <c r="E743" s="3">
        <v>36993</v>
      </c>
      <c r="F743" s="3">
        <v>17.7</v>
      </c>
      <c r="G743" s="3">
        <v>36</v>
      </c>
      <c r="H743" s="3" t="s">
        <v>2043</v>
      </c>
      <c r="I743" s="3" t="s">
        <v>56</v>
      </c>
      <c r="J743" s="3" t="s">
        <v>21</v>
      </c>
      <c r="K743" s="3">
        <v>137228</v>
      </c>
      <c r="L743" s="3" t="s">
        <v>28</v>
      </c>
      <c r="M743" s="3">
        <v>0.46</v>
      </c>
      <c r="N743" s="3">
        <v>0.6</v>
      </c>
      <c r="O743" s="3">
        <v>4398.51</v>
      </c>
      <c r="P743" s="3">
        <v>0</v>
      </c>
      <c r="Q743" s="3">
        <f>Table1[[#This Row],[Total Payments Received]]-Table1[[#This Row],[Loan Amount]]</f>
        <v>-32594.489999999998</v>
      </c>
      <c r="R743" s="4">
        <f>Table1[[#This Row],[Loan Amount]]/Table1[[#This Row],[Annual Income]]</f>
        <v>0.26957326493135514</v>
      </c>
      <c r="S743" s="6">
        <f>Table1[[#This Row],[Loan Amount]]/Table1[[#This Row],[Annual Income]]</f>
        <v>0.26957326493135514</v>
      </c>
      <c r="T743" s="3">
        <f>Table1[[#This Row],[Total Payments Received]]/Table1[[#This Row],[Term (Months)]]</f>
        <v>122.18083333333334</v>
      </c>
      <c r="U743" s="3">
        <f>Table1[[#This Row],[Annual Income]]/12</f>
        <v>11435.666666666666</v>
      </c>
      <c r="V743" s="6">
        <f>Table1[[#This Row],[EMI PER MONTH]]/Table1[[#This Row],[INCOME PER MONTH]]</f>
        <v>1.0684189815489551E-2</v>
      </c>
      <c r="W743" s="7" t="str">
        <f>TEXT(Table1[[#This Row],[Issue Date]],"YYYY-mm")</f>
        <v>2021-03</v>
      </c>
      <c r="X743" s="33">
        <f ca="1">DATEDIF(Table1[[#This Row],[Issue Date]],TODAY(),"m")</f>
        <v>53</v>
      </c>
      <c r="Y74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32594.49</v>
      </c>
      <c r="Z743" s="22" t="str">
        <f>IF(Table1[[#This Row],[Total Payments Received]]&gt;Table1[[#This Row],[Loan Amount]],"PROFIT","LOSS")</f>
        <v>LOSS</v>
      </c>
    </row>
    <row r="744" spans="1:26" x14ac:dyDescent="0.25">
      <c r="A744" s="21" t="s">
        <v>1527</v>
      </c>
      <c r="B744" s="2" t="s">
        <v>2288</v>
      </c>
      <c r="C744" s="3" t="s">
        <v>1528</v>
      </c>
      <c r="D744" s="3" t="s">
        <v>18</v>
      </c>
      <c r="E744" s="3">
        <v>35084</v>
      </c>
      <c r="F744" s="3">
        <v>17.899999999999999</v>
      </c>
      <c r="G744" s="3">
        <v>36</v>
      </c>
      <c r="H744" s="3" t="s">
        <v>19</v>
      </c>
      <c r="I744" s="3" t="s">
        <v>35</v>
      </c>
      <c r="J744" s="3" t="s">
        <v>27</v>
      </c>
      <c r="K744" s="3">
        <v>105476</v>
      </c>
      <c r="L744" s="3" t="s">
        <v>28</v>
      </c>
      <c r="M744" s="3">
        <v>0.11</v>
      </c>
      <c r="N744" s="3">
        <v>0.68</v>
      </c>
      <c r="O744" s="3">
        <v>41364.04</v>
      </c>
      <c r="P744" s="3">
        <v>0</v>
      </c>
      <c r="Q744" s="3">
        <f>Table1[[#This Row],[Total Payments Received]]-Table1[[#This Row],[Loan Amount]]</f>
        <v>6280.0400000000009</v>
      </c>
      <c r="R744" s="4">
        <f>Table1[[#This Row],[Loan Amount]]/Table1[[#This Row],[Annual Income]]</f>
        <v>0.33262543137775419</v>
      </c>
      <c r="S744" s="6">
        <f>Table1[[#This Row],[Loan Amount]]/Table1[[#This Row],[Annual Income]]</f>
        <v>0.33262543137775419</v>
      </c>
      <c r="T744" s="3">
        <f>Table1[[#This Row],[Total Payments Received]]/Table1[[#This Row],[Term (Months)]]</f>
        <v>1149.0011111111112</v>
      </c>
      <c r="U744" s="3">
        <f>Table1[[#This Row],[Annual Income]]/12</f>
        <v>8789.6666666666661</v>
      </c>
      <c r="V744" s="6">
        <f>Table1[[#This Row],[EMI PER MONTH]]/Table1[[#This Row],[INCOME PER MONTH]]</f>
        <v>0.13072180717256376</v>
      </c>
      <c r="W744" s="7" t="str">
        <f>TEXT(Table1[[#This Row],[Issue Date]],"YYYY-mm")</f>
        <v>2022-10</v>
      </c>
      <c r="X744" s="33">
        <f ca="1">DATEDIF(Table1[[#This Row],[Issue Date]],TODAY(),"m")</f>
        <v>35</v>
      </c>
      <c r="Y74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6280.04</v>
      </c>
      <c r="Z744" s="22" t="str">
        <f>IF(Table1[[#This Row],[Total Payments Received]]&gt;Table1[[#This Row],[Loan Amount]],"PROFIT","LOSS")</f>
        <v>PROFIT</v>
      </c>
    </row>
    <row r="745" spans="1:26" ht="45" x14ac:dyDescent="0.25">
      <c r="A745" s="21" t="s">
        <v>1529</v>
      </c>
      <c r="B745" s="2" t="s">
        <v>2590</v>
      </c>
      <c r="C745" s="3" t="s">
        <v>1530</v>
      </c>
      <c r="D745" s="3" t="s">
        <v>45</v>
      </c>
      <c r="E745" s="3">
        <v>37451</v>
      </c>
      <c r="F745" s="3">
        <v>21.4</v>
      </c>
      <c r="G745" s="3">
        <v>60</v>
      </c>
      <c r="H745" s="3" t="s">
        <v>2043</v>
      </c>
      <c r="I745" s="3" t="s">
        <v>72</v>
      </c>
      <c r="J745" s="3" t="s">
        <v>31</v>
      </c>
      <c r="K745" s="3">
        <v>99460</v>
      </c>
      <c r="L745" s="3" t="s">
        <v>28</v>
      </c>
      <c r="M745" s="3">
        <v>0.18</v>
      </c>
      <c r="N745" s="3">
        <v>0.66</v>
      </c>
      <c r="O745" s="3">
        <v>6410.55</v>
      </c>
      <c r="P745" s="3">
        <v>0</v>
      </c>
      <c r="Q745" s="3">
        <f>Table1[[#This Row],[Total Payments Received]]-Table1[[#This Row],[Loan Amount]]</f>
        <v>-31040.45</v>
      </c>
      <c r="R745" s="4">
        <f>Table1[[#This Row],[Loan Amount]]/Table1[[#This Row],[Annual Income]]</f>
        <v>0.37654333400361956</v>
      </c>
      <c r="S745" s="6">
        <f>Table1[[#This Row],[Loan Amount]]/Table1[[#This Row],[Annual Income]]</f>
        <v>0.37654333400361956</v>
      </c>
      <c r="T745" s="3">
        <f>Table1[[#This Row],[Total Payments Received]]/Table1[[#This Row],[Term (Months)]]</f>
        <v>106.8425</v>
      </c>
      <c r="U745" s="3">
        <f>Table1[[#This Row],[Annual Income]]/12</f>
        <v>8288.3333333333339</v>
      </c>
      <c r="V745" s="6">
        <f>Table1[[#This Row],[EMI PER MONTH]]/Table1[[#This Row],[INCOME PER MONTH]]</f>
        <v>1.2890709833098733E-2</v>
      </c>
      <c r="W745" s="7" t="str">
        <f>TEXT(Table1[[#This Row],[Issue Date]],"YYYY-mm")</f>
        <v>2021-11</v>
      </c>
      <c r="X745" s="33">
        <f ca="1">DATEDIF(Table1[[#This Row],[Issue Date]],TODAY(),"m")</f>
        <v>46</v>
      </c>
      <c r="Y74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31040.45</v>
      </c>
      <c r="Z745" s="22" t="str">
        <f>IF(Table1[[#This Row],[Total Payments Received]]&gt;Table1[[#This Row],[Loan Amount]],"PROFIT","LOSS")</f>
        <v>LOSS</v>
      </c>
    </row>
    <row r="746" spans="1:26" ht="30" x14ac:dyDescent="0.25">
      <c r="A746" s="21" t="s">
        <v>1531</v>
      </c>
      <c r="B746" s="2" t="s">
        <v>2591</v>
      </c>
      <c r="C746" s="3" t="s">
        <v>1532</v>
      </c>
      <c r="D746" s="3" t="s">
        <v>49</v>
      </c>
      <c r="E746" s="3">
        <v>8227</v>
      </c>
      <c r="F746" s="3">
        <v>11.7</v>
      </c>
      <c r="G746" s="3">
        <v>60</v>
      </c>
      <c r="H746" s="3" t="s">
        <v>2043</v>
      </c>
      <c r="I746" s="3" t="s">
        <v>72</v>
      </c>
      <c r="J746" s="3" t="s">
        <v>21</v>
      </c>
      <c r="K746" s="3">
        <v>87767</v>
      </c>
      <c r="L746" s="3" t="s">
        <v>28</v>
      </c>
      <c r="M746" s="3">
        <v>0.27</v>
      </c>
      <c r="N746" s="3">
        <v>0.51</v>
      </c>
      <c r="O746" s="3">
        <v>2597.8000000000002</v>
      </c>
      <c r="P746" s="3">
        <v>0</v>
      </c>
      <c r="Q746" s="3">
        <f>Table1[[#This Row],[Total Payments Received]]-Table1[[#This Row],[Loan Amount]]</f>
        <v>-5629.2</v>
      </c>
      <c r="R746" s="4">
        <f>Table1[[#This Row],[Loan Amount]]/Table1[[#This Row],[Annual Income]]</f>
        <v>9.3736825914067928E-2</v>
      </c>
      <c r="S746" s="6">
        <f>Table1[[#This Row],[Loan Amount]]/Table1[[#This Row],[Annual Income]]</f>
        <v>9.3736825914067928E-2</v>
      </c>
      <c r="T746" s="3">
        <f>Table1[[#This Row],[Total Payments Received]]/Table1[[#This Row],[Term (Months)]]</f>
        <v>43.296666666666667</v>
      </c>
      <c r="U746" s="3">
        <f>Table1[[#This Row],[Annual Income]]/12</f>
        <v>7313.916666666667</v>
      </c>
      <c r="V746" s="6">
        <f>Table1[[#This Row],[EMI PER MONTH]]/Table1[[#This Row],[INCOME PER MONTH]]</f>
        <v>5.9197648318844208E-3</v>
      </c>
      <c r="W746" s="7" t="str">
        <f>TEXT(Table1[[#This Row],[Issue Date]],"YYYY-mm")</f>
        <v>2021-05</v>
      </c>
      <c r="X746" s="33">
        <f ca="1">DATEDIF(Table1[[#This Row],[Issue Date]],TODAY(),"m")</f>
        <v>52</v>
      </c>
      <c r="Y74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5629.2</v>
      </c>
      <c r="Z746" s="22" t="str">
        <f>IF(Table1[[#This Row],[Total Payments Received]]&gt;Table1[[#This Row],[Loan Amount]],"PROFIT","LOSS")</f>
        <v>LOSS</v>
      </c>
    </row>
    <row r="747" spans="1:26" ht="30" x14ac:dyDescent="0.25">
      <c r="A747" s="21" t="s">
        <v>1533</v>
      </c>
      <c r="B747" s="2" t="s">
        <v>2592</v>
      </c>
      <c r="C747" s="3" t="s">
        <v>1534</v>
      </c>
      <c r="D747" s="3" t="s">
        <v>18</v>
      </c>
      <c r="E747" s="3">
        <v>32910</v>
      </c>
      <c r="F747" s="3">
        <v>19.7</v>
      </c>
      <c r="G747" s="3">
        <v>60</v>
      </c>
      <c r="H747" s="3" t="s">
        <v>19</v>
      </c>
      <c r="I747" s="3" t="s">
        <v>40</v>
      </c>
      <c r="J747" s="3" t="s">
        <v>46</v>
      </c>
      <c r="K747" s="3">
        <v>58054</v>
      </c>
      <c r="L747" s="3" t="s">
        <v>32</v>
      </c>
      <c r="M747" s="3">
        <v>0.24</v>
      </c>
      <c r="N747" s="3">
        <v>0.54</v>
      </c>
      <c r="O747" s="3">
        <v>39393.269999999997</v>
      </c>
      <c r="P747" s="3">
        <v>0</v>
      </c>
      <c r="Q747" s="3">
        <f>Table1[[#This Row],[Total Payments Received]]-Table1[[#This Row],[Loan Amount]]</f>
        <v>6483.2699999999968</v>
      </c>
      <c r="R747" s="4">
        <f>Table1[[#This Row],[Loan Amount]]/Table1[[#This Row],[Annual Income]]</f>
        <v>0.56688600268715339</v>
      </c>
      <c r="S747" s="6">
        <f>Table1[[#This Row],[Loan Amount]]/Table1[[#This Row],[Annual Income]]</f>
        <v>0.56688600268715339</v>
      </c>
      <c r="T747" s="3">
        <f>Table1[[#This Row],[Total Payments Received]]/Table1[[#This Row],[Term (Months)]]</f>
        <v>656.55449999999996</v>
      </c>
      <c r="U747" s="3">
        <f>Table1[[#This Row],[Annual Income]]/12</f>
        <v>4837.833333333333</v>
      </c>
      <c r="V747" s="6">
        <f>Table1[[#This Row],[EMI PER MONTH]]/Table1[[#This Row],[INCOME PER MONTH]]</f>
        <v>0.13571250904330451</v>
      </c>
      <c r="W747" s="7" t="str">
        <f>TEXT(Table1[[#This Row],[Issue Date]],"YYYY-mm")</f>
        <v>2023-04</v>
      </c>
      <c r="X747" s="33">
        <f ca="1">DATEDIF(Table1[[#This Row],[Issue Date]],TODAY(),"m")</f>
        <v>28</v>
      </c>
      <c r="Y74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6483.27</v>
      </c>
      <c r="Z747" s="22" t="str">
        <f>IF(Table1[[#This Row],[Total Payments Received]]&gt;Table1[[#This Row],[Loan Amount]],"PROFIT","LOSS")</f>
        <v>PROFIT</v>
      </c>
    </row>
    <row r="748" spans="1:26" x14ac:dyDescent="0.25">
      <c r="A748" s="21" t="s">
        <v>1535</v>
      </c>
      <c r="B748" s="2" t="s">
        <v>2593</v>
      </c>
      <c r="C748" s="3" t="s">
        <v>1536</v>
      </c>
      <c r="D748" s="3" t="s">
        <v>75</v>
      </c>
      <c r="E748" s="3">
        <v>37041</v>
      </c>
      <c r="F748" s="3">
        <v>15.6</v>
      </c>
      <c r="G748" s="3">
        <v>60</v>
      </c>
      <c r="H748" s="3" t="s">
        <v>19</v>
      </c>
      <c r="I748" s="3" t="s">
        <v>82</v>
      </c>
      <c r="J748" s="3" t="s">
        <v>36</v>
      </c>
      <c r="K748" s="3">
        <v>105319</v>
      </c>
      <c r="L748" s="3" t="s">
        <v>32</v>
      </c>
      <c r="M748" s="3">
        <v>0.46</v>
      </c>
      <c r="N748" s="3">
        <v>0.81</v>
      </c>
      <c r="O748" s="3">
        <v>42819.4</v>
      </c>
      <c r="P748" s="3">
        <v>0</v>
      </c>
      <c r="Q748" s="3">
        <f>Table1[[#This Row],[Total Payments Received]]-Table1[[#This Row],[Loan Amount]]</f>
        <v>5778.4000000000015</v>
      </c>
      <c r="R748" s="4">
        <f>Table1[[#This Row],[Loan Amount]]/Table1[[#This Row],[Annual Income]]</f>
        <v>0.35170292160009115</v>
      </c>
      <c r="S748" s="6">
        <f>Table1[[#This Row],[Loan Amount]]/Table1[[#This Row],[Annual Income]]</f>
        <v>0.35170292160009115</v>
      </c>
      <c r="T748" s="3">
        <f>Table1[[#This Row],[Total Payments Received]]/Table1[[#This Row],[Term (Months)]]</f>
        <v>713.65666666666664</v>
      </c>
      <c r="U748" s="3">
        <f>Table1[[#This Row],[Annual Income]]/12</f>
        <v>8776.5833333333339</v>
      </c>
      <c r="V748" s="6">
        <f>Table1[[#This Row],[EMI PER MONTH]]/Table1[[#This Row],[INCOME PER MONTH]]</f>
        <v>8.1313723069911401E-2</v>
      </c>
      <c r="W748" s="7" t="str">
        <f>TEXT(Table1[[#This Row],[Issue Date]],"YYYY-mm")</f>
        <v>2021-09</v>
      </c>
      <c r="X748" s="33">
        <f ca="1">DATEDIF(Table1[[#This Row],[Issue Date]],TODAY(),"m")</f>
        <v>48</v>
      </c>
      <c r="Y74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5778.4</v>
      </c>
      <c r="Z748" s="22" t="str">
        <f>IF(Table1[[#This Row],[Total Payments Received]]&gt;Table1[[#This Row],[Loan Amount]],"PROFIT","LOSS")</f>
        <v>PROFIT</v>
      </c>
    </row>
    <row r="749" spans="1:26" ht="30" x14ac:dyDescent="0.25">
      <c r="A749" s="21" t="s">
        <v>1537</v>
      </c>
      <c r="B749" s="2" t="s">
        <v>2594</v>
      </c>
      <c r="C749" s="3" t="s">
        <v>1538</v>
      </c>
      <c r="D749" s="3" t="s">
        <v>25</v>
      </c>
      <c r="E749" s="3">
        <v>24384</v>
      </c>
      <c r="F749" s="3">
        <v>20.9</v>
      </c>
      <c r="G749" s="3">
        <v>60</v>
      </c>
      <c r="H749" s="3" t="s">
        <v>2043</v>
      </c>
      <c r="I749" s="3" t="s">
        <v>56</v>
      </c>
      <c r="J749" s="3" t="s">
        <v>21</v>
      </c>
      <c r="K749" s="3">
        <v>132789</v>
      </c>
      <c r="L749" s="3" t="s">
        <v>22</v>
      </c>
      <c r="M749" s="3">
        <v>0.12</v>
      </c>
      <c r="N749" s="3">
        <v>0.9</v>
      </c>
      <c r="O749" s="3">
        <v>7914.57</v>
      </c>
      <c r="P749" s="3">
        <v>0</v>
      </c>
      <c r="Q749" s="3">
        <f>Table1[[#This Row],[Total Payments Received]]-Table1[[#This Row],[Loan Amount]]</f>
        <v>-16469.43</v>
      </c>
      <c r="R749" s="4">
        <f>Table1[[#This Row],[Loan Amount]]/Table1[[#This Row],[Annual Income]]</f>
        <v>0.18362966812010031</v>
      </c>
      <c r="S749" s="6">
        <f>Table1[[#This Row],[Loan Amount]]/Table1[[#This Row],[Annual Income]]</f>
        <v>0.18362966812010031</v>
      </c>
      <c r="T749" s="3">
        <f>Table1[[#This Row],[Total Payments Received]]/Table1[[#This Row],[Term (Months)]]</f>
        <v>131.90950000000001</v>
      </c>
      <c r="U749" s="3">
        <f>Table1[[#This Row],[Annual Income]]/12</f>
        <v>11065.75</v>
      </c>
      <c r="V749" s="6">
        <f>Table1[[#This Row],[EMI PER MONTH]]/Table1[[#This Row],[INCOME PER MONTH]]</f>
        <v>1.192052052504349E-2</v>
      </c>
      <c r="W749" s="7" t="str">
        <f>TEXT(Table1[[#This Row],[Issue Date]],"YYYY-mm")</f>
        <v>2023-06</v>
      </c>
      <c r="X749" s="33">
        <f ca="1">DATEDIF(Table1[[#This Row],[Issue Date]],TODAY(),"m")</f>
        <v>26</v>
      </c>
      <c r="Y74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16469.43</v>
      </c>
      <c r="Z749" s="22" t="str">
        <f>IF(Table1[[#This Row],[Total Payments Received]]&gt;Table1[[#This Row],[Loan Amount]],"PROFIT","LOSS")</f>
        <v>LOSS</v>
      </c>
    </row>
    <row r="750" spans="1:26" ht="45" x14ac:dyDescent="0.25">
      <c r="A750" s="21" t="s">
        <v>1539</v>
      </c>
      <c r="B750" s="2" t="s">
        <v>2357</v>
      </c>
      <c r="C750" s="3" t="s">
        <v>1540</v>
      </c>
      <c r="D750" s="3" t="s">
        <v>45</v>
      </c>
      <c r="E750" s="3">
        <v>1145</v>
      </c>
      <c r="F750" s="3">
        <v>24.8</v>
      </c>
      <c r="G750" s="3">
        <v>60</v>
      </c>
      <c r="H750" s="3" t="s">
        <v>19</v>
      </c>
      <c r="I750" s="3" t="s">
        <v>20</v>
      </c>
      <c r="J750" s="3" t="s">
        <v>31</v>
      </c>
      <c r="K750" s="3">
        <v>75397</v>
      </c>
      <c r="L750" s="3" t="s">
        <v>22</v>
      </c>
      <c r="M750" s="3">
        <v>0.3</v>
      </c>
      <c r="N750" s="3">
        <v>0.73</v>
      </c>
      <c r="O750" s="3">
        <v>1428.96</v>
      </c>
      <c r="P750" s="3">
        <v>0</v>
      </c>
      <c r="Q750" s="3">
        <f>Table1[[#This Row],[Total Payments Received]]-Table1[[#This Row],[Loan Amount]]</f>
        <v>283.96000000000004</v>
      </c>
      <c r="R750" s="4">
        <f>Table1[[#This Row],[Loan Amount]]/Table1[[#This Row],[Annual Income]]</f>
        <v>1.5186280621244877E-2</v>
      </c>
      <c r="S750" s="6">
        <f>Table1[[#This Row],[Loan Amount]]/Table1[[#This Row],[Annual Income]]</f>
        <v>1.5186280621244877E-2</v>
      </c>
      <c r="T750" s="3">
        <f>Table1[[#This Row],[Total Payments Received]]/Table1[[#This Row],[Term (Months)]]</f>
        <v>23.815999999999999</v>
      </c>
      <c r="U750" s="3">
        <f>Table1[[#This Row],[Annual Income]]/12</f>
        <v>6283.083333333333</v>
      </c>
      <c r="V750" s="6">
        <f>Table1[[#This Row],[EMI PER MONTH]]/Table1[[#This Row],[INCOME PER MONTH]]</f>
        <v>3.7904956430627212E-3</v>
      </c>
      <c r="W750" s="7" t="str">
        <f>TEXT(Table1[[#This Row],[Issue Date]],"YYYY-mm")</f>
        <v>2022-11</v>
      </c>
      <c r="X750" s="33">
        <f ca="1">DATEDIF(Table1[[#This Row],[Issue Date]],TODAY(),"m")</f>
        <v>33</v>
      </c>
      <c r="Y75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283.96</v>
      </c>
      <c r="Z750" s="22" t="str">
        <f>IF(Table1[[#This Row],[Total Payments Received]]&gt;Table1[[#This Row],[Loan Amount]],"PROFIT","LOSS")</f>
        <v>PROFIT</v>
      </c>
    </row>
    <row r="751" spans="1:26" ht="45" x14ac:dyDescent="0.25">
      <c r="A751" s="21" t="s">
        <v>1541</v>
      </c>
      <c r="B751" s="2" t="s">
        <v>2466</v>
      </c>
      <c r="C751" s="3" t="s">
        <v>1542</v>
      </c>
      <c r="D751" s="3" t="s">
        <v>71</v>
      </c>
      <c r="E751" s="3">
        <v>38778</v>
      </c>
      <c r="F751" s="3">
        <v>9</v>
      </c>
      <c r="G751" s="3">
        <v>60</v>
      </c>
      <c r="H751" s="3" t="s">
        <v>19</v>
      </c>
      <c r="I751" s="3" t="s">
        <v>72</v>
      </c>
      <c r="J751" s="3" t="s">
        <v>31</v>
      </c>
      <c r="K751" s="3">
        <v>43233</v>
      </c>
      <c r="L751" s="3" t="s">
        <v>28</v>
      </c>
      <c r="M751" s="3">
        <v>0.37</v>
      </c>
      <c r="N751" s="3">
        <v>0.74</v>
      </c>
      <c r="O751" s="3">
        <v>42268.02</v>
      </c>
      <c r="P751" s="3">
        <v>0</v>
      </c>
      <c r="Q751" s="3">
        <f>Table1[[#This Row],[Total Payments Received]]-Table1[[#This Row],[Loan Amount]]</f>
        <v>3490.0199999999968</v>
      </c>
      <c r="R751" s="4">
        <f>Table1[[#This Row],[Loan Amount]]/Table1[[#This Row],[Annual Income]]</f>
        <v>0.89695371591145656</v>
      </c>
      <c r="S751" s="6">
        <f>Table1[[#This Row],[Loan Amount]]/Table1[[#This Row],[Annual Income]]</f>
        <v>0.89695371591145656</v>
      </c>
      <c r="T751" s="3">
        <f>Table1[[#This Row],[Total Payments Received]]/Table1[[#This Row],[Term (Months)]]</f>
        <v>704.46699999999998</v>
      </c>
      <c r="U751" s="3">
        <f>Table1[[#This Row],[Annual Income]]/12</f>
        <v>3602.75</v>
      </c>
      <c r="V751" s="6">
        <f>Table1[[#This Row],[EMI PER MONTH]]/Table1[[#This Row],[INCOME PER MONTH]]</f>
        <v>0.19553591006869753</v>
      </c>
      <c r="W751" s="7" t="str">
        <f>TEXT(Table1[[#This Row],[Issue Date]],"YYYY-mm")</f>
        <v>2021-01</v>
      </c>
      <c r="X751" s="33">
        <f ca="1">DATEDIF(Table1[[#This Row],[Issue Date]],TODAY(),"m")</f>
        <v>56</v>
      </c>
      <c r="Y75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3490.02</v>
      </c>
      <c r="Z751" s="22" t="str">
        <f>IF(Table1[[#This Row],[Total Payments Received]]&gt;Table1[[#This Row],[Loan Amount]],"PROFIT","LOSS")</f>
        <v>PROFIT</v>
      </c>
    </row>
    <row r="752" spans="1:26" ht="45" x14ac:dyDescent="0.25">
      <c r="A752" s="21" t="s">
        <v>1543</v>
      </c>
      <c r="B752" s="2" t="s">
        <v>2595</v>
      </c>
      <c r="C752" s="3" t="s">
        <v>1544</v>
      </c>
      <c r="D752" s="3" t="s">
        <v>39</v>
      </c>
      <c r="E752" s="3">
        <v>17035</v>
      </c>
      <c r="F752" s="3">
        <v>24.9</v>
      </c>
      <c r="G752" s="3">
        <v>36</v>
      </c>
      <c r="H752" s="3" t="s">
        <v>2043</v>
      </c>
      <c r="I752" s="3" t="s">
        <v>26</v>
      </c>
      <c r="J752" s="3" t="s">
        <v>31</v>
      </c>
      <c r="K752" s="3">
        <v>141205</v>
      </c>
      <c r="L752" s="3" t="s">
        <v>22</v>
      </c>
      <c r="M752" s="3">
        <v>0.47</v>
      </c>
      <c r="N752" s="3">
        <v>0.61</v>
      </c>
      <c r="O752" s="3">
        <v>2032.08</v>
      </c>
      <c r="P752" s="3">
        <v>0</v>
      </c>
      <c r="Q752" s="3">
        <f>Table1[[#This Row],[Total Payments Received]]-Table1[[#This Row],[Loan Amount]]</f>
        <v>-15002.92</v>
      </c>
      <c r="R752" s="4">
        <f>Table1[[#This Row],[Loan Amount]]/Table1[[#This Row],[Annual Income]]</f>
        <v>0.12064020395878333</v>
      </c>
      <c r="S752" s="6">
        <f>Table1[[#This Row],[Loan Amount]]/Table1[[#This Row],[Annual Income]]</f>
        <v>0.12064020395878333</v>
      </c>
      <c r="T752" s="3">
        <f>Table1[[#This Row],[Total Payments Received]]/Table1[[#This Row],[Term (Months)]]</f>
        <v>56.446666666666665</v>
      </c>
      <c r="U752" s="3">
        <f>Table1[[#This Row],[Annual Income]]/12</f>
        <v>11767.083333333334</v>
      </c>
      <c r="V752" s="6">
        <f>Table1[[#This Row],[EMI PER MONTH]]/Table1[[#This Row],[INCOME PER MONTH]]</f>
        <v>4.7969972734676529E-3</v>
      </c>
      <c r="W752" s="7" t="str">
        <f>TEXT(Table1[[#This Row],[Issue Date]],"YYYY-mm")</f>
        <v>2021-09</v>
      </c>
      <c r="X752" s="33">
        <f ca="1">DATEDIF(Table1[[#This Row],[Issue Date]],TODAY(),"m")</f>
        <v>48</v>
      </c>
      <c r="Y75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15002.92</v>
      </c>
      <c r="Z752" s="22" t="str">
        <f>IF(Table1[[#This Row],[Total Payments Received]]&gt;Table1[[#This Row],[Loan Amount]],"PROFIT","LOSS")</f>
        <v>LOSS</v>
      </c>
    </row>
    <row r="753" spans="1:26" ht="30" x14ac:dyDescent="0.25">
      <c r="A753" s="21" t="s">
        <v>1545</v>
      </c>
      <c r="B753" s="2" t="s">
        <v>2596</v>
      </c>
      <c r="C753" s="3" t="s">
        <v>1546</v>
      </c>
      <c r="D753" s="3" t="s">
        <v>75</v>
      </c>
      <c r="E753" s="3">
        <v>4040</v>
      </c>
      <c r="F753" s="3">
        <v>6.8</v>
      </c>
      <c r="G753" s="3">
        <v>36</v>
      </c>
      <c r="H753" s="3" t="s">
        <v>19</v>
      </c>
      <c r="I753" s="3" t="s">
        <v>26</v>
      </c>
      <c r="J753" s="3" t="s">
        <v>21</v>
      </c>
      <c r="K753" s="3">
        <v>120020</v>
      </c>
      <c r="L753" s="3" t="s">
        <v>32</v>
      </c>
      <c r="M753" s="3">
        <v>0.35</v>
      </c>
      <c r="N753" s="3">
        <v>0.85</v>
      </c>
      <c r="O753" s="3">
        <v>4314.72</v>
      </c>
      <c r="P753" s="3">
        <v>0</v>
      </c>
      <c r="Q753" s="3">
        <f>Table1[[#This Row],[Total Payments Received]]-Table1[[#This Row],[Loan Amount]]</f>
        <v>274.72000000000025</v>
      </c>
      <c r="R753" s="4">
        <f>Table1[[#This Row],[Loan Amount]]/Table1[[#This Row],[Annual Income]]</f>
        <v>3.3661056490584901E-2</v>
      </c>
      <c r="S753" s="6">
        <f>Table1[[#This Row],[Loan Amount]]/Table1[[#This Row],[Annual Income]]</f>
        <v>3.3661056490584901E-2</v>
      </c>
      <c r="T753" s="3">
        <f>Table1[[#This Row],[Total Payments Received]]/Table1[[#This Row],[Term (Months)]]</f>
        <v>119.85333333333334</v>
      </c>
      <c r="U753" s="3">
        <f>Table1[[#This Row],[Annual Income]]/12</f>
        <v>10001.666666666666</v>
      </c>
      <c r="V753" s="6">
        <f>Table1[[#This Row],[EMI PER MONTH]]/Table1[[#This Row],[INCOME PER MONTH]]</f>
        <v>1.1983336110648227E-2</v>
      </c>
      <c r="W753" s="7" t="str">
        <f>TEXT(Table1[[#This Row],[Issue Date]],"YYYY-mm")</f>
        <v>2021-06</v>
      </c>
      <c r="X753" s="33">
        <f ca="1">DATEDIF(Table1[[#This Row],[Issue Date]],TODAY(),"m")</f>
        <v>50</v>
      </c>
      <c r="Y75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274.72</v>
      </c>
      <c r="Z753" s="22" t="str">
        <f>IF(Table1[[#This Row],[Total Payments Received]]&gt;Table1[[#This Row],[Loan Amount]],"PROFIT","LOSS")</f>
        <v>PROFIT</v>
      </c>
    </row>
    <row r="754" spans="1:26" ht="45" x14ac:dyDescent="0.25">
      <c r="A754" s="21" t="s">
        <v>1547</v>
      </c>
      <c r="B754" s="2" t="s">
        <v>2084</v>
      </c>
      <c r="C754" s="3" t="s">
        <v>1548</v>
      </c>
      <c r="D754" s="3" t="s">
        <v>25</v>
      </c>
      <c r="E754" s="3">
        <v>27160</v>
      </c>
      <c r="F754" s="3">
        <v>5</v>
      </c>
      <c r="G754" s="3">
        <v>36</v>
      </c>
      <c r="H754" s="3" t="s">
        <v>2043</v>
      </c>
      <c r="I754" s="3" t="s">
        <v>40</v>
      </c>
      <c r="J754" s="3" t="s">
        <v>31</v>
      </c>
      <c r="K754" s="3">
        <v>55068</v>
      </c>
      <c r="L754" s="3" t="s">
        <v>22</v>
      </c>
      <c r="M754" s="3">
        <v>0.42</v>
      </c>
      <c r="N754" s="3">
        <v>0.84</v>
      </c>
      <c r="O754" s="3">
        <v>9183.2099999999991</v>
      </c>
      <c r="P754" s="3">
        <v>3538.73</v>
      </c>
      <c r="Q754" s="3">
        <f>Table1[[#This Row],[Total Payments Received]]-Table1[[#This Row],[Loan Amount]]</f>
        <v>-17976.79</v>
      </c>
      <c r="R754" s="4">
        <f>Table1[[#This Row],[Loan Amount]]/Table1[[#This Row],[Annual Income]]</f>
        <v>0.49320839689111645</v>
      </c>
      <c r="S754" s="6">
        <f>Table1[[#This Row],[Loan Amount]]/Table1[[#This Row],[Annual Income]]</f>
        <v>0.49320839689111645</v>
      </c>
      <c r="T754" s="3">
        <f>Table1[[#This Row],[Total Payments Received]]/Table1[[#This Row],[Term (Months)]]</f>
        <v>255.08916666666664</v>
      </c>
      <c r="U754" s="3">
        <f>Table1[[#This Row],[Annual Income]]/12</f>
        <v>4589</v>
      </c>
      <c r="V754" s="6">
        <f>Table1[[#This Row],[EMI PER MONTH]]/Table1[[#This Row],[INCOME PER MONTH]]</f>
        <v>5.5587092322219797E-2</v>
      </c>
      <c r="W754" s="7" t="str">
        <f>TEXT(Table1[[#This Row],[Issue Date]],"YYYY-mm")</f>
        <v>2023-06</v>
      </c>
      <c r="X754" s="33">
        <f ca="1">DATEDIF(Table1[[#This Row],[Issue Date]],TODAY(),"m")</f>
        <v>27</v>
      </c>
      <c r="Y75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17976.79</v>
      </c>
      <c r="Z754" s="22" t="str">
        <f>IF(Table1[[#This Row],[Total Payments Received]]&gt;Table1[[#This Row],[Loan Amount]],"PROFIT","LOSS")</f>
        <v>LOSS</v>
      </c>
    </row>
    <row r="755" spans="1:26" ht="30" x14ac:dyDescent="0.25">
      <c r="A755" s="21" t="s">
        <v>1549</v>
      </c>
      <c r="B755" s="2" t="s">
        <v>2597</v>
      </c>
      <c r="C755" s="3" t="s">
        <v>1550</v>
      </c>
      <c r="D755" s="3" t="s">
        <v>52</v>
      </c>
      <c r="E755" s="3">
        <v>18633</v>
      </c>
      <c r="F755" s="3">
        <v>5.9</v>
      </c>
      <c r="G755" s="3">
        <v>60</v>
      </c>
      <c r="H755" s="3" t="s">
        <v>19</v>
      </c>
      <c r="I755" s="3" t="s">
        <v>82</v>
      </c>
      <c r="J755" s="3" t="s">
        <v>21</v>
      </c>
      <c r="K755" s="3">
        <v>95727</v>
      </c>
      <c r="L755" s="3" t="s">
        <v>22</v>
      </c>
      <c r="M755" s="3">
        <v>0.13</v>
      </c>
      <c r="N755" s="3">
        <v>0.76</v>
      </c>
      <c r="O755" s="3">
        <v>19732.349999999999</v>
      </c>
      <c r="P755" s="3">
        <v>0</v>
      </c>
      <c r="Q755" s="3">
        <f>Table1[[#This Row],[Total Payments Received]]-Table1[[#This Row],[Loan Amount]]</f>
        <v>1099.3499999999985</v>
      </c>
      <c r="R755" s="4">
        <f>Table1[[#This Row],[Loan Amount]]/Table1[[#This Row],[Annual Income]]</f>
        <v>0.19464727819737379</v>
      </c>
      <c r="S755" s="6">
        <f>Table1[[#This Row],[Loan Amount]]/Table1[[#This Row],[Annual Income]]</f>
        <v>0.19464727819737379</v>
      </c>
      <c r="T755" s="3">
        <f>Table1[[#This Row],[Total Payments Received]]/Table1[[#This Row],[Term (Months)]]</f>
        <v>328.8725</v>
      </c>
      <c r="U755" s="3">
        <f>Table1[[#This Row],[Annual Income]]/12</f>
        <v>7977.25</v>
      </c>
      <c r="V755" s="6">
        <f>Table1[[#This Row],[EMI PER MONTH]]/Table1[[#This Row],[INCOME PER MONTH]]</f>
        <v>4.1226299790027891E-2</v>
      </c>
      <c r="W755" s="7" t="str">
        <f>TEXT(Table1[[#This Row],[Issue Date]],"YYYY-mm")</f>
        <v>2021-01</v>
      </c>
      <c r="X755" s="33">
        <f ca="1">DATEDIF(Table1[[#This Row],[Issue Date]],TODAY(),"m")</f>
        <v>56</v>
      </c>
      <c r="Y75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1099.35</v>
      </c>
      <c r="Z755" s="22" t="str">
        <f>IF(Table1[[#This Row],[Total Payments Received]]&gt;Table1[[#This Row],[Loan Amount]],"PROFIT","LOSS")</f>
        <v>PROFIT</v>
      </c>
    </row>
    <row r="756" spans="1:26" ht="45" x14ac:dyDescent="0.25">
      <c r="A756" s="21" t="s">
        <v>1551</v>
      </c>
      <c r="B756" s="2" t="s">
        <v>2285</v>
      </c>
      <c r="C756" s="3" t="s">
        <v>1552</v>
      </c>
      <c r="D756" s="3" t="s">
        <v>25</v>
      </c>
      <c r="E756" s="3">
        <v>30344</v>
      </c>
      <c r="F756" s="3">
        <v>11.8</v>
      </c>
      <c r="G756" s="3">
        <v>60</v>
      </c>
      <c r="H756" s="3" t="s">
        <v>19</v>
      </c>
      <c r="I756" s="3" t="s">
        <v>56</v>
      </c>
      <c r="J756" s="3" t="s">
        <v>31</v>
      </c>
      <c r="K756" s="3">
        <v>120610</v>
      </c>
      <c r="L756" s="3" t="s">
        <v>22</v>
      </c>
      <c r="M756" s="3">
        <v>0.25</v>
      </c>
      <c r="N756" s="3">
        <v>0.6</v>
      </c>
      <c r="O756" s="3">
        <v>33924.589999999997</v>
      </c>
      <c r="P756" s="3">
        <v>0</v>
      </c>
      <c r="Q756" s="3">
        <f>Table1[[#This Row],[Total Payments Received]]-Table1[[#This Row],[Loan Amount]]</f>
        <v>3580.5899999999965</v>
      </c>
      <c r="R756" s="4">
        <f>Table1[[#This Row],[Loan Amount]]/Table1[[#This Row],[Annual Income]]</f>
        <v>0.25158776220877205</v>
      </c>
      <c r="S756" s="6">
        <f>Table1[[#This Row],[Loan Amount]]/Table1[[#This Row],[Annual Income]]</f>
        <v>0.25158776220877205</v>
      </c>
      <c r="T756" s="3">
        <f>Table1[[#This Row],[Total Payments Received]]/Table1[[#This Row],[Term (Months)]]</f>
        <v>565.40983333333327</v>
      </c>
      <c r="U756" s="3">
        <f>Table1[[#This Row],[Annual Income]]/12</f>
        <v>10050.833333333334</v>
      </c>
      <c r="V756" s="6">
        <f>Table1[[#This Row],[EMI PER MONTH]]/Table1[[#This Row],[INCOME PER MONTH]]</f>
        <v>5.6255020313406838E-2</v>
      </c>
      <c r="W756" s="7" t="str">
        <f>TEXT(Table1[[#This Row],[Issue Date]],"YYYY-mm")</f>
        <v>2021-11</v>
      </c>
      <c r="X756" s="33">
        <f ca="1">DATEDIF(Table1[[#This Row],[Issue Date]],TODAY(),"m")</f>
        <v>46</v>
      </c>
      <c r="Y75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3580.59</v>
      </c>
      <c r="Z756" s="22" t="str">
        <f>IF(Table1[[#This Row],[Total Payments Received]]&gt;Table1[[#This Row],[Loan Amount]],"PROFIT","LOSS")</f>
        <v>PROFIT</v>
      </c>
    </row>
    <row r="757" spans="1:26" ht="30" x14ac:dyDescent="0.25">
      <c r="A757" s="21" t="s">
        <v>1553</v>
      </c>
      <c r="B757" s="2" t="s">
        <v>2598</v>
      </c>
      <c r="C757" s="3" t="s">
        <v>1554</v>
      </c>
      <c r="D757" s="3" t="s">
        <v>49</v>
      </c>
      <c r="E757" s="3">
        <v>18014</v>
      </c>
      <c r="F757" s="3">
        <v>17.7</v>
      </c>
      <c r="G757" s="3">
        <v>60</v>
      </c>
      <c r="H757" s="3" t="s">
        <v>2043</v>
      </c>
      <c r="I757" s="3" t="s">
        <v>20</v>
      </c>
      <c r="J757" s="3" t="s">
        <v>46</v>
      </c>
      <c r="K757" s="3">
        <v>100453</v>
      </c>
      <c r="L757" s="3" t="s">
        <v>28</v>
      </c>
      <c r="M757" s="3">
        <v>0.25</v>
      </c>
      <c r="N757" s="3">
        <v>0.54</v>
      </c>
      <c r="O757" s="3">
        <v>7265.79</v>
      </c>
      <c r="P757" s="3">
        <v>0</v>
      </c>
      <c r="Q757" s="3">
        <f>Table1[[#This Row],[Total Payments Received]]-Table1[[#This Row],[Loan Amount]]</f>
        <v>-10748.21</v>
      </c>
      <c r="R757" s="4">
        <f>Table1[[#This Row],[Loan Amount]]/Table1[[#This Row],[Annual Income]]</f>
        <v>0.17932764576468596</v>
      </c>
      <c r="S757" s="6">
        <f>Table1[[#This Row],[Loan Amount]]/Table1[[#This Row],[Annual Income]]</f>
        <v>0.17932764576468596</v>
      </c>
      <c r="T757" s="3">
        <f>Table1[[#This Row],[Total Payments Received]]/Table1[[#This Row],[Term (Months)]]</f>
        <v>121.09650000000001</v>
      </c>
      <c r="U757" s="3">
        <f>Table1[[#This Row],[Annual Income]]/12</f>
        <v>8371.0833333333339</v>
      </c>
      <c r="V757" s="6">
        <f>Table1[[#This Row],[EMI PER MONTH]]/Table1[[#This Row],[INCOME PER MONTH]]</f>
        <v>1.4466048798940798E-2</v>
      </c>
      <c r="W757" s="7" t="str">
        <f>TEXT(Table1[[#This Row],[Issue Date]],"YYYY-mm")</f>
        <v>2021-11</v>
      </c>
      <c r="X757" s="33">
        <f ca="1">DATEDIF(Table1[[#This Row],[Issue Date]],TODAY(),"m")</f>
        <v>45</v>
      </c>
      <c r="Y75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10748.21</v>
      </c>
      <c r="Z757" s="22" t="str">
        <f>IF(Table1[[#This Row],[Total Payments Received]]&gt;Table1[[#This Row],[Loan Amount]],"PROFIT","LOSS")</f>
        <v>LOSS</v>
      </c>
    </row>
    <row r="758" spans="1:26" ht="30" x14ac:dyDescent="0.25">
      <c r="A758" s="21" t="s">
        <v>1555</v>
      </c>
      <c r="B758" s="2" t="s">
        <v>2273</v>
      </c>
      <c r="C758" s="3" t="s">
        <v>1556</v>
      </c>
      <c r="D758" s="3" t="s">
        <v>55</v>
      </c>
      <c r="E758" s="3">
        <v>15996</v>
      </c>
      <c r="F758" s="3">
        <v>6.4</v>
      </c>
      <c r="G758" s="3">
        <v>36</v>
      </c>
      <c r="H758" s="3" t="s">
        <v>19</v>
      </c>
      <c r="I758" s="3" t="s">
        <v>72</v>
      </c>
      <c r="J758" s="3" t="s">
        <v>46</v>
      </c>
      <c r="K758" s="3">
        <v>134135</v>
      </c>
      <c r="L758" s="3" t="s">
        <v>22</v>
      </c>
      <c r="M758" s="3">
        <v>0.45</v>
      </c>
      <c r="N758" s="3">
        <v>0.53</v>
      </c>
      <c r="O758" s="3">
        <v>17019.740000000002</v>
      </c>
      <c r="P758" s="3">
        <v>0</v>
      </c>
      <c r="Q758" s="3">
        <f>Table1[[#This Row],[Total Payments Received]]-Table1[[#This Row],[Loan Amount]]</f>
        <v>1023.7400000000016</v>
      </c>
      <c r="R758" s="4">
        <f>Table1[[#This Row],[Loan Amount]]/Table1[[#This Row],[Annual Income]]</f>
        <v>0.11925299138927201</v>
      </c>
      <c r="S758" s="6">
        <f>Table1[[#This Row],[Loan Amount]]/Table1[[#This Row],[Annual Income]]</f>
        <v>0.11925299138927201</v>
      </c>
      <c r="T758" s="3">
        <f>Table1[[#This Row],[Total Payments Received]]/Table1[[#This Row],[Term (Months)]]</f>
        <v>472.77055555555557</v>
      </c>
      <c r="U758" s="3">
        <f>Table1[[#This Row],[Annual Income]]/12</f>
        <v>11177.916666666666</v>
      </c>
      <c r="V758" s="6">
        <f>Table1[[#This Row],[EMI PER MONTH]]/Table1[[#This Row],[INCOME PER MONTH]]</f>
        <v>4.2295051005827464E-2</v>
      </c>
      <c r="W758" s="7" t="str">
        <f>TEXT(Table1[[#This Row],[Issue Date]],"YYYY-mm")</f>
        <v>2023-02</v>
      </c>
      <c r="X758" s="33">
        <f ca="1">DATEDIF(Table1[[#This Row],[Issue Date]],TODAY(),"m")</f>
        <v>30</v>
      </c>
      <c r="Y75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1023.74</v>
      </c>
      <c r="Z758" s="22" t="str">
        <f>IF(Table1[[#This Row],[Total Payments Received]]&gt;Table1[[#This Row],[Loan Amount]],"PROFIT","LOSS")</f>
        <v>PROFIT</v>
      </c>
    </row>
    <row r="759" spans="1:26" ht="30" x14ac:dyDescent="0.25">
      <c r="A759" s="21" t="s">
        <v>1557</v>
      </c>
      <c r="B759" s="2" t="s">
        <v>2082</v>
      </c>
      <c r="C759" s="3" t="s">
        <v>1558</v>
      </c>
      <c r="D759" s="3" t="s">
        <v>75</v>
      </c>
      <c r="E759" s="3">
        <v>12695</v>
      </c>
      <c r="F759" s="3">
        <v>5.0999999999999996</v>
      </c>
      <c r="G759" s="3">
        <v>60</v>
      </c>
      <c r="H759" s="3" t="s">
        <v>19</v>
      </c>
      <c r="I759" s="3" t="s">
        <v>26</v>
      </c>
      <c r="J759" s="3" t="s">
        <v>27</v>
      </c>
      <c r="K759" s="3">
        <v>55832</v>
      </c>
      <c r="L759" s="3" t="s">
        <v>32</v>
      </c>
      <c r="M759" s="3">
        <v>0.16</v>
      </c>
      <c r="N759" s="3">
        <v>0.77</v>
      </c>
      <c r="O759" s="3">
        <v>13342.44</v>
      </c>
      <c r="P759" s="3">
        <v>0</v>
      </c>
      <c r="Q759" s="3">
        <f>Table1[[#This Row],[Total Payments Received]]-Table1[[#This Row],[Loan Amount]]</f>
        <v>647.44000000000051</v>
      </c>
      <c r="R759" s="4">
        <f>Table1[[#This Row],[Loan Amount]]/Table1[[#This Row],[Annual Income]]</f>
        <v>0.22737856426422123</v>
      </c>
      <c r="S759" s="6">
        <f>Table1[[#This Row],[Loan Amount]]/Table1[[#This Row],[Annual Income]]</f>
        <v>0.22737856426422123</v>
      </c>
      <c r="T759" s="3">
        <f>Table1[[#This Row],[Total Payments Received]]/Table1[[#This Row],[Term (Months)]]</f>
        <v>222.374</v>
      </c>
      <c r="U759" s="3">
        <f>Table1[[#This Row],[Annual Income]]/12</f>
        <v>4652.666666666667</v>
      </c>
      <c r="V759" s="6">
        <f>Table1[[#This Row],[EMI PER MONTH]]/Table1[[#This Row],[INCOME PER MONTH]]</f>
        <v>4.7794956297463817E-2</v>
      </c>
      <c r="W759" s="7" t="str">
        <f>TEXT(Table1[[#This Row],[Issue Date]],"YYYY-mm")</f>
        <v>2023-02</v>
      </c>
      <c r="X759" s="33">
        <f ca="1">DATEDIF(Table1[[#This Row],[Issue Date]],TODAY(),"m")</f>
        <v>31</v>
      </c>
      <c r="Y75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647.440000000001</v>
      </c>
      <c r="Z759" s="22" t="str">
        <f>IF(Table1[[#This Row],[Total Payments Received]]&gt;Table1[[#This Row],[Loan Amount]],"PROFIT","LOSS")</f>
        <v>PROFIT</v>
      </c>
    </row>
    <row r="760" spans="1:26" ht="45" x14ac:dyDescent="0.25">
      <c r="A760" s="21" t="s">
        <v>1559</v>
      </c>
      <c r="B760" s="2" t="s">
        <v>2599</v>
      </c>
      <c r="C760" s="3" t="s">
        <v>1560</v>
      </c>
      <c r="D760" s="3" t="s">
        <v>52</v>
      </c>
      <c r="E760" s="3">
        <v>3852</v>
      </c>
      <c r="F760" s="3">
        <v>23.7</v>
      </c>
      <c r="G760" s="3">
        <v>60</v>
      </c>
      <c r="H760" s="3" t="s">
        <v>19</v>
      </c>
      <c r="I760" s="3" t="s">
        <v>72</v>
      </c>
      <c r="J760" s="3" t="s">
        <v>31</v>
      </c>
      <c r="K760" s="3">
        <v>138464</v>
      </c>
      <c r="L760" s="3" t="s">
        <v>32</v>
      </c>
      <c r="M760" s="3">
        <v>0.16</v>
      </c>
      <c r="N760" s="3">
        <v>0.87</v>
      </c>
      <c r="O760" s="3">
        <v>4764.92</v>
      </c>
      <c r="P760" s="3">
        <v>0</v>
      </c>
      <c r="Q760" s="3">
        <f>Table1[[#This Row],[Total Payments Received]]-Table1[[#This Row],[Loan Amount]]</f>
        <v>912.92000000000007</v>
      </c>
      <c r="R760" s="4">
        <f>Table1[[#This Row],[Loan Amount]]/Table1[[#This Row],[Annual Income]]</f>
        <v>2.7819505431014559E-2</v>
      </c>
      <c r="S760" s="6">
        <f>Table1[[#This Row],[Loan Amount]]/Table1[[#This Row],[Annual Income]]</f>
        <v>2.7819505431014559E-2</v>
      </c>
      <c r="T760" s="3">
        <f>Table1[[#This Row],[Total Payments Received]]/Table1[[#This Row],[Term (Months)]]</f>
        <v>79.415333333333336</v>
      </c>
      <c r="U760" s="3">
        <f>Table1[[#This Row],[Annual Income]]/12</f>
        <v>11538.666666666666</v>
      </c>
      <c r="V760" s="6">
        <f>Table1[[#This Row],[EMI PER MONTH]]/Table1[[#This Row],[INCOME PER MONTH]]</f>
        <v>6.8825398659579391E-3</v>
      </c>
      <c r="W760" s="7" t="str">
        <f>TEXT(Table1[[#This Row],[Issue Date]],"YYYY-mm")</f>
        <v>2023-06</v>
      </c>
      <c r="X760" s="33">
        <f ca="1">DATEDIF(Table1[[#This Row],[Issue Date]],TODAY(),"m")</f>
        <v>26</v>
      </c>
      <c r="Y76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912.92</v>
      </c>
      <c r="Z760" s="22" t="str">
        <f>IF(Table1[[#This Row],[Total Payments Received]]&gt;Table1[[#This Row],[Loan Amount]],"PROFIT","LOSS")</f>
        <v>PROFIT</v>
      </c>
    </row>
    <row r="761" spans="1:26" ht="45" x14ac:dyDescent="0.25">
      <c r="A761" s="21" t="s">
        <v>1561</v>
      </c>
      <c r="B761" s="2" t="s">
        <v>2174</v>
      </c>
      <c r="C761" s="3" t="s">
        <v>1562</v>
      </c>
      <c r="D761" s="3" t="s">
        <v>49</v>
      </c>
      <c r="E761" s="3">
        <v>17014</v>
      </c>
      <c r="F761" s="3">
        <v>21.4</v>
      </c>
      <c r="G761" s="3">
        <v>36</v>
      </c>
      <c r="H761" s="3" t="s">
        <v>19</v>
      </c>
      <c r="I761" s="3" t="s">
        <v>72</v>
      </c>
      <c r="J761" s="3" t="s">
        <v>31</v>
      </c>
      <c r="K761" s="3">
        <v>116242</v>
      </c>
      <c r="L761" s="3" t="s">
        <v>32</v>
      </c>
      <c r="M761" s="3">
        <v>0.23</v>
      </c>
      <c r="N761" s="3">
        <v>0.89</v>
      </c>
      <c r="O761" s="3">
        <v>20655</v>
      </c>
      <c r="P761" s="3">
        <v>0</v>
      </c>
      <c r="Q761" s="3">
        <f>Table1[[#This Row],[Total Payments Received]]-Table1[[#This Row],[Loan Amount]]</f>
        <v>3641</v>
      </c>
      <c r="R761" s="4">
        <f>Table1[[#This Row],[Loan Amount]]/Table1[[#This Row],[Annual Income]]</f>
        <v>0.146367061819308</v>
      </c>
      <c r="S761" s="6">
        <f>Table1[[#This Row],[Loan Amount]]/Table1[[#This Row],[Annual Income]]</f>
        <v>0.146367061819308</v>
      </c>
      <c r="T761" s="3">
        <f>Table1[[#This Row],[Total Payments Received]]/Table1[[#This Row],[Term (Months)]]</f>
        <v>573.75</v>
      </c>
      <c r="U761" s="3">
        <f>Table1[[#This Row],[Annual Income]]/12</f>
        <v>9686.8333333333339</v>
      </c>
      <c r="V761" s="6">
        <f>Table1[[#This Row],[EMI PER MONTH]]/Table1[[#This Row],[INCOME PER MONTH]]</f>
        <v>5.9229882486536704E-2</v>
      </c>
      <c r="W761" s="7" t="str">
        <f>TEXT(Table1[[#This Row],[Issue Date]],"YYYY-mm")</f>
        <v>2021-11</v>
      </c>
      <c r="X761" s="33">
        <f ca="1">DATEDIF(Table1[[#This Row],[Issue Date]],TODAY(),"m")</f>
        <v>46</v>
      </c>
      <c r="Y76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3641</v>
      </c>
      <c r="Z761" s="22" t="str">
        <f>IF(Table1[[#This Row],[Total Payments Received]]&gt;Table1[[#This Row],[Loan Amount]],"PROFIT","LOSS")</f>
        <v>PROFIT</v>
      </c>
    </row>
    <row r="762" spans="1:26" ht="30" x14ac:dyDescent="0.25">
      <c r="A762" s="21" t="s">
        <v>1563</v>
      </c>
      <c r="B762" s="2" t="s">
        <v>2490</v>
      </c>
      <c r="C762" s="3" t="s">
        <v>1564</v>
      </c>
      <c r="D762" s="3" t="s">
        <v>45</v>
      </c>
      <c r="E762" s="3">
        <v>28042</v>
      </c>
      <c r="F762" s="3">
        <v>21.2</v>
      </c>
      <c r="G762" s="3">
        <v>60</v>
      </c>
      <c r="H762" s="3" t="s">
        <v>19</v>
      </c>
      <c r="I762" s="3" t="s">
        <v>72</v>
      </c>
      <c r="J762" s="3" t="s">
        <v>21</v>
      </c>
      <c r="K762" s="3">
        <v>43682</v>
      </c>
      <c r="L762" s="3" t="s">
        <v>32</v>
      </c>
      <c r="M762" s="3">
        <v>0.12</v>
      </c>
      <c r="N762" s="3">
        <v>0.71</v>
      </c>
      <c r="O762" s="3">
        <v>33986.9</v>
      </c>
      <c r="P762" s="3">
        <v>0</v>
      </c>
      <c r="Q762" s="3">
        <f>Table1[[#This Row],[Total Payments Received]]-Table1[[#This Row],[Loan Amount]]</f>
        <v>5944.9000000000015</v>
      </c>
      <c r="R762" s="4">
        <f>Table1[[#This Row],[Loan Amount]]/Table1[[#This Row],[Annual Income]]</f>
        <v>0.64195778581566776</v>
      </c>
      <c r="S762" s="6">
        <f>Table1[[#This Row],[Loan Amount]]/Table1[[#This Row],[Annual Income]]</f>
        <v>0.64195778581566776</v>
      </c>
      <c r="T762" s="3">
        <f>Table1[[#This Row],[Total Payments Received]]/Table1[[#This Row],[Term (Months)]]</f>
        <v>566.44833333333338</v>
      </c>
      <c r="U762" s="3">
        <f>Table1[[#This Row],[Annual Income]]/12</f>
        <v>3640.1666666666665</v>
      </c>
      <c r="V762" s="6">
        <f>Table1[[#This Row],[EMI PER MONTH]]/Table1[[#This Row],[INCOME PER MONTH]]</f>
        <v>0.15561054896753815</v>
      </c>
      <c r="W762" s="7" t="str">
        <f>TEXT(Table1[[#This Row],[Issue Date]],"YYYY-mm")</f>
        <v>2021-08</v>
      </c>
      <c r="X762" s="33">
        <f ca="1">DATEDIF(Table1[[#This Row],[Issue Date]],TODAY(),"m")</f>
        <v>48</v>
      </c>
      <c r="Y76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5944.9</v>
      </c>
      <c r="Z762" s="22" t="str">
        <f>IF(Table1[[#This Row],[Total Payments Received]]&gt;Table1[[#This Row],[Loan Amount]],"PROFIT","LOSS")</f>
        <v>PROFIT</v>
      </c>
    </row>
    <row r="763" spans="1:26" ht="30" x14ac:dyDescent="0.25">
      <c r="A763" s="21" t="s">
        <v>1565</v>
      </c>
      <c r="B763" s="2" t="s">
        <v>2600</v>
      </c>
      <c r="C763" s="3" t="s">
        <v>1566</v>
      </c>
      <c r="D763" s="3" t="s">
        <v>71</v>
      </c>
      <c r="E763" s="3">
        <v>34755</v>
      </c>
      <c r="F763" s="3">
        <v>22.7</v>
      </c>
      <c r="G763" s="3">
        <v>36</v>
      </c>
      <c r="H763" s="3" t="s">
        <v>19</v>
      </c>
      <c r="I763" s="3" t="s">
        <v>56</v>
      </c>
      <c r="J763" s="3" t="s">
        <v>21</v>
      </c>
      <c r="K763" s="3">
        <v>122298</v>
      </c>
      <c r="L763" s="3" t="s">
        <v>22</v>
      </c>
      <c r="M763" s="3">
        <v>0.17</v>
      </c>
      <c r="N763" s="3">
        <v>0.85</v>
      </c>
      <c r="O763" s="3">
        <v>42644.38</v>
      </c>
      <c r="P763" s="3">
        <v>0</v>
      </c>
      <c r="Q763" s="3">
        <f>Table1[[#This Row],[Total Payments Received]]-Table1[[#This Row],[Loan Amount]]</f>
        <v>7889.3799999999974</v>
      </c>
      <c r="R763" s="4">
        <f>Table1[[#This Row],[Loan Amount]]/Table1[[#This Row],[Annual Income]]</f>
        <v>0.28418289751263309</v>
      </c>
      <c r="S763" s="6">
        <f>Table1[[#This Row],[Loan Amount]]/Table1[[#This Row],[Annual Income]]</f>
        <v>0.28418289751263309</v>
      </c>
      <c r="T763" s="3">
        <f>Table1[[#This Row],[Total Payments Received]]/Table1[[#This Row],[Term (Months)]]</f>
        <v>1184.566111111111</v>
      </c>
      <c r="U763" s="3">
        <f>Table1[[#This Row],[Annual Income]]/12</f>
        <v>10191.5</v>
      </c>
      <c r="V763" s="6">
        <f>Table1[[#This Row],[EMI PER MONTH]]/Table1[[#This Row],[INCOME PER MONTH]]</f>
        <v>0.11623079145475258</v>
      </c>
      <c r="W763" s="7" t="str">
        <f>TEXT(Table1[[#This Row],[Issue Date]],"YYYY-mm")</f>
        <v>2021-11</v>
      </c>
      <c r="X763" s="33">
        <f ca="1">DATEDIF(Table1[[#This Row],[Issue Date]],TODAY(),"m")</f>
        <v>45</v>
      </c>
      <c r="Y76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7889.38</v>
      </c>
      <c r="Z763" s="22" t="str">
        <f>IF(Table1[[#This Row],[Total Payments Received]]&gt;Table1[[#This Row],[Loan Amount]],"PROFIT","LOSS")</f>
        <v>PROFIT</v>
      </c>
    </row>
    <row r="764" spans="1:26" ht="45" x14ac:dyDescent="0.25">
      <c r="A764" s="21" t="s">
        <v>1567</v>
      </c>
      <c r="B764" s="2" t="s">
        <v>2601</v>
      </c>
      <c r="C764" s="3" t="s">
        <v>1568</v>
      </c>
      <c r="D764" s="3" t="s">
        <v>25</v>
      </c>
      <c r="E764" s="3">
        <v>24711</v>
      </c>
      <c r="F764" s="3">
        <v>19</v>
      </c>
      <c r="G764" s="3">
        <v>36</v>
      </c>
      <c r="H764" s="3" t="s">
        <v>19</v>
      </c>
      <c r="I764" s="3" t="s">
        <v>56</v>
      </c>
      <c r="J764" s="3" t="s">
        <v>31</v>
      </c>
      <c r="K764" s="3">
        <v>53383</v>
      </c>
      <c r="L764" s="3" t="s">
        <v>28</v>
      </c>
      <c r="M764" s="3">
        <v>0.49</v>
      </c>
      <c r="N764" s="3">
        <v>0.93</v>
      </c>
      <c r="O764" s="3">
        <v>29406.09</v>
      </c>
      <c r="P764" s="3">
        <v>0</v>
      </c>
      <c r="Q764" s="3">
        <f>Table1[[#This Row],[Total Payments Received]]-Table1[[#This Row],[Loan Amount]]</f>
        <v>4695.09</v>
      </c>
      <c r="R764" s="4">
        <f>Table1[[#This Row],[Loan Amount]]/Table1[[#This Row],[Annual Income]]</f>
        <v>0.46290017421276436</v>
      </c>
      <c r="S764" s="6">
        <f>Table1[[#This Row],[Loan Amount]]/Table1[[#This Row],[Annual Income]]</f>
        <v>0.46290017421276436</v>
      </c>
      <c r="T764" s="3">
        <f>Table1[[#This Row],[Total Payments Received]]/Table1[[#This Row],[Term (Months)]]</f>
        <v>816.83583333333331</v>
      </c>
      <c r="U764" s="3">
        <f>Table1[[#This Row],[Annual Income]]/12</f>
        <v>4448.583333333333</v>
      </c>
      <c r="V764" s="6">
        <f>Table1[[#This Row],[EMI PER MONTH]]/Table1[[#This Row],[INCOME PER MONTH]]</f>
        <v>0.18361706910439654</v>
      </c>
      <c r="W764" s="7" t="str">
        <f>TEXT(Table1[[#This Row],[Issue Date]],"YYYY-mm")</f>
        <v>2022-01</v>
      </c>
      <c r="X764" s="33">
        <f ca="1">DATEDIF(Table1[[#This Row],[Issue Date]],TODAY(),"m")</f>
        <v>44</v>
      </c>
      <c r="Y76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4695.09</v>
      </c>
      <c r="Z764" s="22" t="str">
        <f>IF(Table1[[#This Row],[Total Payments Received]]&gt;Table1[[#This Row],[Loan Amount]],"PROFIT","LOSS")</f>
        <v>PROFIT</v>
      </c>
    </row>
    <row r="765" spans="1:26" x14ac:dyDescent="0.25">
      <c r="A765" s="21" t="s">
        <v>1569</v>
      </c>
      <c r="B765" s="2" t="s">
        <v>2410</v>
      </c>
      <c r="C765" s="3" t="s">
        <v>1570</v>
      </c>
      <c r="D765" s="3" t="s">
        <v>45</v>
      </c>
      <c r="E765" s="3">
        <v>27122</v>
      </c>
      <c r="F765" s="3">
        <v>7.1</v>
      </c>
      <c r="G765" s="3">
        <v>60</v>
      </c>
      <c r="H765" s="3" t="s">
        <v>19</v>
      </c>
      <c r="I765" s="3" t="s">
        <v>72</v>
      </c>
      <c r="J765" s="3" t="s">
        <v>27</v>
      </c>
      <c r="K765" s="3">
        <v>88160</v>
      </c>
      <c r="L765" s="3" t="s">
        <v>32</v>
      </c>
      <c r="M765" s="3">
        <v>0.27</v>
      </c>
      <c r="N765" s="3">
        <v>0.62</v>
      </c>
      <c r="O765" s="3">
        <v>29047.66</v>
      </c>
      <c r="P765" s="3">
        <v>0</v>
      </c>
      <c r="Q765" s="3">
        <f>Table1[[#This Row],[Total Payments Received]]-Table1[[#This Row],[Loan Amount]]</f>
        <v>1925.6599999999999</v>
      </c>
      <c r="R765" s="4">
        <f>Table1[[#This Row],[Loan Amount]]/Table1[[#This Row],[Annual Income]]</f>
        <v>0.30764519056261341</v>
      </c>
      <c r="S765" s="6">
        <f>Table1[[#This Row],[Loan Amount]]/Table1[[#This Row],[Annual Income]]</f>
        <v>0.30764519056261341</v>
      </c>
      <c r="T765" s="3">
        <f>Table1[[#This Row],[Total Payments Received]]/Table1[[#This Row],[Term (Months)]]</f>
        <v>484.12766666666664</v>
      </c>
      <c r="U765" s="3">
        <f>Table1[[#This Row],[Annual Income]]/12</f>
        <v>7346.666666666667</v>
      </c>
      <c r="V765" s="6">
        <f>Table1[[#This Row],[EMI PER MONTH]]/Table1[[#This Row],[INCOME PER MONTH]]</f>
        <v>6.5897595281306703E-2</v>
      </c>
      <c r="W765" s="7" t="str">
        <f>TEXT(Table1[[#This Row],[Issue Date]],"YYYY-mm")</f>
        <v>2022-08</v>
      </c>
      <c r="X765" s="33">
        <f ca="1">DATEDIF(Table1[[#This Row],[Issue Date]],TODAY(),"m")</f>
        <v>37</v>
      </c>
      <c r="Y76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1925.66</v>
      </c>
      <c r="Z765" s="22" t="str">
        <f>IF(Table1[[#This Row],[Total Payments Received]]&gt;Table1[[#This Row],[Loan Amount]],"PROFIT","LOSS")</f>
        <v>PROFIT</v>
      </c>
    </row>
    <row r="766" spans="1:26" ht="45" x14ac:dyDescent="0.25">
      <c r="A766" s="21" t="s">
        <v>1571</v>
      </c>
      <c r="B766" s="2" t="s">
        <v>2324</v>
      </c>
      <c r="C766" s="3" t="s">
        <v>1572</v>
      </c>
      <c r="D766" s="3" t="s">
        <v>52</v>
      </c>
      <c r="E766" s="3">
        <v>10160</v>
      </c>
      <c r="F766" s="3">
        <v>13</v>
      </c>
      <c r="G766" s="3">
        <v>60</v>
      </c>
      <c r="H766" s="3" t="s">
        <v>2043</v>
      </c>
      <c r="I766" s="3" t="s">
        <v>20</v>
      </c>
      <c r="J766" s="3" t="s">
        <v>31</v>
      </c>
      <c r="K766" s="3">
        <v>123332</v>
      </c>
      <c r="L766" s="3" t="s">
        <v>32</v>
      </c>
      <c r="M766" s="3">
        <v>0.35</v>
      </c>
      <c r="N766" s="3">
        <v>0.68</v>
      </c>
      <c r="O766" s="3">
        <v>1593.02</v>
      </c>
      <c r="P766" s="3">
        <v>0</v>
      </c>
      <c r="Q766" s="3">
        <f>Table1[[#This Row],[Total Payments Received]]-Table1[[#This Row],[Loan Amount]]</f>
        <v>-8566.98</v>
      </c>
      <c r="R766" s="4">
        <f>Table1[[#This Row],[Loan Amount]]/Table1[[#This Row],[Annual Income]]</f>
        <v>8.2379268965069891E-2</v>
      </c>
      <c r="S766" s="6">
        <f>Table1[[#This Row],[Loan Amount]]/Table1[[#This Row],[Annual Income]]</f>
        <v>8.2379268965069891E-2</v>
      </c>
      <c r="T766" s="3">
        <f>Table1[[#This Row],[Total Payments Received]]/Table1[[#This Row],[Term (Months)]]</f>
        <v>26.550333333333334</v>
      </c>
      <c r="U766" s="3">
        <f>Table1[[#This Row],[Annual Income]]/12</f>
        <v>10277.666666666666</v>
      </c>
      <c r="V766" s="6">
        <f>Table1[[#This Row],[EMI PER MONTH]]/Table1[[#This Row],[INCOME PER MONTH]]</f>
        <v>2.583303603282198E-3</v>
      </c>
      <c r="W766" s="7" t="str">
        <f>TEXT(Table1[[#This Row],[Issue Date]],"YYYY-mm")</f>
        <v>2022-05</v>
      </c>
      <c r="X766" s="33">
        <f ca="1">DATEDIF(Table1[[#This Row],[Issue Date]],TODAY(),"m")</f>
        <v>39</v>
      </c>
      <c r="Y76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8566.98</v>
      </c>
      <c r="Z766" s="22" t="str">
        <f>IF(Table1[[#This Row],[Total Payments Received]]&gt;Table1[[#This Row],[Loan Amount]],"PROFIT","LOSS")</f>
        <v>LOSS</v>
      </c>
    </row>
    <row r="767" spans="1:26" ht="30" x14ac:dyDescent="0.25">
      <c r="A767" s="21" t="s">
        <v>1573</v>
      </c>
      <c r="B767" s="2" t="s">
        <v>2602</v>
      </c>
      <c r="C767" s="3" t="s">
        <v>1574</v>
      </c>
      <c r="D767" s="3" t="s">
        <v>49</v>
      </c>
      <c r="E767" s="3">
        <v>28213</v>
      </c>
      <c r="F767" s="3">
        <v>19.5</v>
      </c>
      <c r="G767" s="3">
        <v>60</v>
      </c>
      <c r="H767" s="3" t="s">
        <v>2043</v>
      </c>
      <c r="I767" s="3" t="s">
        <v>56</v>
      </c>
      <c r="J767" s="3" t="s">
        <v>21</v>
      </c>
      <c r="K767" s="3">
        <v>53666</v>
      </c>
      <c r="L767" s="3" t="s">
        <v>28</v>
      </c>
      <c r="M767" s="3">
        <v>0.39</v>
      </c>
      <c r="N767" s="3">
        <v>0.92</v>
      </c>
      <c r="O767" s="3">
        <v>5075.51</v>
      </c>
      <c r="P767" s="3">
        <v>0</v>
      </c>
      <c r="Q767" s="3">
        <f>Table1[[#This Row],[Total Payments Received]]-Table1[[#This Row],[Loan Amount]]</f>
        <v>-23137.489999999998</v>
      </c>
      <c r="R767" s="4">
        <f>Table1[[#This Row],[Loan Amount]]/Table1[[#This Row],[Annual Income]]</f>
        <v>0.52571460515037449</v>
      </c>
      <c r="S767" s="6">
        <f>Table1[[#This Row],[Loan Amount]]/Table1[[#This Row],[Annual Income]]</f>
        <v>0.52571460515037449</v>
      </c>
      <c r="T767" s="3">
        <f>Table1[[#This Row],[Total Payments Received]]/Table1[[#This Row],[Term (Months)]]</f>
        <v>84.591833333333341</v>
      </c>
      <c r="U767" s="3">
        <f>Table1[[#This Row],[Annual Income]]/12</f>
        <v>4472.166666666667</v>
      </c>
      <c r="V767" s="6">
        <f>Table1[[#This Row],[EMI PER MONTH]]/Table1[[#This Row],[INCOME PER MONTH]]</f>
        <v>1.8915179070547461E-2</v>
      </c>
      <c r="W767" s="7" t="str">
        <f>TEXT(Table1[[#This Row],[Issue Date]],"YYYY-mm")</f>
        <v>2023-07</v>
      </c>
      <c r="X767" s="33">
        <f ca="1">DATEDIF(Table1[[#This Row],[Issue Date]],TODAY(),"m")</f>
        <v>26</v>
      </c>
      <c r="Y76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23137.49</v>
      </c>
      <c r="Z767" s="22" t="str">
        <f>IF(Table1[[#This Row],[Total Payments Received]]&gt;Table1[[#This Row],[Loan Amount]],"PROFIT","LOSS")</f>
        <v>LOSS</v>
      </c>
    </row>
    <row r="768" spans="1:26" ht="45" x14ac:dyDescent="0.25">
      <c r="A768" s="21" t="s">
        <v>1575</v>
      </c>
      <c r="B768" s="2" t="s">
        <v>2385</v>
      </c>
      <c r="C768" s="3" t="s">
        <v>1576</v>
      </c>
      <c r="D768" s="3" t="s">
        <v>55</v>
      </c>
      <c r="E768" s="3">
        <v>8421</v>
      </c>
      <c r="F768" s="3">
        <v>10.6</v>
      </c>
      <c r="G768" s="3">
        <v>36</v>
      </c>
      <c r="H768" s="3" t="s">
        <v>19</v>
      </c>
      <c r="I768" s="3" t="s">
        <v>56</v>
      </c>
      <c r="J768" s="3" t="s">
        <v>31</v>
      </c>
      <c r="K768" s="3">
        <v>88817</v>
      </c>
      <c r="L768" s="3" t="s">
        <v>28</v>
      </c>
      <c r="M768" s="3">
        <v>0.25</v>
      </c>
      <c r="N768" s="3">
        <v>0.65</v>
      </c>
      <c r="O768" s="3">
        <v>9313.6299999999992</v>
      </c>
      <c r="P768" s="3">
        <v>0</v>
      </c>
      <c r="Q768" s="3">
        <f>Table1[[#This Row],[Total Payments Received]]-Table1[[#This Row],[Loan Amount]]</f>
        <v>892.6299999999992</v>
      </c>
      <c r="R768" s="4">
        <f>Table1[[#This Row],[Loan Amount]]/Table1[[#This Row],[Annual Income]]</f>
        <v>9.4812929957102804E-2</v>
      </c>
      <c r="S768" s="6">
        <f>Table1[[#This Row],[Loan Amount]]/Table1[[#This Row],[Annual Income]]</f>
        <v>9.4812929957102804E-2</v>
      </c>
      <c r="T768" s="3">
        <f>Table1[[#This Row],[Total Payments Received]]/Table1[[#This Row],[Term (Months)]]</f>
        <v>258.71194444444444</v>
      </c>
      <c r="U768" s="3">
        <f>Table1[[#This Row],[Annual Income]]/12</f>
        <v>7401.416666666667</v>
      </c>
      <c r="V768" s="6">
        <f>Table1[[#This Row],[EMI PER MONTH]]/Table1[[#This Row],[INCOME PER MONTH]]</f>
        <v>3.4954381856326301E-2</v>
      </c>
      <c r="W768" s="7" t="str">
        <f>TEXT(Table1[[#This Row],[Issue Date]],"YYYY-mm")</f>
        <v>2023-05</v>
      </c>
      <c r="X768" s="33">
        <f ca="1">DATEDIF(Table1[[#This Row],[Issue Date]],TODAY(),"m")</f>
        <v>27</v>
      </c>
      <c r="Y76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892.629999999999</v>
      </c>
      <c r="Z768" s="22" t="str">
        <f>IF(Table1[[#This Row],[Total Payments Received]]&gt;Table1[[#This Row],[Loan Amount]],"PROFIT","LOSS")</f>
        <v>PROFIT</v>
      </c>
    </row>
    <row r="769" spans="1:26" ht="30" x14ac:dyDescent="0.25">
      <c r="A769" s="21" t="s">
        <v>1577</v>
      </c>
      <c r="B769" s="2" t="s">
        <v>2099</v>
      </c>
      <c r="C769" s="3" t="s">
        <v>1578</v>
      </c>
      <c r="D769" s="3" t="s">
        <v>25</v>
      </c>
      <c r="E769" s="3">
        <v>22400</v>
      </c>
      <c r="F769" s="3">
        <v>18.7</v>
      </c>
      <c r="G769" s="3">
        <v>36</v>
      </c>
      <c r="H769" s="3" t="s">
        <v>2043</v>
      </c>
      <c r="I769" s="3" t="s">
        <v>72</v>
      </c>
      <c r="J769" s="3" t="s">
        <v>21</v>
      </c>
      <c r="K769" s="3">
        <v>121198</v>
      </c>
      <c r="L769" s="3" t="s">
        <v>32</v>
      </c>
      <c r="M769" s="3">
        <v>0.16</v>
      </c>
      <c r="N769" s="3">
        <v>0.91</v>
      </c>
      <c r="O769" s="3">
        <v>10574.92</v>
      </c>
      <c r="P769" s="3">
        <v>0</v>
      </c>
      <c r="Q769" s="3">
        <f>Table1[[#This Row],[Total Payments Received]]-Table1[[#This Row],[Loan Amount]]</f>
        <v>-11825.08</v>
      </c>
      <c r="R769" s="4">
        <f>Table1[[#This Row],[Loan Amount]]/Table1[[#This Row],[Annual Income]]</f>
        <v>0.18482153170844404</v>
      </c>
      <c r="S769" s="6">
        <f>Table1[[#This Row],[Loan Amount]]/Table1[[#This Row],[Annual Income]]</f>
        <v>0.18482153170844404</v>
      </c>
      <c r="T769" s="3">
        <f>Table1[[#This Row],[Total Payments Received]]/Table1[[#This Row],[Term (Months)]]</f>
        <v>293.7477777777778</v>
      </c>
      <c r="U769" s="3">
        <f>Table1[[#This Row],[Annual Income]]/12</f>
        <v>10099.833333333334</v>
      </c>
      <c r="V769" s="6">
        <f>Table1[[#This Row],[EMI PER MONTH]]/Table1[[#This Row],[INCOME PER MONTH]]</f>
        <v>2.9084418334735997E-2</v>
      </c>
      <c r="W769" s="7" t="str">
        <f>TEXT(Table1[[#This Row],[Issue Date]],"YYYY-mm")</f>
        <v>2021-09</v>
      </c>
      <c r="X769" s="33">
        <f ca="1">DATEDIF(Table1[[#This Row],[Issue Date]],TODAY(),"m")</f>
        <v>47</v>
      </c>
      <c r="Y76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11825.08</v>
      </c>
      <c r="Z769" s="22" t="str">
        <f>IF(Table1[[#This Row],[Total Payments Received]]&gt;Table1[[#This Row],[Loan Amount]],"PROFIT","LOSS")</f>
        <v>LOSS</v>
      </c>
    </row>
    <row r="770" spans="1:26" ht="45" x14ac:dyDescent="0.25">
      <c r="A770" s="21" t="s">
        <v>1579</v>
      </c>
      <c r="B770" s="2" t="s">
        <v>2244</v>
      </c>
      <c r="C770" s="3" t="s">
        <v>1580</v>
      </c>
      <c r="D770" s="3" t="s">
        <v>71</v>
      </c>
      <c r="E770" s="3">
        <v>34537</v>
      </c>
      <c r="F770" s="3">
        <v>5.5</v>
      </c>
      <c r="G770" s="3">
        <v>36</v>
      </c>
      <c r="H770" s="3" t="s">
        <v>2043</v>
      </c>
      <c r="I770" s="3" t="s">
        <v>20</v>
      </c>
      <c r="J770" s="3" t="s">
        <v>31</v>
      </c>
      <c r="K770" s="3">
        <v>140695</v>
      </c>
      <c r="L770" s="3" t="s">
        <v>32</v>
      </c>
      <c r="M770" s="3">
        <v>0.18</v>
      </c>
      <c r="N770" s="3">
        <v>0.94</v>
      </c>
      <c r="O770" s="3">
        <v>14559.15</v>
      </c>
      <c r="P770" s="3">
        <v>0</v>
      </c>
      <c r="Q770" s="3">
        <f>Table1[[#This Row],[Total Payments Received]]-Table1[[#This Row],[Loan Amount]]</f>
        <v>-19977.849999999999</v>
      </c>
      <c r="R770" s="4">
        <f>Table1[[#This Row],[Loan Amount]]/Table1[[#This Row],[Annual Income]]</f>
        <v>0.24547425281637586</v>
      </c>
      <c r="S770" s="6">
        <f>Table1[[#This Row],[Loan Amount]]/Table1[[#This Row],[Annual Income]]</f>
        <v>0.24547425281637586</v>
      </c>
      <c r="T770" s="3">
        <f>Table1[[#This Row],[Total Payments Received]]/Table1[[#This Row],[Term (Months)]]</f>
        <v>404.42083333333335</v>
      </c>
      <c r="U770" s="3">
        <f>Table1[[#This Row],[Annual Income]]/12</f>
        <v>11724.583333333334</v>
      </c>
      <c r="V770" s="6">
        <f>Table1[[#This Row],[EMI PER MONTH]]/Table1[[#This Row],[INCOME PER MONTH]]</f>
        <v>3.4493407725931978E-2</v>
      </c>
      <c r="W770" s="7" t="str">
        <f>TEXT(Table1[[#This Row],[Issue Date]],"YYYY-mm")</f>
        <v>2023-03</v>
      </c>
      <c r="X770" s="33">
        <f ca="1">DATEDIF(Table1[[#This Row],[Issue Date]],TODAY(),"m")</f>
        <v>30</v>
      </c>
      <c r="Y77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19977.85</v>
      </c>
      <c r="Z770" s="22" t="str">
        <f>IF(Table1[[#This Row],[Total Payments Received]]&gt;Table1[[#This Row],[Loan Amount]],"PROFIT","LOSS")</f>
        <v>LOSS</v>
      </c>
    </row>
    <row r="771" spans="1:26" x14ac:dyDescent="0.25">
      <c r="A771" s="21" t="s">
        <v>1581</v>
      </c>
      <c r="B771" s="2" t="s">
        <v>2603</v>
      </c>
      <c r="C771" s="3" t="s">
        <v>1582</v>
      </c>
      <c r="D771" s="3" t="s">
        <v>55</v>
      </c>
      <c r="E771" s="3">
        <v>18727</v>
      </c>
      <c r="F771" s="3">
        <v>11.1</v>
      </c>
      <c r="G771" s="3">
        <v>60</v>
      </c>
      <c r="H771" s="3" t="s">
        <v>2043</v>
      </c>
      <c r="I771" s="3" t="s">
        <v>82</v>
      </c>
      <c r="J771" s="3" t="s">
        <v>36</v>
      </c>
      <c r="K771" s="3">
        <v>64642</v>
      </c>
      <c r="L771" s="3" t="s">
        <v>28</v>
      </c>
      <c r="M771" s="3">
        <v>0.23</v>
      </c>
      <c r="N771" s="3">
        <v>0.8</v>
      </c>
      <c r="O771" s="3">
        <v>6816.79</v>
      </c>
      <c r="P771" s="3">
        <v>0</v>
      </c>
      <c r="Q771" s="3">
        <f>Table1[[#This Row],[Total Payments Received]]-Table1[[#This Row],[Loan Amount]]</f>
        <v>-11910.21</v>
      </c>
      <c r="R771" s="4">
        <f>Table1[[#This Row],[Loan Amount]]/Table1[[#This Row],[Annual Income]]</f>
        <v>0.28970328888338853</v>
      </c>
      <c r="S771" s="6">
        <f>Table1[[#This Row],[Loan Amount]]/Table1[[#This Row],[Annual Income]]</f>
        <v>0.28970328888338853</v>
      </c>
      <c r="T771" s="3">
        <f>Table1[[#This Row],[Total Payments Received]]/Table1[[#This Row],[Term (Months)]]</f>
        <v>113.61316666666667</v>
      </c>
      <c r="U771" s="3">
        <f>Table1[[#This Row],[Annual Income]]/12</f>
        <v>5386.833333333333</v>
      </c>
      <c r="V771" s="6">
        <f>Table1[[#This Row],[EMI PER MONTH]]/Table1[[#This Row],[INCOME PER MONTH]]</f>
        <v>2.1090900652826337E-2</v>
      </c>
      <c r="W771" s="7" t="str">
        <f>TEXT(Table1[[#This Row],[Issue Date]],"YYYY-mm")</f>
        <v>2022-12</v>
      </c>
      <c r="X771" s="33">
        <f ca="1">DATEDIF(Table1[[#This Row],[Issue Date]],TODAY(),"m")</f>
        <v>32</v>
      </c>
      <c r="Y77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11910.21</v>
      </c>
      <c r="Z771" s="22" t="str">
        <f>IF(Table1[[#This Row],[Total Payments Received]]&gt;Table1[[#This Row],[Loan Amount]],"PROFIT","LOSS")</f>
        <v>LOSS</v>
      </c>
    </row>
    <row r="772" spans="1:26" ht="30" x14ac:dyDescent="0.25">
      <c r="A772" s="21" t="s">
        <v>1583</v>
      </c>
      <c r="B772" s="2" t="s">
        <v>2304</v>
      </c>
      <c r="C772" s="3" t="s">
        <v>1584</v>
      </c>
      <c r="D772" s="3" t="s">
        <v>18</v>
      </c>
      <c r="E772" s="3">
        <v>5358</v>
      </c>
      <c r="F772" s="3">
        <v>16</v>
      </c>
      <c r="G772" s="3">
        <v>60</v>
      </c>
      <c r="H772" s="3" t="s">
        <v>2043</v>
      </c>
      <c r="I772" s="3" t="s">
        <v>72</v>
      </c>
      <c r="J772" s="3" t="s">
        <v>21</v>
      </c>
      <c r="K772" s="3">
        <v>71830</v>
      </c>
      <c r="L772" s="3" t="s">
        <v>32</v>
      </c>
      <c r="M772" s="3">
        <v>0.35</v>
      </c>
      <c r="N772" s="3">
        <v>0.87</v>
      </c>
      <c r="O772" s="3">
        <v>466.17</v>
      </c>
      <c r="P772" s="3">
        <v>0</v>
      </c>
      <c r="Q772" s="3">
        <f>Table1[[#This Row],[Total Payments Received]]-Table1[[#This Row],[Loan Amount]]</f>
        <v>-4891.83</v>
      </c>
      <c r="R772" s="4">
        <f>Table1[[#This Row],[Loan Amount]]/Table1[[#This Row],[Annual Income]]</f>
        <v>7.4592788528469997E-2</v>
      </c>
      <c r="S772" s="6">
        <f>Table1[[#This Row],[Loan Amount]]/Table1[[#This Row],[Annual Income]]</f>
        <v>7.4592788528469997E-2</v>
      </c>
      <c r="T772" s="3">
        <f>Table1[[#This Row],[Total Payments Received]]/Table1[[#This Row],[Term (Months)]]</f>
        <v>7.7694999999999999</v>
      </c>
      <c r="U772" s="3">
        <f>Table1[[#This Row],[Annual Income]]/12</f>
        <v>5985.833333333333</v>
      </c>
      <c r="V772" s="6">
        <f>Table1[[#This Row],[EMI PER MONTH]]/Table1[[#This Row],[INCOME PER MONTH]]</f>
        <v>1.297981344841988E-3</v>
      </c>
      <c r="W772" s="7" t="str">
        <f>TEXT(Table1[[#This Row],[Issue Date]],"YYYY-mm")</f>
        <v>2021-01</v>
      </c>
      <c r="X772" s="33">
        <f ca="1">DATEDIF(Table1[[#This Row],[Issue Date]],TODAY(),"m")</f>
        <v>56</v>
      </c>
      <c r="Y77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4891.83</v>
      </c>
      <c r="Z772" s="22" t="str">
        <f>IF(Table1[[#This Row],[Total Payments Received]]&gt;Table1[[#This Row],[Loan Amount]],"PROFIT","LOSS")</f>
        <v>LOSS</v>
      </c>
    </row>
    <row r="773" spans="1:26" x14ac:dyDescent="0.25">
      <c r="A773" s="21" t="s">
        <v>1585</v>
      </c>
      <c r="B773" s="2" t="s">
        <v>2397</v>
      </c>
      <c r="C773" s="3" t="s">
        <v>1586</v>
      </c>
      <c r="D773" s="3" t="s">
        <v>49</v>
      </c>
      <c r="E773" s="3">
        <v>29482</v>
      </c>
      <c r="F773" s="3">
        <v>17.600000000000001</v>
      </c>
      <c r="G773" s="3">
        <v>60</v>
      </c>
      <c r="H773" s="3" t="s">
        <v>19</v>
      </c>
      <c r="I773" s="3" t="s">
        <v>26</v>
      </c>
      <c r="J773" s="3" t="s">
        <v>27</v>
      </c>
      <c r="K773" s="3">
        <v>133067</v>
      </c>
      <c r="L773" s="3" t="s">
        <v>32</v>
      </c>
      <c r="M773" s="3">
        <v>0.26</v>
      </c>
      <c r="N773" s="3">
        <v>0.84</v>
      </c>
      <c r="O773" s="3">
        <v>34670.83</v>
      </c>
      <c r="P773" s="3">
        <v>0</v>
      </c>
      <c r="Q773" s="3">
        <f>Table1[[#This Row],[Total Payments Received]]-Table1[[#This Row],[Loan Amount]]</f>
        <v>5188.8300000000017</v>
      </c>
      <c r="R773" s="4">
        <f>Table1[[#This Row],[Loan Amount]]/Table1[[#This Row],[Annual Income]]</f>
        <v>0.22155756122855402</v>
      </c>
      <c r="S773" s="6">
        <f>Table1[[#This Row],[Loan Amount]]/Table1[[#This Row],[Annual Income]]</f>
        <v>0.22155756122855402</v>
      </c>
      <c r="T773" s="3">
        <f>Table1[[#This Row],[Total Payments Received]]/Table1[[#This Row],[Term (Months)]]</f>
        <v>577.84716666666668</v>
      </c>
      <c r="U773" s="3">
        <f>Table1[[#This Row],[Annual Income]]/12</f>
        <v>11088.916666666666</v>
      </c>
      <c r="V773" s="6">
        <f>Table1[[#This Row],[EMI PER MONTH]]/Table1[[#This Row],[INCOME PER MONTH]]</f>
        <v>5.2110335394951419E-2</v>
      </c>
      <c r="W773" s="7" t="str">
        <f>TEXT(Table1[[#This Row],[Issue Date]],"YYYY-mm")</f>
        <v>2023-05</v>
      </c>
      <c r="X773" s="33">
        <f ca="1">DATEDIF(Table1[[#This Row],[Issue Date]],TODAY(),"m")</f>
        <v>28</v>
      </c>
      <c r="Y77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5188.83</v>
      </c>
      <c r="Z773" s="22" t="str">
        <f>IF(Table1[[#This Row],[Total Payments Received]]&gt;Table1[[#This Row],[Loan Amount]],"PROFIT","LOSS")</f>
        <v>PROFIT</v>
      </c>
    </row>
    <row r="774" spans="1:26" x14ac:dyDescent="0.25">
      <c r="A774" s="21" t="s">
        <v>1587</v>
      </c>
      <c r="B774" s="2" t="s">
        <v>2549</v>
      </c>
      <c r="C774" s="3" t="s">
        <v>1588</v>
      </c>
      <c r="D774" s="3" t="s">
        <v>45</v>
      </c>
      <c r="E774" s="3">
        <v>33117</v>
      </c>
      <c r="F774" s="3">
        <v>16.5</v>
      </c>
      <c r="G774" s="3">
        <v>60</v>
      </c>
      <c r="H774" s="3" t="s">
        <v>2043</v>
      </c>
      <c r="I774" s="3" t="s">
        <v>26</v>
      </c>
      <c r="J774" s="3" t="s">
        <v>36</v>
      </c>
      <c r="K774" s="3">
        <v>40234</v>
      </c>
      <c r="L774" s="3" t="s">
        <v>22</v>
      </c>
      <c r="M774" s="3">
        <v>0.1</v>
      </c>
      <c r="N774" s="3">
        <v>0.81</v>
      </c>
      <c r="O774" s="3">
        <v>7467.2</v>
      </c>
      <c r="P774" s="3">
        <v>5237.4799999999996</v>
      </c>
      <c r="Q774" s="3">
        <f>Table1[[#This Row],[Total Payments Received]]-Table1[[#This Row],[Loan Amount]]</f>
        <v>-25649.8</v>
      </c>
      <c r="R774" s="4">
        <f>Table1[[#This Row],[Loan Amount]]/Table1[[#This Row],[Annual Income]]</f>
        <v>0.82310980762539143</v>
      </c>
      <c r="S774" s="6">
        <f>Table1[[#This Row],[Loan Amount]]/Table1[[#This Row],[Annual Income]]</f>
        <v>0.82310980762539143</v>
      </c>
      <c r="T774" s="3">
        <f>Table1[[#This Row],[Total Payments Received]]/Table1[[#This Row],[Term (Months)]]</f>
        <v>124.45333333333333</v>
      </c>
      <c r="U774" s="3">
        <f>Table1[[#This Row],[Annual Income]]/12</f>
        <v>3352.8333333333335</v>
      </c>
      <c r="V774" s="6">
        <f>Table1[[#This Row],[EMI PER MONTH]]/Table1[[#This Row],[INCOME PER MONTH]]</f>
        <v>3.711885470000497E-2</v>
      </c>
      <c r="W774" s="7" t="str">
        <f>TEXT(Table1[[#This Row],[Issue Date]],"YYYY-mm")</f>
        <v>2021-03</v>
      </c>
      <c r="X774" s="33">
        <f ca="1">DATEDIF(Table1[[#This Row],[Issue Date]],TODAY(),"m")</f>
        <v>54</v>
      </c>
      <c r="Y77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25649.8</v>
      </c>
      <c r="Z774" s="22" t="str">
        <f>IF(Table1[[#This Row],[Total Payments Received]]&gt;Table1[[#This Row],[Loan Amount]],"PROFIT","LOSS")</f>
        <v>LOSS</v>
      </c>
    </row>
    <row r="775" spans="1:26" ht="45" x14ac:dyDescent="0.25">
      <c r="A775" s="21" t="s">
        <v>1589</v>
      </c>
      <c r="B775" s="2" t="s">
        <v>2580</v>
      </c>
      <c r="C775" s="3" t="s">
        <v>1590</v>
      </c>
      <c r="D775" s="3" t="s">
        <v>25</v>
      </c>
      <c r="E775" s="3">
        <v>24164</v>
      </c>
      <c r="F775" s="3">
        <v>19</v>
      </c>
      <c r="G775" s="3">
        <v>36</v>
      </c>
      <c r="H775" s="3" t="s">
        <v>19</v>
      </c>
      <c r="I775" s="3" t="s">
        <v>56</v>
      </c>
      <c r="J775" s="3" t="s">
        <v>31</v>
      </c>
      <c r="K775" s="3">
        <v>87616</v>
      </c>
      <c r="L775" s="3" t="s">
        <v>28</v>
      </c>
      <c r="M775" s="3">
        <v>0.31</v>
      </c>
      <c r="N775" s="3">
        <v>0.64</v>
      </c>
      <c r="O775" s="3">
        <v>28755.16</v>
      </c>
      <c r="P775" s="3">
        <v>0</v>
      </c>
      <c r="Q775" s="3">
        <f>Table1[[#This Row],[Total Payments Received]]-Table1[[#This Row],[Loan Amount]]</f>
        <v>4591.16</v>
      </c>
      <c r="R775" s="4">
        <f>Table1[[#This Row],[Loan Amount]]/Table1[[#This Row],[Annual Income]]</f>
        <v>0.27579437545653762</v>
      </c>
      <c r="S775" s="6">
        <f>Table1[[#This Row],[Loan Amount]]/Table1[[#This Row],[Annual Income]]</f>
        <v>0.27579437545653762</v>
      </c>
      <c r="T775" s="3">
        <f>Table1[[#This Row],[Total Payments Received]]/Table1[[#This Row],[Term (Months)]]</f>
        <v>798.7544444444444</v>
      </c>
      <c r="U775" s="3">
        <f>Table1[[#This Row],[Annual Income]]/12</f>
        <v>7301.333333333333</v>
      </c>
      <c r="V775" s="6">
        <f>Table1[[#This Row],[EMI PER MONTH]]/Table1[[#This Row],[INCOME PER MONTH]]</f>
        <v>0.10939843559775993</v>
      </c>
      <c r="W775" s="7" t="str">
        <f>TEXT(Table1[[#This Row],[Issue Date]],"YYYY-mm")</f>
        <v>2022-07</v>
      </c>
      <c r="X775" s="33">
        <f ca="1">DATEDIF(Table1[[#This Row],[Issue Date]],TODAY(),"m")</f>
        <v>37</v>
      </c>
      <c r="Y77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4591.16</v>
      </c>
      <c r="Z775" s="22" t="str">
        <f>IF(Table1[[#This Row],[Total Payments Received]]&gt;Table1[[#This Row],[Loan Amount]],"PROFIT","LOSS")</f>
        <v>PROFIT</v>
      </c>
    </row>
    <row r="776" spans="1:26" ht="30" x14ac:dyDescent="0.25">
      <c r="A776" s="21" t="s">
        <v>1591</v>
      </c>
      <c r="B776" s="2" t="s">
        <v>2604</v>
      </c>
      <c r="C776" s="3" t="s">
        <v>1592</v>
      </c>
      <c r="D776" s="3" t="s">
        <v>25</v>
      </c>
      <c r="E776" s="3">
        <v>32910</v>
      </c>
      <c r="F776" s="3">
        <v>5.0999999999999996</v>
      </c>
      <c r="G776" s="3">
        <v>36</v>
      </c>
      <c r="H776" s="3" t="s">
        <v>19</v>
      </c>
      <c r="I776" s="3" t="s">
        <v>72</v>
      </c>
      <c r="J776" s="3" t="s">
        <v>21</v>
      </c>
      <c r="K776" s="3">
        <v>39221</v>
      </c>
      <c r="L776" s="3" t="s">
        <v>22</v>
      </c>
      <c r="M776" s="3">
        <v>0.47</v>
      </c>
      <c r="N776" s="3">
        <v>0.53</v>
      </c>
      <c r="O776" s="3">
        <v>34588.410000000003</v>
      </c>
      <c r="P776" s="3">
        <v>0</v>
      </c>
      <c r="Q776" s="3">
        <f>Table1[[#This Row],[Total Payments Received]]-Table1[[#This Row],[Loan Amount]]</f>
        <v>1678.4100000000035</v>
      </c>
      <c r="R776" s="4">
        <f>Table1[[#This Row],[Loan Amount]]/Table1[[#This Row],[Annual Income]]</f>
        <v>0.83909130312842606</v>
      </c>
      <c r="S776" s="6">
        <f>Table1[[#This Row],[Loan Amount]]/Table1[[#This Row],[Annual Income]]</f>
        <v>0.83909130312842606</v>
      </c>
      <c r="T776" s="3">
        <f>Table1[[#This Row],[Total Payments Received]]/Table1[[#This Row],[Term (Months)]]</f>
        <v>960.7891666666668</v>
      </c>
      <c r="U776" s="3">
        <f>Table1[[#This Row],[Annual Income]]/12</f>
        <v>3268.4166666666665</v>
      </c>
      <c r="V776" s="6">
        <f>Table1[[#This Row],[EMI PER MONTH]]/Table1[[#This Row],[INCOME PER MONTH]]</f>
        <v>0.29396165319599199</v>
      </c>
      <c r="W776" s="7" t="str">
        <f>TEXT(Table1[[#This Row],[Issue Date]],"YYYY-mm")</f>
        <v>2021-05</v>
      </c>
      <c r="X776" s="33">
        <f ca="1">DATEDIF(Table1[[#This Row],[Issue Date]],TODAY(),"m")</f>
        <v>52</v>
      </c>
      <c r="Y77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1678.41</v>
      </c>
      <c r="Z776" s="22" t="str">
        <f>IF(Table1[[#This Row],[Total Payments Received]]&gt;Table1[[#This Row],[Loan Amount]],"PROFIT","LOSS")</f>
        <v>PROFIT</v>
      </c>
    </row>
    <row r="777" spans="1:26" x14ac:dyDescent="0.25">
      <c r="A777" s="21" t="s">
        <v>1593</v>
      </c>
      <c r="B777" s="2" t="s">
        <v>2078</v>
      </c>
      <c r="C777" s="3" t="s">
        <v>1594</v>
      </c>
      <c r="D777" s="3" t="s">
        <v>52</v>
      </c>
      <c r="E777" s="3">
        <v>33496</v>
      </c>
      <c r="F777" s="3">
        <v>7</v>
      </c>
      <c r="G777" s="3">
        <v>36</v>
      </c>
      <c r="H777" s="3" t="s">
        <v>2043</v>
      </c>
      <c r="I777" s="3" t="s">
        <v>35</v>
      </c>
      <c r="J777" s="3" t="s">
        <v>36</v>
      </c>
      <c r="K777" s="3">
        <v>41410</v>
      </c>
      <c r="L777" s="3" t="s">
        <v>22</v>
      </c>
      <c r="M777" s="3">
        <v>0.42</v>
      </c>
      <c r="N777" s="3">
        <v>0.65</v>
      </c>
      <c r="O777" s="3">
        <v>10105.27</v>
      </c>
      <c r="P777" s="3">
        <v>0</v>
      </c>
      <c r="Q777" s="3">
        <f>Table1[[#This Row],[Total Payments Received]]-Table1[[#This Row],[Loan Amount]]</f>
        <v>-23390.73</v>
      </c>
      <c r="R777" s="4">
        <f>Table1[[#This Row],[Loan Amount]]/Table1[[#This Row],[Annual Income]]</f>
        <v>0.80888674233276991</v>
      </c>
      <c r="S777" s="6">
        <f>Table1[[#This Row],[Loan Amount]]/Table1[[#This Row],[Annual Income]]</f>
        <v>0.80888674233276991</v>
      </c>
      <c r="T777" s="3">
        <f>Table1[[#This Row],[Total Payments Received]]/Table1[[#This Row],[Term (Months)]]</f>
        <v>280.70194444444445</v>
      </c>
      <c r="U777" s="3">
        <f>Table1[[#This Row],[Annual Income]]/12</f>
        <v>3450.8333333333335</v>
      </c>
      <c r="V777" s="6">
        <f>Table1[[#This Row],[EMI PER MONTH]]/Table1[[#This Row],[INCOME PER MONTH]]</f>
        <v>8.1343234323432337E-2</v>
      </c>
      <c r="W777" s="7" t="str">
        <f>TEXT(Table1[[#This Row],[Issue Date]],"YYYY-mm")</f>
        <v>2022-08</v>
      </c>
      <c r="X777" s="33">
        <f ca="1">DATEDIF(Table1[[#This Row],[Issue Date]],TODAY(),"m")</f>
        <v>36</v>
      </c>
      <c r="Y77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23390.73</v>
      </c>
      <c r="Z777" s="22" t="str">
        <f>IF(Table1[[#This Row],[Total Payments Received]]&gt;Table1[[#This Row],[Loan Amount]],"PROFIT","LOSS")</f>
        <v>LOSS</v>
      </c>
    </row>
    <row r="778" spans="1:26" x14ac:dyDescent="0.25">
      <c r="A778" s="21" t="s">
        <v>1595</v>
      </c>
      <c r="B778" s="2" t="s">
        <v>2404</v>
      </c>
      <c r="C778" s="3" t="s">
        <v>1596</v>
      </c>
      <c r="D778" s="3" t="s">
        <v>71</v>
      </c>
      <c r="E778" s="3">
        <v>30371</v>
      </c>
      <c r="F778" s="3">
        <v>22.4</v>
      </c>
      <c r="G778" s="3">
        <v>36</v>
      </c>
      <c r="H778" s="3" t="s">
        <v>19</v>
      </c>
      <c r="I778" s="3" t="s">
        <v>26</v>
      </c>
      <c r="J778" s="3" t="s">
        <v>27</v>
      </c>
      <c r="K778" s="3">
        <v>110055</v>
      </c>
      <c r="L778" s="3" t="s">
        <v>28</v>
      </c>
      <c r="M778" s="3">
        <v>0.43</v>
      </c>
      <c r="N778" s="3">
        <v>0.8</v>
      </c>
      <c r="O778" s="3">
        <v>37174.1</v>
      </c>
      <c r="P778" s="3">
        <v>0</v>
      </c>
      <c r="Q778" s="3">
        <f>Table1[[#This Row],[Total Payments Received]]-Table1[[#This Row],[Loan Amount]]</f>
        <v>6803.0999999999985</v>
      </c>
      <c r="R778" s="4">
        <f>Table1[[#This Row],[Loan Amount]]/Table1[[#This Row],[Annual Income]]</f>
        <v>0.27596201899050476</v>
      </c>
      <c r="S778" s="6">
        <f>Table1[[#This Row],[Loan Amount]]/Table1[[#This Row],[Annual Income]]</f>
        <v>0.27596201899050476</v>
      </c>
      <c r="T778" s="3">
        <f>Table1[[#This Row],[Total Payments Received]]/Table1[[#This Row],[Term (Months)]]</f>
        <v>1032.6138888888888</v>
      </c>
      <c r="U778" s="3">
        <f>Table1[[#This Row],[Annual Income]]/12</f>
        <v>9171.25</v>
      </c>
      <c r="V778" s="6">
        <f>Table1[[#This Row],[EMI PER MONTH]]/Table1[[#This Row],[INCOME PER MONTH]]</f>
        <v>0.11259249163297139</v>
      </c>
      <c r="W778" s="7" t="str">
        <f>TEXT(Table1[[#This Row],[Issue Date]],"YYYY-mm")</f>
        <v>2023-12</v>
      </c>
      <c r="X778" s="33">
        <f ca="1">DATEDIF(Table1[[#This Row],[Issue Date]],TODAY(),"m")</f>
        <v>21</v>
      </c>
      <c r="Y77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6803.1</v>
      </c>
      <c r="Z778" s="22" t="str">
        <f>IF(Table1[[#This Row],[Total Payments Received]]&gt;Table1[[#This Row],[Loan Amount]],"PROFIT","LOSS")</f>
        <v>PROFIT</v>
      </c>
    </row>
    <row r="779" spans="1:26" ht="30" x14ac:dyDescent="0.25">
      <c r="A779" s="21" t="s">
        <v>1597</v>
      </c>
      <c r="B779" s="2" t="s">
        <v>2605</v>
      </c>
      <c r="C779" s="3" t="s">
        <v>1598</v>
      </c>
      <c r="D779" s="3" t="s">
        <v>39</v>
      </c>
      <c r="E779" s="3">
        <v>39467</v>
      </c>
      <c r="F779" s="3">
        <v>18.600000000000001</v>
      </c>
      <c r="G779" s="3">
        <v>60</v>
      </c>
      <c r="H779" s="3" t="s">
        <v>19</v>
      </c>
      <c r="I779" s="3" t="s">
        <v>40</v>
      </c>
      <c r="J779" s="3" t="s">
        <v>21</v>
      </c>
      <c r="K779" s="3">
        <v>91413</v>
      </c>
      <c r="L779" s="3" t="s">
        <v>22</v>
      </c>
      <c r="M779" s="3">
        <v>0.42</v>
      </c>
      <c r="N779" s="3">
        <v>0.55000000000000004</v>
      </c>
      <c r="O779" s="3">
        <v>46807.86</v>
      </c>
      <c r="P779" s="3">
        <v>0</v>
      </c>
      <c r="Q779" s="3">
        <f>Table1[[#This Row],[Total Payments Received]]-Table1[[#This Row],[Loan Amount]]</f>
        <v>7340.8600000000006</v>
      </c>
      <c r="R779" s="4">
        <f>Table1[[#This Row],[Loan Amount]]/Table1[[#This Row],[Annual Income]]</f>
        <v>0.43174384387340969</v>
      </c>
      <c r="S779" s="6">
        <f>Table1[[#This Row],[Loan Amount]]/Table1[[#This Row],[Annual Income]]</f>
        <v>0.43174384387340969</v>
      </c>
      <c r="T779" s="3">
        <f>Table1[[#This Row],[Total Payments Received]]/Table1[[#This Row],[Term (Months)]]</f>
        <v>780.13099999999997</v>
      </c>
      <c r="U779" s="3">
        <f>Table1[[#This Row],[Annual Income]]/12</f>
        <v>7617.75</v>
      </c>
      <c r="V779" s="6">
        <f>Table1[[#This Row],[EMI PER MONTH]]/Table1[[#This Row],[INCOME PER MONTH]]</f>
        <v>0.10240963539102753</v>
      </c>
      <c r="W779" s="7" t="str">
        <f>TEXT(Table1[[#This Row],[Issue Date]],"YYYY-mm")</f>
        <v>2021-03</v>
      </c>
      <c r="X779" s="33">
        <f ca="1">DATEDIF(Table1[[#This Row],[Issue Date]],TODAY(),"m")</f>
        <v>53</v>
      </c>
      <c r="Y77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7340.86</v>
      </c>
      <c r="Z779" s="22" t="str">
        <f>IF(Table1[[#This Row],[Total Payments Received]]&gt;Table1[[#This Row],[Loan Amount]],"PROFIT","LOSS")</f>
        <v>PROFIT</v>
      </c>
    </row>
    <row r="780" spans="1:26" x14ac:dyDescent="0.25">
      <c r="A780" s="21" t="s">
        <v>1599</v>
      </c>
      <c r="B780" s="2" t="s">
        <v>2094</v>
      </c>
      <c r="C780" s="3" t="s">
        <v>1600</v>
      </c>
      <c r="D780" s="3" t="s">
        <v>18</v>
      </c>
      <c r="E780" s="3">
        <v>18625</v>
      </c>
      <c r="F780" s="3">
        <v>7.3</v>
      </c>
      <c r="G780" s="3">
        <v>60</v>
      </c>
      <c r="H780" s="3" t="s">
        <v>2043</v>
      </c>
      <c r="I780" s="3" t="s">
        <v>26</v>
      </c>
      <c r="J780" s="3" t="s">
        <v>36</v>
      </c>
      <c r="K780" s="3">
        <v>31051</v>
      </c>
      <c r="L780" s="3" t="s">
        <v>32</v>
      </c>
      <c r="M780" s="3">
        <v>0.23</v>
      </c>
      <c r="N780" s="3">
        <v>0.51</v>
      </c>
      <c r="O780" s="3">
        <v>2501.9899999999998</v>
      </c>
      <c r="P780" s="3">
        <v>0</v>
      </c>
      <c r="Q780" s="3">
        <f>Table1[[#This Row],[Total Payments Received]]-Table1[[#This Row],[Loan Amount]]</f>
        <v>-16123.01</v>
      </c>
      <c r="R780" s="4">
        <f>Table1[[#This Row],[Loan Amount]]/Table1[[#This Row],[Annual Income]]</f>
        <v>0.59981965154101313</v>
      </c>
      <c r="S780" s="6">
        <f>Table1[[#This Row],[Loan Amount]]/Table1[[#This Row],[Annual Income]]</f>
        <v>0.59981965154101313</v>
      </c>
      <c r="T780" s="3">
        <f>Table1[[#This Row],[Total Payments Received]]/Table1[[#This Row],[Term (Months)]]</f>
        <v>41.699833333333331</v>
      </c>
      <c r="U780" s="3">
        <f>Table1[[#This Row],[Annual Income]]/12</f>
        <v>2587.5833333333335</v>
      </c>
      <c r="V780" s="6">
        <f>Table1[[#This Row],[EMI PER MONTH]]/Table1[[#This Row],[INCOME PER MONTH]]</f>
        <v>1.6115358603587645E-2</v>
      </c>
      <c r="W780" s="7" t="str">
        <f>TEXT(Table1[[#This Row],[Issue Date]],"YYYY-mm")</f>
        <v>2022-02</v>
      </c>
      <c r="X780" s="33">
        <f ca="1">DATEDIF(Table1[[#This Row],[Issue Date]],TODAY(),"m")</f>
        <v>43</v>
      </c>
      <c r="Y78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16123.01</v>
      </c>
      <c r="Z780" s="22" t="str">
        <f>IF(Table1[[#This Row],[Total Payments Received]]&gt;Table1[[#This Row],[Loan Amount]],"PROFIT","LOSS")</f>
        <v>LOSS</v>
      </c>
    </row>
    <row r="781" spans="1:26" x14ac:dyDescent="0.25">
      <c r="A781" s="21" t="s">
        <v>1601</v>
      </c>
      <c r="B781" s="2" t="s">
        <v>2103</v>
      </c>
      <c r="C781" s="3" t="s">
        <v>1602</v>
      </c>
      <c r="D781" s="3" t="s">
        <v>55</v>
      </c>
      <c r="E781" s="3">
        <v>34893</v>
      </c>
      <c r="F781" s="3">
        <v>21.8</v>
      </c>
      <c r="G781" s="3">
        <v>60</v>
      </c>
      <c r="H781" s="3" t="s">
        <v>2043</v>
      </c>
      <c r="I781" s="3" t="s">
        <v>20</v>
      </c>
      <c r="J781" s="3" t="s">
        <v>36</v>
      </c>
      <c r="K781" s="3">
        <v>140529</v>
      </c>
      <c r="L781" s="3" t="s">
        <v>22</v>
      </c>
      <c r="M781" s="3">
        <v>0.41</v>
      </c>
      <c r="N781" s="3">
        <v>0.56000000000000005</v>
      </c>
      <c r="O781" s="3">
        <v>8782.64</v>
      </c>
      <c r="P781" s="3">
        <v>0</v>
      </c>
      <c r="Q781" s="3">
        <f>Table1[[#This Row],[Total Payments Received]]-Table1[[#This Row],[Loan Amount]]</f>
        <v>-26110.36</v>
      </c>
      <c r="R781" s="4">
        <f>Table1[[#This Row],[Loan Amount]]/Table1[[#This Row],[Annual Income]]</f>
        <v>0.24829750442969067</v>
      </c>
      <c r="S781" s="6">
        <f>Table1[[#This Row],[Loan Amount]]/Table1[[#This Row],[Annual Income]]</f>
        <v>0.24829750442969067</v>
      </c>
      <c r="T781" s="3">
        <f>Table1[[#This Row],[Total Payments Received]]/Table1[[#This Row],[Term (Months)]]</f>
        <v>146.37733333333333</v>
      </c>
      <c r="U781" s="3">
        <f>Table1[[#This Row],[Annual Income]]/12</f>
        <v>11710.75</v>
      </c>
      <c r="V781" s="6">
        <f>Table1[[#This Row],[EMI PER MONTH]]/Table1[[#This Row],[INCOME PER MONTH]]</f>
        <v>1.2499398700624069E-2</v>
      </c>
      <c r="W781" s="7" t="str">
        <f>TEXT(Table1[[#This Row],[Issue Date]],"YYYY-mm")</f>
        <v>2021-10</v>
      </c>
      <c r="X781" s="33">
        <f ca="1">DATEDIF(Table1[[#This Row],[Issue Date]],TODAY(),"m")</f>
        <v>46</v>
      </c>
      <c r="Y78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26110.36</v>
      </c>
      <c r="Z781" s="22" t="str">
        <f>IF(Table1[[#This Row],[Total Payments Received]]&gt;Table1[[#This Row],[Loan Amount]],"PROFIT","LOSS")</f>
        <v>LOSS</v>
      </c>
    </row>
    <row r="782" spans="1:26" x14ac:dyDescent="0.25">
      <c r="A782" s="21" t="s">
        <v>1603</v>
      </c>
      <c r="B782" s="2" t="s">
        <v>2606</v>
      </c>
      <c r="C782" s="3" t="s">
        <v>1604</v>
      </c>
      <c r="D782" s="3" t="s">
        <v>75</v>
      </c>
      <c r="E782" s="3">
        <v>11793</v>
      </c>
      <c r="F782" s="3">
        <v>9.8000000000000007</v>
      </c>
      <c r="G782" s="3">
        <v>36</v>
      </c>
      <c r="H782" s="3" t="s">
        <v>2043</v>
      </c>
      <c r="I782" s="3" t="s">
        <v>20</v>
      </c>
      <c r="J782" s="3" t="s">
        <v>36</v>
      </c>
      <c r="K782" s="3">
        <v>105301</v>
      </c>
      <c r="L782" s="3" t="s">
        <v>28</v>
      </c>
      <c r="M782" s="3">
        <v>0.16</v>
      </c>
      <c r="N782" s="3">
        <v>0.82</v>
      </c>
      <c r="O782" s="3">
        <v>3779.2</v>
      </c>
      <c r="P782" s="3">
        <v>0</v>
      </c>
      <c r="Q782" s="3">
        <f>Table1[[#This Row],[Total Payments Received]]-Table1[[#This Row],[Loan Amount]]</f>
        <v>-8013.8</v>
      </c>
      <c r="R782" s="4">
        <f>Table1[[#This Row],[Loan Amount]]/Table1[[#This Row],[Annual Income]]</f>
        <v>0.11199323843078414</v>
      </c>
      <c r="S782" s="6">
        <f>Table1[[#This Row],[Loan Amount]]/Table1[[#This Row],[Annual Income]]</f>
        <v>0.11199323843078414</v>
      </c>
      <c r="T782" s="3">
        <f>Table1[[#This Row],[Total Payments Received]]/Table1[[#This Row],[Term (Months)]]</f>
        <v>104.97777777777777</v>
      </c>
      <c r="U782" s="3">
        <f>Table1[[#This Row],[Annual Income]]/12</f>
        <v>8775.0833333333339</v>
      </c>
      <c r="V782" s="6">
        <f>Table1[[#This Row],[EMI PER MONTH]]/Table1[[#This Row],[INCOME PER MONTH]]</f>
        <v>1.1963165908522552E-2</v>
      </c>
      <c r="W782" s="7" t="str">
        <f>TEXT(Table1[[#This Row],[Issue Date]],"YYYY-mm")</f>
        <v>2022-09</v>
      </c>
      <c r="X782" s="33">
        <f ca="1">DATEDIF(Table1[[#This Row],[Issue Date]],TODAY(),"m")</f>
        <v>36</v>
      </c>
      <c r="Y78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8013.8</v>
      </c>
      <c r="Z782" s="22" t="str">
        <f>IF(Table1[[#This Row],[Total Payments Received]]&gt;Table1[[#This Row],[Loan Amount]],"PROFIT","LOSS")</f>
        <v>LOSS</v>
      </c>
    </row>
    <row r="783" spans="1:26" ht="30" x14ac:dyDescent="0.25">
      <c r="A783" s="21" t="s">
        <v>1605</v>
      </c>
      <c r="B783" s="2" t="s">
        <v>2607</v>
      </c>
      <c r="C783" s="3" t="s">
        <v>1606</v>
      </c>
      <c r="D783" s="3" t="s">
        <v>75</v>
      </c>
      <c r="E783" s="3">
        <v>32007</v>
      </c>
      <c r="F783" s="3">
        <v>14.6</v>
      </c>
      <c r="G783" s="3">
        <v>36</v>
      </c>
      <c r="H783" s="3" t="s">
        <v>2043</v>
      </c>
      <c r="I783" s="3" t="s">
        <v>72</v>
      </c>
      <c r="J783" s="3" t="s">
        <v>46</v>
      </c>
      <c r="K783" s="3">
        <v>106918</v>
      </c>
      <c r="L783" s="3" t="s">
        <v>32</v>
      </c>
      <c r="M783" s="3">
        <v>0.36</v>
      </c>
      <c r="N783" s="3">
        <v>0.94</v>
      </c>
      <c r="O783" s="3">
        <v>6315.61</v>
      </c>
      <c r="P783" s="3">
        <v>0</v>
      </c>
      <c r="Q783" s="3">
        <f>Table1[[#This Row],[Total Payments Received]]-Table1[[#This Row],[Loan Amount]]</f>
        <v>-25691.39</v>
      </c>
      <c r="R783" s="4">
        <f>Table1[[#This Row],[Loan Amount]]/Table1[[#This Row],[Annual Income]]</f>
        <v>0.29936025739351652</v>
      </c>
      <c r="S783" s="6">
        <f>Table1[[#This Row],[Loan Amount]]/Table1[[#This Row],[Annual Income]]</f>
        <v>0.29936025739351652</v>
      </c>
      <c r="T783" s="3">
        <f>Table1[[#This Row],[Total Payments Received]]/Table1[[#This Row],[Term (Months)]]</f>
        <v>175.43361111111111</v>
      </c>
      <c r="U783" s="3">
        <f>Table1[[#This Row],[Annual Income]]/12</f>
        <v>8909.8333333333339</v>
      </c>
      <c r="V783" s="6">
        <f>Table1[[#This Row],[EMI PER MONTH]]/Table1[[#This Row],[INCOME PER MONTH]]</f>
        <v>1.9689886953864952E-2</v>
      </c>
      <c r="W783" s="7" t="str">
        <f>TEXT(Table1[[#This Row],[Issue Date]],"YYYY-mm")</f>
        <v>2023-03</v>
      </c>
      <c r="X783" s="33">
        <f ca="1">DATEDIF(Table1[[#This Row],[Issue Date]],TODAY(),"m")</f>
        <v>30</v>
      </c>
      <c r="Y78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25691.39</v>
      </c>
      <c r="Z783" s="22" t="str">
        <f>IF(Table1[[#This Row],[Total Payments Received]]&gt;Table1[[#This Row],[Loan Amount]],"PROFIT","LOSS")</f>
        <v>LOSS</v>
      </c>
    </row>
    <row r="784" spans="1:26" ht="45" x14ac:dyDescent="0.25">
      <c r="A784" s="21" t="s">
        <v>1607</v>
      </c>
      <c r="B784" s="2" t="s">
        <v>2608</v>
      </c>
      <c r="C784" s="3" t="s">
        <v>1608</v>
      </c>
      <c r="D784" s="3" t="s">
        <v>25</v>
      </c>
      <c r="E784" s="3">
        <v>26766</v>
      </c>
      <c r="F784" s="3">
        <v>7.9</v>
      </c>
      <c r="G784" s="3">
        <v>60</v>
      </c>
      <c r="H784" s="3" t="s">
        <v>19</v>
      </c>
      <c r="I784" s="3" t="s">
        <v>56</v>
      </c>
      <c r="J784" s="3" t="s">
        <v>31</v>
      </c>
      <c r="K784" s="3">
        <v>108116</v>
      </c>
      <c r="L784" s="3" t="s">
        <v>32</v>
      </c>
      <c r="M784" s="3">
        <v>0.36</v>
      </c>
      <c r="N784" s="3">
        <v>0.94</v>
      </c>
      <c r="O784" s="3">
        <v>28880.51</v>
      </c>
      <c r="P784" s="3">
        <v>0</v>
      </c>
      <c r="Q784" s="3">
        <f>Table1[[#This Row],[Total Payments Received]]-Table1[[#This Row],[Loan Amount]]</f>
        <v>2114.5099999999984</v>
      </c>
      <c r="R784" s="4">
        <f>Table1[[#This Row],[Loan Amount]]/Table1[[#This Row],[Annual Income]]</f>
        <v>0.24756742757778682</v>
      </c>
      <c r="S784" s="6">
        <f>Table1[[#This Row],[Loan Amount]]/Table1[[#This Row],[Annual Income]]</f>
        <v>0.24756742757778682</v>
      </c>
      <c r="T784" s="3">
        <f>Table1[[#This Row],[Total Payments Received]]/Table1[[#This Row],[Term (Months)]]</f>
        <v>481.34183333333328</v>
      </c>
      <c r="U784" s="3">
        <f>Table1[[#This Row],[Annual Income]]/12</f>
        <v>9009.6666666666661</v>
      </c>
      <c r="V784" s="6">
        <f>Table1[[#This Row],[EMI PER MONTH]]/Table1[[#This Row],[INCOME PER MONTH]]</f>
        <v>5.3425043471826555E-2</v>
      </c>
      <c r="W784" s="7" t="str">
        <f>TEXT(Table1[[#This Row],[Issue Date]],"YYYY-mm")</f>
        <v>2022-02</v>
      </c>
      <c r="X784" s="33">
        <f ca="1">DATEDIF(Table1[[#This Row],[Issue Date]],TODAY(),"m")</f>
        <v>42</v>
      </c>
      <c r="Y78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2114.51</v>
      </c>
      <c r="Z784" s="22" t="str">
        <f>IF(Table1[[#This Row],[Total Payments Received]]&gt;Table1[[#This Row],[Loan Amount]],"PROFIT","LOSS")</f>
        <v>PROFIT</v>
      </c>
    </row>
    <row r="785" spans="1:26" ht="30" x14ac:dyDescent="0.25">
      <c r="A785" s="21" t="s">
        <v>1609</v>
      </c>
      <c r="B785" s="2" t="s">
        <v>2478</v>
      </c>
      <c r="C785" s="3" t="s">
        <v>1610</v>
      </c>
      <c r="D785" s="3" t="s">
        <v>52</v>
      </c>
      <c r="E785" s="3">
        <v>13323</v>
      </c>
      <c r="F785" s="3">
        <v>19.2</v>
      </c>
      <c r="G785" s="3">
        <v>60</v>
      </c>
      <c r="H785" s="3" t="s">
        <v>19</v>
      </c>
      <c r="I785" s="3" t="s">
        <v>56</v>
      </c>
      <c r="J785" s="3" t="s">
        <v>21</v>
      </c>
      <c r="K785" s="3">
        <v>86563</v>
      </c>
      <c r="L785" s="3" t="s">
        <v>32</v>
      </c>
      <c r="M785" s="3">
        <v>0.11</v>
      </c>
      <c r="N785" s="3">
        <v>0.72</v>
      </c>
      <c r="O785" s="3">
        <v>15881.02</v>
      </c>
      <c r="P785" s="3">
        <v>0</v>
      </c>
      <c r="Q785" s="3">
        <f>Table1[[#This Row],[Total Payments Received]]-Table1[[#This Row],[Loan Amount]]</f>
        <v>2558.0200000000004</v>
      </c>
      <c r="R785" s="4">
        <f>Table1[[#This Row],[Loan Amount]]/Table1[[#This Row],[Annual Income]]</f>
        <v>0.15391102434065362</v>
      </c>
      <c r="S785" s="6">
        <f>Table1[[#This Row],[Loan Amount]]/Table1[[#This Row],[Annual Income]]</f>
        <v>0.15391102434065362</v>
      </c>
      <c r="T785" s="3">
        <f>Table1[[#This Row],[Total Payments Received]]/Table1[[#This Row],[Term (Months)]]</f>
        <v>264.68366666666668</v>
      </c>
      <c r="U785" s="3">
        <f>Table1[[#This Row],[Annual Income]]/12</f>
        <v>7213.583333333333</v>
      </c>
      <c r="V785" s="6">
        <f>Table1[[#This Row],[EMI PER MONTH]]/Table1[[#This Row],[INCOME PER MONTH]]</f>
        <v>3.6692397444635705E-2</v>
      </c>
      <c r="W785" s="7" t="str">
        <f>TEXT(Table1[[#This Row],[Issue Date]],"YYYY-mm")</f>
        <v>2023-11</v>
      </c>
      <c r="X785" s="33">
        <f ca="1">DATEDIF(Table1[[#This Row],[Issue Date]],TODAY(),"m")</f>
        <v>22</v>
      </c>
      <c r="Y78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2558.02</v>
      </c>
      <c r="Z785" s="22" t="str">
        <f>IF(Table1[[#This Row],[Total Payments Received]]&gt;Table1[[#This Row],[Loan Amount]],"PROFIT","LOSS")</f>
        <v>PROFIT</v>
      </c>
    </row>
    <row r="786" spans="1:26" ht="30" x14ac:dyDescent="0.25">
      <c r="A786" s="21" t="s">
        <v>1611</v>
      </c>
      <c r="B786" s="2" t="s">
        <v>2294</v>
      </c>
      <c r="C786" s="3" t="s">
        <v>1612</v>
      </c>
      <c r="D786" s="3" t="s">
        <v>64</v>
      </c>
      <c r="E786" s="3">
        <v>8843</v>
      </c>
      <c r="F786" s="3">
        <v>18.3</v>
      </c>
      <c r="G786" s="3">
        <v>36</v>
      </c>
      <c r="H786" s="3" t="s">
        <v>2043</v>
      </c>
      <c r="I786" s="3" t="s">
        <v>82</v>
      </c>
      <c r="J786" s="3" t="s">
        <v>21</v>
      </c>
      <c r="K786" s="3">
        <v>127859</v>
      </c>
      <c r="L786" s="3" t="s">
        <v>32</v>
      </c>
      <c r="M786" s="3">
        <v>0.42</v>
      </c>
      <c r="N786" s="3">
        <v>0.89</v>
      </c>
      <c r="O786" s="3">
        <v>3549.8</v>
      </c>
      <c r="P786" s="3">
        <v>0</v>
      </c>
      <c r="Q786" s="3">
        <f>Table1[[#This Row],[Total Payments Received]]-Table1[[#This Row],[Loan Amount]]</f>
        <v>-5293.2</v>
      </c>
      <c r="R786" s="4">
        <f>Table1[[#This Row],[Loan Amount]]/Table1[[#This Row],[Annual Income]]</f>
        <v>6.916212390211092E-2</v>
      </c>
      <c r="S786" s="6">
        <f>Table1[[#This Row],[Loan Amount]]/Table1[[#This Row],[Annual Income]]</f>
        <v>6.916212390211092E-2</v>
      </c>
      <c r="T786" s="3">
        <f>Table1[[#This Row],[Total Payments Received]]/Table1[[#This Row],[Term (Months)]]</f>
        <v>98.605555555555554</v>
      </c>
      <c r="U786" s="3">
        <f>Table1[[#This Row],[Annual Income]]/12</f>
        <v>10654.916666666666</v>
      </c>
      <c r="V786" s="6">
        <f>Table1[[#This Row],[EMI PER MONTH]]/Table1[[#This Row],[INCOME PER MONTH]]</f>
        <v>9.2544652051608934E-3</v>
      </c>
      <c r="W786" s="7" t="str">
        <f>TEXT(Table1[[#This Row],[Issue Date]],"YYYY-mm")</f>
        <v>2022-07</v>
      </c>
      <c r="X786" s="33">
        <f ca="1">DATEDIF(Table1[[#This Row],[Issue Date]],TODAY(),"m")</f>
        <v>37</v>
      </c>
      <c r="Y78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5293.2</v>
      </c>
      <c r="Z786" s="22" t="str">
        <f>IF(Table1[[#This Row],[Total Payments Received]]&gt;Table1[[#This Row],[Loan Amount]],"PROFIT","LOSS")</f>
        <v>LOSS</v>
      </c>
    </row>
    <row r="787" spans="1:26" ht="30" x14ac:dyDescent="0.25">
      <c r="A787" s="21" t="s">
        <v>1613</v>
      </c>
      <c r="B787" s="2" t="s">
        <v>2609</v>
      </c>
      <c r="C787" s="3" t="s">
        <v>1614</v>
      </c>
      <c r="D787" s="3" t="s">
        <v>25</v>
      </c>
      <c r="E787" s="3">
        <v>15210</v>
      </c>
      <c r="F787" s="3">
        <v>9.1999999999999993</v>
      </c>
      <c r="G787" s="3">
        <v>60</v>
      </c>
      <c r="H787" s="3" t="s">
        <v>19</v>
      </c>
      <c r="I787" s="3" t="s">
        <v>56</v>
      </c>
      <c r="J787" s="3" t="s">
        <v>21</v>
      </c>
      <c r="K787" s="3">
        <v>74757</v>
      </c>
      <c r="L787" s="3" t="s">
        <v>22</v>
      </c>
      <c r="M787" s="3">
        <v>0.46</v>
      </c>
      <c r="N787" s="3">
        <v>0.83</v>
      </c>
      <c r="O787" s="3">
        <v>16609.32</v>
      </c>
      <c r="P787" s="3">
        <v>0</v>
      </c>
      <c r="Q787" s="3">
        <f>Table1[[#This Row],[Total Payments Received]]-Table1[[#This Row],[Loan Amount]]</f>
        <v>1399.3199999999997</v>
      </c>
      <c r="R787" s="4">
        <f>Table1[[#This Row],[Loan Amount]]/Table1[[#This Row],[Annual Income]]</f>
        <v>0.20345920783338015</v>
      </c>
      <c r="S787" s="6">
        <f>Table1[[#This Row],[Loan Amount]]/Table1[[#This Row],[Annual Income]]</f>
        <v>0.20345920783338015</v>
      </c>
      <c r="T787" s="3">
        <f>Table1[[#This Row],[Total Payments Received]]/Table1[[#This Row],[Term (Months)]]</f>
        <v>276.822</v>
      </c>
      <c r="U787" s="3">
        <f>Table1[[#This Row],[Annual Income]]/12</f>
        <v>6229.75</v>
      </c>
      <c r="V787" s="6">
        <f>Table1[[#This Row],[EMI PER MONTH]]/Table1[[#This Row],[INCOME PER MONTH]]</f>
        <v>4.4435490990810227E-2</v>
      </c>
      <c r="W787" s="7" t="str">
        <f>TEXT(Table1[[#This Row],[Issue Date]],"YYYY-mm")</f>
        <v>2021-05</v>
      </c>
      <c r="X787" s="33">
        <f ca="1">DATEDIF(Table1[[#This Row],[Issue Date]],TODAY(),"m")</f>
        <v>51</v>
      </c>
      <c r="Y78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1399.32</v>
      </c>
      <c r="Z787" s="22" t="str">
        <f>IF(Table1[[#This Row],[Total Payments Received]]&gt;Table1[[#This Row],[Loan Amount]],"PROFIT","LOSS")</f>
        <v>PROFIT</v>
      </c>
    </row>
    <row r="788" spans="1:26" x14ac:dyDescent="0.25">
      <c r="A788" s="21" t="s">
        <v>1615</v>
      </c>
      <c r="B788" s="2" t="s">
        <v>2260</v>
      </c>
      <c r="C788" s="3" t="s">
        <v>1616</v>
      </c>
      <c r="D788" s="3" t="s">
        <v>75</v>
      </c>
      <c r="E788" s="3">
        <v>17456</v>
      </c>
      <c r="F788" s="3">
        <v>22.3</v>
      </c>
      <c r="G788" s="3">
        <v>36</v>
      </c>
      <c r="H788" s="3" t="s">
        <v>2043</v>
      </c>
      <c r="I788" s="3" t="s">
        <v>56</v>
      </c>
      <c r="J788" s="3" t="s">
        <v>36</v>
      </c>
      <c r="K788" s="3">
        <v>107475</v>
      </c>
      <c r="L788" s="3" t="s">
        <v>22</v>
      </c>
      <c r="M788" s="3">
        <v>0.21</v>
      </c>
      <c r="N788" s="3">
        <v>0.73</v>
      </c>
      <c r="O788" s="3">
        <v>7474.7</v>
      </c>
      <c r="P788" s="3">
        <v>0</v>
      </c>
      <c r="Q788" s="3">
        <f>Table1[[#This Row],[Total Payments Received]]-Table1[[#This Row],[Loan Amount]]</f>
        <v>-9981.2999999999993</v>
      </c>
      <c r="R788" s="4">
        <f>Table1[[#This Row],[Loan Amount]]/Table1[[#This Row],[Annual Income]]</f>
        <v>0.16241916724819724</v>
      </c>
      <c r="S788" s="6">
        <f>Table1[[#This Row],[Loan Amount]]/Table1[[#This Row],[Annual Income]]</f>
        <v>0.16241916724819724</v>
      </c>
      <c r="T788" s="3">
        <f>Table1[[#This Row],[Total Payments Received]]/Table1[[#This Row],[Term (Months)]]</f>
        <v>207.63055555555556</v>
      </c>
      <c r="U788" s="3">
        <f>Table1[[#This Row],[Annual Income]]/12</f>
        <v>8956.25</v>
      </c>
      <c r="V788" s="6">
        <f>Table1[[#This Row],[EMI PER MONTH]]/Table1[[#This Row],[INCOME PER MONTH]]</f>
        <v>2.3182755679615415E-2</v>
      </c>
      <c r="W788" s="7" t="str">
        <f>TEXT(Table1[[#This Row],[Issue Date]],"YYYY-mm")</f>
        <v>2023-09</v>
      </c>
      <c r="X788" s="33">
        <f ca="1">DATEDIF(Table1[[#This Row],[Issue Date]],TODAY(),"m")</f>
        <v>24</v>
      </c>
      <c r="Y78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9981.3</v>
      </c>
      <c r="Z788" s="22" t="str">
        <f>IF(Table1[[#This Row],[Total Payments Received]]&gt;Table1[[#This Row],[Loan Amount]],"PROFIT","LOSS")</f>
        <v>LOSS</v>
      </c>
    </row>
    <row r="789" spans="1:26" ht="45" x14ac:dyDescent="0.25">
      <c r="A789" s="21" t="s">
        <v>1617</v>
      </c>
      <c r="B789" s="2" t="s">
        <v>2610</v>
      </c>
      <c r="C789" s="3" t="s">
        <v>1618</v>
      </c>
      <c r="D789" s="3" t="s">
        <v>75</v>
      </c>
      <c r="E789" s="3">
        <v>32367</v>
      </c>
      <c r="F789" s="3">
        <v>13</v>
      </c>
      <c r="G789" s="3">
        <v>36</v>
      </c>
      <c r="H789" s="3" t="s">
        <v>19</v>
      </c>
      <c r="I789" s="3" t="s">
        <v>82</v>
      </c>
      <c r="J789" s="3" t="s">
        <v>31</v>
      </c>
      <c r="K789" s="3">
        <v>81257</v>
      </c>
      <c r="L789" s="3" t="s">
        <v>32</v>
      </c>
      <c r="M789" s="3">
        <v>0.42</v>
      </c>
      <c r="N789" s="3">
        <v>0.76</v>
      </c>
      <c r="O789" s="3">
        <v>36574.71</v>
      </c>
      <c r="P789" s="3">
        <v>0</v>
      </c>
      <c r="Q789" s="3">
        <f>Table1[[#This Row],[Total Payments Received]]-Table1[[#This Row],[Loan Amount]]</f>
        <v>4207.7099999999991</v>
      </c>
      <c r="R789" s="4">
        <f>Table1[[#This Row],[Loan Amount]]/Table1[[#This Row],[Annual Income]]</f>
        <v>0.39832875936842366</v>
      </c>
      <c r="S789" s="6">
        <f>Table1[[#This Row],[Loan Amount]]/Table1[[#This Row],[Annual Income]]</f>
        <v>0.39832875936842366</v>
      </c>
      <c r="T789" s="3">
        <f>Table1[[#This Row],[Total Payments Received]]/Table1[[#This Row],[Term (Months)]]</f>
        <v>1015.9641666666666</v>
      </c>
      <c r="U789" s="3">
        <f>Table1[[#This Row],[Annual Income]]/12</f>
        <v>6771.416666666667</v>
      </c>
      <c r="V789" s="6">
        <f>Table1[[#This Row],[EMI PER MONTH]]/Table1[[#This Row],[INCOME PER MONTH]]</f>
        <v>0.1500371660287729</v>
      </c>
      <c r="W789" s="7" t="str">
        <f>TEXT(Table1[[#This Row],[Issue Date]],"YYYY-mm")</f>
        <v>2022-10</v>
      </c>
      <c r="X789" s="33">
        <f ca="1">DATEDIF(Table1[[#This Row],[Issue Date]],TODAY(),"m")</f>
        <v>34</v>
      </c>
      <c r="Y78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4207.71</v>
      </c>
      <c r="Z789" s="22" t="str">
        <f>IF(Table1[[#This Row],[Total Payments Received]]&gt;Table1[[#This Row],[Loan Amount]],"PROFIT","LOSS")</f>
        <v>PROFIT</v>
      </c>
    </row>
    <row r="790" spans="1:26" x14ac:dyDescent="0.25">
      <c r="A790" s="21" t="s">
        <v>1619</v>
      </c>
      <c r="B790" s="2" t="s">
        <v>2558</v>
      </c>
      <c r="C790" s="3" t="s">
        <v>1620</v>
      </c>
      <c r="D790" s="3" t="s">
        <v>18</v>
      </c>
      <c r="E790" s="3">
        <v>11106</v>
      </c>
      <c r="F790" s="3">
        <v>10.9</v>
      </c>
      <c r="G790" s="3">
        <v>36</v>
      </c>
      <c r="H790" s="3" t="s">
        <v>19</v>
      </c>
      <c r="I790" s="3" t="s">
        <v>82</v>
      </c>
      <c r="J790" s="3" t="s">
        <v>27</v>
      </c>
      <c r="K790" s="3">
        <v>125500</v>
      </c>
      <c r="L790" s="3" t="s">
        <v>28</v>
      </c>
      <c r="M790" s="3">
        <v>0.13</v>
      </c>
      <c r="N790" s="3">
        <v>0.56000000000000005</v>
      </c>
      <c r="O790" s="3">
        <v>12316.55</v>
      </c>
      <c r="P790" s="3">
        <v>0</v>
      </c>
      <c r="Q790" s="3">
        <f>Table1[[#This Row],[Total Payments Received]]-Table1[[#This Row],[Loan Amount]]</f>
        <v>1210.5499999999993</v>
      </c>
      <c r="R790" s="4">
        <f>Table1[[#This Row],[Loan Amount]]/Table1[[#This Row],[Annual Income]]</f>
        <v>8.8494023904382477E-2</v>
      </c>
      <c r="S790" s="6">
        <f>Table1[[#This Row],[Loan Amount]]/Table1[[#This Row],[Annual Income]]</f>
        <v>8.8494023904382477E-2</v>
      </c>
      <c r="T790" s="3">
        <f>Table1[[#This Row],[Total Payments Received]]/Table1[[#This Row],[Term (Months)]]</f>
        <v>342.12638888888887</v>
      </c>
      <c r="U790" s="3">
        <f>Table1[[#This Row],[Annual Income]]/12</f>
        <v>10458.333333333334</v>
      </c>
      <c r="V790" s="6">
        <f>Table1[[#This Row],[EMI PER MONTH]]/Table1[[#This Row],[INCOME PER MONTH]]</f>
        <v>3.2713280212483396E-2</v>
      </c>
      <c r="W790" s="7" t="str">
        <f>TEXT(Table1[[#This Row],[Issue Date]],"YYYY-mm")</f>
        <v>2021-05</v>
      </c>
      <c r="X790" s="33">
        <f ca="1">DATEDIF(Table1[[#This Row],[Issue Date]],TODAY(),"m")</f>
        <v>51</v>
      </c>
      <c r="Y79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1210.55</v>
      </c>
      <c r="Z790" s="22" t="str">
        <f>IF(Table1[[#This Row],[Total Payments Received]]&gt;Table1[[#This Row],[Loan Amount]],"PROFIT","LOSS")</f>
        <v>PROFIT</v>
      </c>
    </row>
    <row r="791" spans="1:26" ht="30" x14ac:dyDescent="0.25">
      <c r="A791" s="21" t="s">
        <v>1621</v>
      </c>
      <c r="B791" s="2" t="s">
        <v>2611</v>
      </c>
      <c r="C791" s="3" t="s">
        <v>1622</v>
      </c>
      <c r="D791" s="3" t="s">
        <v>45</v>
      </c>
      <c r="E791" s="3">
        <v>38957</v>
      </c>
      <c r="F791" s="3">
        <v>8</v>
      </c>
      <c r="G791" s="3">
        <v>60</v>
      </c>
      <c r="H791" s="3" t="s">
        <v>19</v>
      </c>
      <c r="I791" s="3" t="s">
        <v>56</v>
      </c>
      <c r="J791" s="3" t="s">
        <v>21</v>
      </c>
      <c r="K791" s="3">
        <v>30307</v>
      </c>
      <c r="L791" s="3" t="s">
        <v>32</v>
      </c>
      <c r="M791" s="3">
        <v>0.34</v>
      </c>
      <c r="N791" s="3">
        <v>0.92</v>
      </c>
      <c r="O791" s="3">
        <v>42073.56</v>
      </c>
      <c r="P791" s="3">
        <v>0</v>
      </c>
      <c r="Q791" s="3">
        <f>Table1[[#This Row],[Total Payments Received]]-Table1[[#This Row],[Loan Amount]]</f>
        <v>3116.5599999999977</v>
      </c>
      <c r="R791" s="4">
        <f>Table1[[#This Row],[Loan Amount]]/Table1[[#This Row],[Annual Income]]</f>
        <v>1.2854126109479658</v>
      </c>
      <c r="S791" s="6">
        <f>Table1[[#This Row],[Loan Amount]]/Table1[[#This Row],[Annual Income]]</f>
        <v>1.2854126109479658</v>
      </c>
      <c r="T791" s="3">
        <f>Table1[[#This Row],[Total Payments Received]]/Table1[[#This Row],[Term (Months)]]</f>
        <v>701.226</v>
      </c>
      <c r="U791" s="3">
        <f>Table1[[#This Row],[Annual Income]]/12</f>
        <v>2525.5833333333335</v>
      </c>
      <c r="V791" s="6">
        <f>Table1[[#This Row],[EMI PER MONTH]]/Table1[[#This Row],[INCOME PER MONTH]]</f>
        <v>0.2776491239647606</v>
      </c>
      <c r="W791" s="7" t="str">
        <f>TEXT(Table1[[#This Row],[Issue Date]],"YYYY-mm")</f>
        <v>2023-10</v>
      </c>
      <c r="X791" s="33">
        <f ca="1">DATEDIF(Table1[[#This Row],[Issue Date]],TODAY(),"m")</f>
        <v>23</v>
      </c>
      <c r="Y79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3116.56</v>
      </c>
      <c r="Z791" s="22" t="str">
        <f>IF(Table1[[#This Row],[Total Payments Received]]&gt;Table1[[#This Row],[Loan Amount]],"PROFIT","LOSS")</f>
        <v>PROFIT</v>
      </c>
    </row>
    <row r="792" spans="1:26" ht="45" x14ac:dyDescent="0.25">
      <c r="A792" s="21" t="s">
        <v>1623</v>
      </c>
      <c r="B792" s="2" t="s">
        <v>2135</v>
      </c>
      <c r="C792" s="3" t="s">
        <v>1624</v>
      </c>
      <c r="D792" s="3" t="s">
        <v>64</v>
      </c>
      <c r="E792" s="3">
        <v>3472</v>
      </c>
      <c r="F792" s="3">
        <v>10.3</v>
      </c>
      <c r="G792" s="3">
        <v>60</v>
      </c>
      <c r="H792" s="3" t="s">
        <v>2043</v>
      </c>
      <c r="I792" s="3" t="s">
        <v>82</v>
      </c>
      <c r="J792" s="3" t="s">
        <v>31</v>
      </c>
      <c r="K792" s="3">
        <v>86889</v>
      </c>
      <c r="L792" s="3" t="s">
        <v>22</v>
      </c>
      <c r="M792" s="3">
        <v>0.28999999999999998</v>
      </c>
      <c r="N792" s="3">
        <v>0.66</v>
      </c>
      <c r="O792" s="3">
        <v>679.21</v>
      </c>
      <c r="P792" s="3">
        <v>0</v>
      </c>
      <c r="Q792" s="3">
        <f>Table1[[#This Row],[Total Payments Received]]-Table1[[#This Row],[Loan Amount]]</f>
        <v>-2792.79</v>
      </c>
      <c r="R792" s="4">
        <f>Table1[[#This Row],[Loan Amount]]/Table1[[#This Row],[Annual Income]]</f>
        <v>3.995902818538595E-2</v>
      </c>
      <c r="S792" s="6">
        <f>Table1[[#This Row],[Loan Amount]]/Table1[[#This Row],[Annual Income]]</f>
        <v>3.995902818538595E-2</v>
      </c>
      <c r="T792" s="3">
        <f>Table1[[#This Row],[Total Payments Received]]/Table1[[#This Row],[Term (Months)]]</f>
        <v>11.320166666666667</v>
      </c>
      <c r="U792" s="3">
        <f>Table1[[#This Row],[Annual Income]]/12</f>
        <v>7240.75</v>
      </c>
      <c r="V792" s="6">
        <f>Table1[[#This Row],[EMI PER MONTH]]/Table1[[#This Row],[INCOME PER MONTH]]</f>
        <v>1.5633969777532255E-3</v>
      </c>
      <c r="W792" s="7" t="str">
        <f>TEXT(Table1[[#This Row],[Issue Date]],"YYYY-mm")</f>
        <v>2022-05</v>
      </c>
      <c r="X792" s="33">
        <f ca="1">DATEDIF(Table1[[#This Row],[Issue Date]],TODAY(),"m")</f>
        <v>40</v>
      </c>
      <c r="Y79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2792.79</v>
      </c>
      <c r="Z792" s="22" t="str">
        <f>IF(Table1[[#This Row],[Total Payments Received]]&gt;Table1[[#This Row],[Loan Amount]],"PROFIT","LOSS")</f>
        <v>LOSS</v>
      </c>
    </row>
    <row r="793" spans="1:26" ht="45" x14ac:dyDescent="0.25">
      <c r="A793" s="21" t="s">
        <v>1625</v>
      </c>
      <c r="B793" s="2" t="s">
        <v>2612</v>
      </c>
      <c r="C793" s="3" t="s">
        <v>1626</v>
      </c>
      <c r="D793" s="3" t="s">
        <v>25</v>
      </c>
      <c r="E793" s="3">
        <v>7704</v>
      </c>
      <c r="F793" s="3">
        <v>5.4</v>
      </c>
      <c r="G793" s="3">
        <v>36</v>
      </c>
      <c r="H793" s="3" t="s">
        <v>19</v>
      </c>
      <c r="I793" s="3" t="s">
        <v>82</v>
      </c>
      <c r="J793" s="3" t="s">
        <v>31</v>
      </c>
      <c r="K793" s="3">
        <v>98895</v>
      </c>
      <c r="L793" s="3" t="s">
        <v>32</v>
      </c>
      <c r="M793" s="3">
        <v>0.32</v>
      </c>
      <c r="N793" s="3">
        <v>0.7</v>
      </c>
      <c r="O793" s="3">
        <v>8120.02</v>
      </c>
      <c r="P793" s="3">
        <v>0</v>
      </c>
      <c r="Q793" s="3">
        <f>Table1[[#This Row],[Total Payments Received]]-Table1[[#This Row],[Loan Amount]]</f>
        <v>416.02000000000044</v>
      </c>
      <c r="R793" s="4">
        <f>Table1[[#This Row],[Loan Amount]]/Table1[[#This Row],[Annual Income]]</f>
        <v>7.7900803882906114E-2</v>
      </c>
      <c r="S793" s="6">
        <f>Table1[[#This Row],[Loan Amount]]/Table1[[#This Row],[Annual Income]]</f>
        <v>7.7900803882906114E-2</v>
      </c>
      <c r="T793" s="3">
        <f>Table1[[#This Row],[Total Payments Received]]/Table1[[#This Row],[Term (Months)]]</f>
        <v>225.55611111111114</v>
      </c>
      <c r="U793" s="3">
        <f>Table1[[#This Row],[Annual Income]]/12</f>
        <v>8241.25</v>
      </c>
      <c r="V793" s="6">
        <f>Table1[[#This Row],[EMI PER MONTH]]/Table1[[#This Row],[INCOME PER MONTH]]</f>
        <v>2.7369162579840574E-2</v>
      </c>
      <c r="W793" s="7" t="str">
        <f>TEXT(Table1[[#This Row],[Issue Date]],"YYYY-mm")</f>
        <v>2023-04</v>
      </c>
      <c r="X793" s="33">
        <f ca="1">DATEDIF(Table1[[#This Row],[Issue Date]],TODAY(),"m")</f>
        <v>29</v>
      </c>
      <c r="Y79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416.02</v>
      </c>
      <c r="Z793" s="22" t="str">
        <f>IF(Table1[[#This Row],[Total Payments Received]]&gt;Table1[[#This Row],[Loan Amount]],"PROFIT","LOSS")</f>
        <v>PROFIT</v>
      </c>
    </row>
    <row r="794" spans="1:26" ht="30" x14ac:dyDescent="0.25">
      <c r="A794" s="21" t="s">
        <v>1627</v>
      </c>
      <c r="B794" s="2" t="s">
        <v>2225</v>
      </c>
      <c r="C794" s="3" t="s">
        <v>1628</v>
      </c>
      <c r="D794" s="3" t="s">
        <v>18</v>
      </c>
      <c r="E794" s="3">
        <v>4713</v>
      </c>
      <c r="F794" s="3">
        <v>16.7</v>
      </c>
      <c r="G794" s="3">
        <v>60</v>
      </c>
      <c r="H794" s="3" t="s">
        <v>19</v>
      </c>
      <c r="I794" s="3" t="s">
        <v>56</v>
      </c>
      <c r="J794" s="3" t="s">
        <v>46</v>
      </c>
      <c r="K794" s="3">
        <v>125184</v>
      </c>
      <c r="L794" s="3" t="s">
        <v>22</v>
      </c>
      <c r="M794" s="3">
        <v>0.47</v>
      </c>
      <c r="N794" s="3">
        <v>0.8</v>
      </c>
      <c r="O794" s="3">
        <v>5500.07</v>
      </c>
      <c r="P794" s="3">
        <v>0</v>
      </c>
      <c r="Q794" s="3">
        <f>Table1[[#This Row],[Total Payments Received]]-Table1[[#This Row],[Loan Amount]]</f>
        <v>787.06999999999971</v>
      </c>
      <c r="R794" s="4">
        <f>Table1[[#This Row],[Loan Amount]]/Table1[[#This Row],[Annual Income]]</f>
        <v>3.7648581288343558E-2</v>
      </c>
      <c r="S794" s="6">
        <f>Table1[[#This Row],[Loan Amount]]/Table1[[#This Row],[Annual Income]]</f>
        <v>3.7648581288343558E-2</v>
      </c>
      <c r="T794" s="3">
        <f>Table1[[#This Row],[Total Payments Received]]/Table1[[#This Row],[Term (Months)]]</f>
        <v>91.667833333333334</v>
      </c>
      <c r="U794" s="3">
        <f>Table1[[#This Row],[Annual Income]]/12</f>
        <v>10432</v>
      </c>
      <c r="V794" s="6">
        <f>Table1[[#This Row],[EMI PER MONTH]]/Table1[[#This Row],[INCOME PER MONTH]]</f>
        <v>8.7871772750511244E-3</v>
      </c>
      <c r="W794" s="7" t="str">
        <f>TEXT(Table1[[#This Row],[Issue Date]],"YYYY-mm")</f>
        <v>2021-04</v>
      </c>
      <c r="X794" s="33">
        <f ca="1">DATEDIF(Table1[[#This Row],[Issue Date]],TODAY(),"m")</f>
        <v>53</v>
      </c>
      <c r="Y79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787.07</v>
      </c>
      <c r="Z794" s="22" t="str">
        <f>IF(Table1[[#This Row],[Total Payments Received]]&gt;Table1[[#This Row],[Loan Amount]],"PROFIT","LOSS")</f>
        <v>PROFIT</v>
      </c>
    </row>
    <row r="795" spans="1:26" ht="30" x14ac:dyDescent="0.25">
      <c r="A795" s="21" t="s">
        <v>1629</v>
      </c>
      <c r="B795" s="2" t="s">
        <v>2275</v>
      </c>
      <c r="C795" s="3" t="s">
        <v>1630</v>
      </c>
      <c r="D795" s="3" t="s">
        <v>52</v>
      </c>
      <c r="E795" s="3">
        <v>6051</v>
      </c>
      <c r="F795" s="3">
        <v>21.8</v>
      </c>
      <c r="G795" s="3">
        <v>36</v>
      </c>
      <c r="H795" s="3" t="s">
        <v>19</v>
      </c>
      <c r="I795" s="3" t="s">
        <v>20</v>
      </c>
      <c r="J795" s="3" t="s">
        <v>21</v>
      </c>
      <c r="K795" s="3">
        <v>65944</v>
      </c>
      <c r="L795" s="3" t="s">
        <v>32</v>
      </c>
      <c r="M795" s="3">
        <v>0.45</v>
      </c>
      <c r="N795" s="3">
        <v>0.65</v>
      </c>
      <c r="O795" s="3">
        <v>7370.12</v>
      </c>
      <c r="P795" s="3">
        <v>0</v>
      </c>
      <c r="Q795" s="3">
        <f>Table1[[#This Row],[Total Payments Received]]-Table1[[#This Row],[Loan Amount]]</f>
        <v>1319.12</v>
      </c>
      <c r="R795" s="4">
        <f>Table1[[#This Row],[Loan Amount]]/Table1[[#This Row],[Annual Income]]</f>
        <v>9.1759674875652064E-2</v>
      </c>
      <c r="S795" s="6">
        <f>Table1[[#This Row],[Loan Amount]]/Table1[[#This Row],[Annual Income]]</f>
        <v>9.1759674875652064E-2</v>
      </c>
      <c r="T795" s="3">
        <f>Table1[[#This Row],[Total Payments Received]]/Table1[[#This Row],[Term (Months)]]</f>
        <v>204.72555555555556</v>
      </c>
      <c r="U795" s="3">
        <f>Table1[[#This Row],[Annual Income]]/12</f>
        <v>5495.333333333333</v>
      </c>
      <c r="V795" s="6">
        <f>Table1[[#This Row],[EMI PER MONTH]]/Table1[[#This Row],[INCOME PER MONTH]]</f>
        <v>3.7254438109102672E-2</v>
      </c>
      <c r="W795" s="7" t="str">
        <f>TEXT(Table1[[#This Row],[Issue Date]],"YYYY-mm")</f>
        <v>2023-11</v>
      </c>
      <c r="X795" s="33">
        <f ca="1">DATEDIF(Table1[[#This Row],[Issue Date]],TODAY(),"m")</f>
        <v>21</v>
      </c>
      <c r="Y79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1319.12</v>
      </c>
      <c r="Z795" s="22" t="str">
        <f>IF(Table1[[#This Row],[Total Payments Received]]&gt;Table1[[#This Row],[Loan Amount]],"PROFIT","LOSS")</f>
        <v>PROFIT</v>
      </c>
    </row>
    <row r="796" spans="1:26" x14ac:dyDescent="0.25">
      <c r="A796" s="21" t="s">
        <v>1631</v>
      </c>
      <c r="B796" s="2" t="s">
        <v>2193</v>
      </c>
      <c r="C796" s="3" t="s">
        <v>1632</v>
      </c>
      <c r="D796" s="3" t="s">
        <v>18</v>
      </c>
      <c r="E796" s="3">
        <v>11756</v>
      </c>
      <c r="F796" s="3">
        <v>16</v>
      </c>
      <c r="G796" s="3">
        <v>36</v>
      </c>
      <c r="H796" s="3" t="s">
        <v>19</v>
      </c>
      <c r="I796" s="3" t="s">
        <v>20</v>
      </c>
      <c r="J796" s="3" t="s">
        <v>36</v>
      </c>
      <c r="K796" s="3">
        <v>129555</v>
      </c>
      <c r="L796" s="3" t="s">
        <v>28</v>
      </c>
      <c r="M796" s="3">
        <v>0.41</v>
      </c>
      <c r="N796" s="3">
        <v>0.61</v>
      </c>
      <c r="O796" s="3">
        <v>13636.96</v>
      </c>
      <c r="P796" s="3">
        <v>0</v>
      </c>
      <c r="Q796" s="3">
        <f>Table1[[#This Row],[Total Payments Received]]-Table1[[#This Row],[Loan Amount]]</f>
        <v>1880.9599999999991</v>
      </c>
      <c r="R796" s="4">
        <f>Table1[[#This Row],[Loan Amount]]/Table1[[#This Row],[Annual Income]]</f>
        <v>9.0741383968198835E-2</v>
      </c>
      <c r="S796" s="6">
        <f>Table1[[#This Row],[Loan Amount]]/Table1[[#This Row],[Annual Income]]</f>
        <v>9.0741383968198835E-2</v>
      </c>
      <c r="T796" s="3">
        <f>Table1[[#This Row],[Total Payments Received]]/Table1[[#This Row],[Term (Months)]]</f>
        <v>378.80444444444441</v>
      </c>
      <c r="U796" s="3">
        <f>Table1[[#This Row],[Annual Income]]/12</f>
        <v>10796.25</v>
      </c>
      <c r="V796" s="6">
        <f>Table1[[#This Row],[EMI PER MONTH]]/Table1[[#This Row],[INCOME PER MONTH]]</f>
        <v>3.5086668467703544E-2</v>
      </c>
      <c r="W796" s="7" t="str">
        <f>TEXT(Table1[[#This Row],[Issue Date]],"YYYY-mm")</f>
        <v>2021-07</v>
      </c>
      <c r="X796" s="33">
        <f ca="1">DATEDIF(Table1[[#This Row],[Issue Date]],TODAY(),"m")</f>
        <v>50</v>
      </c>
      <c r="Y79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1880.96</v>
      </c>
      <c r="Z796" s="22" t="str">
        <f>IF(Table1[[#This Row],[Total Payments Received]]&gt;Table1[[#This Row],[Loan Amount]],"PROFIT","LOSS")</f>
        <v>PROFIT</v>
      </c>
    </row>
    <row r="797" spans="1:26" ht="45" x14ac:dyDescent="0.25">
      <c r="A797" s="21" t="s">
        <v>1633</v>
      </c>
      <c r="B797" s="2" t="s">
        <v>2613</v>
      </c>
      <c r="C797" s="3" t="s">
        <v>1634</v>
      </c>
      <c r="D797" s="3" t="s">
        <v>25</v>
      </c>
      <c r="E797" s="3">
        <v>3475</v>
      </c>
      <c r="F797" s="3">
        <v>9.4</v>
      </c>
      <c r="G797" s="3">
        <v>36</v>
      </c>
      <c r="H797" s="3" t="s">
        <v>19</v>
      </c>
      <c r="I797" s="3" t="s">
        <v>72</v>
      </c>
      <c r="J797" s="3" t="s">
        <v>31</v>
      </c>
      <c r="K797" s="3">
        <v>68134</v>
      </c>
      <c r="L797" s="3" t="s">
        <v>32</v>
      </c>
      <c r="M797" s="3">
        <v>0.21</v>
      </c>
      <c r="N797" s="3">
        <v>0.78</v>
      </c>
      <c r="O797" s="3">
        <v>3801.65</v>
      </c>
      <c r="P797" s="3">
        <v>0</v>
      </c>
      <c r="Q797" s="3">
        <f>Table1[[#This Row],[Total Payments Received]]-Table1[[#This Row],[Loan Amount]]</f>
        <v>326.65000000000009</v>
      </c>
      <c r="R797" s="4">
        <f>Table1[[#This Row],[Loan Amount]]/Table1[[#This Row],[Annual Income]]</f>
        <v>5.1002436375377928E-2</v>
      </c>
      <c r="S797" s="6">
        <f>Table1[[#This Row],[Loan Amount]]/Table1[[#This Row],[Annual Income]]</f>
        <v>5.1002436375377928E-2</v>
      </c>
      <c r="T797" s="3">
        <f>Table1[[#This Row],[Total Payments Received]]/Table1[[#This Row],[Term (Months)]]</f>
        <v>105.60138888888889</v>
      </c>
      <c r="U797" s="3">
        <f>Table1[[#This Row],[Annual Income]]/12</f>
        <v>5677.833333333333</v>
      </c>
      <c r="V797" s="6">
        <f>Table1[[#This Row],[EMI PER MONTH]]/Table1[[#This Row],[INCOME PER MONTH]]</f>
        <v>1.859888846488782E-2</v>
      </c>
      <c r="W797" s="7" t="str">
        <f>TEXT(Table1[[#This Row],[Issue Date]],"YYYY-mm")</f>
        <v>2022-08</v>
      </c>
      <c r="X797" s="33">
        <f ca="1">DATEDIF(Table1[[#This Row],[Issue Date]],TODAY(),"m")</f>
        <v>37</v>
      </c>
      <c r="Y79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326.65</v>
      </c>
      <c r="Z797" s="22" t="str">
        <f>IF(Table1[[#This Row],[Total Payments Received]]&gt;Table1[[#This Row],[Loan Amount]],"PROFIT","LOSS")</f>
        <v>PROFIT</v>
      </c>
    </row>
    <row r="798" spans="1:26" ht="45" x14ac:dyDescent="0.25">
      <c r="A798" s="21" t="s">
        <v>1635</v>
      </c>
      <c r="B798" s="2" t="s">
        <v>2614</v>
      </c>
      <c r="C798" s="3" t="s">
        <v>1636</v>
      </c>
      <c r="D798" s="3" t="s">
        <v>49</v>
      </c>
      <c r="E798" s="3">
        <v>37378</v>
      </c>
      <c r="F798" s="3">
        <v>5.7</v>
      </c>
      <c r="G798" s="3">
        <v>36</v>
      </c>
      <c r="H798" s="3" t="s">
        <v>19</v>
      </c>
      <c r="I798" s="3" t="s">
        <v>56</v>
      </c>
      <c r="J798" s="3" t="s">
        <v>31</v>
      </c>
      <c r="K798" s="3">
        <v>57323</v>
      </c>
      <c r="L798" s="3" t="s">
        <v>28</v>
      </c>
      <c r="M798" s="3">
        <v>0.46</v>
      </c>
      <c r="N798" s="3">
        <v>0.51</v>
      </c>
      <c r="O798" s="3">
        <v>39508.550000000003</v>
      </c>
      <c r="P798" s="3">
        <v>0</v>
      </c>
      <c r="Q798" s="3">
        <f>Table1[[#This Row],[Total Payments Received]]-Table1[[#This Row],[Loan Amount]]</f>
        <v>2130.5500000000029</v>
      </c>
      <c r="R798" s="4">
        <f>Table1[[#This Row],[Loan Amount]]/Table1[[#This Row],[Annual Income]]</f>
        <v>0.65205938279573639</v>
      </c>
      <c r="S798" s="6">
        <f>Table1[[#This Row],[Loan Amount]]/Table1[[#This Row],[Annual Income]]</f>
        <v>0.65205938279573639</v>
      </c>
      <c r="T798" s="3">
        <f>Table1[[#This Row],[Total Payments Received]]/Table1[[#This Row],[Term (Months)]]</f>
        <v>1097.4597222222224</v>
      </c>
      <c r="U798" s="3">
        <f>Table1[[#This Row],[Annual Income]]/12</f>
        <v>4776.916666666667</v>
      </c>
      <c r="V798" s="6">
        <f>Table1[[#This Row],[EMI PER MONTH]]/Table1[[#This Row],[INCOME PER MONTH]]</f>
        <v>0.22974227913170397</v>
      </c>
      <c r="W798" s="7" t="str">
        <f>TEXT(Table1[[#This Row],[Issue Date]],"YYYY-mm")</f>
        <v>2022-01</v>
      </c>
      <c r="X798" s="33">
        <f ca="1">DATEDIF(Table1[[#This Row],[Issue Date]],TODAY(),"m")</f>
        <v>43</v>
      </c>
      <c r="Y79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2130.55</v>
      </c>
      <c r="Z798" s="22" t="str">
        <f>IF(Table1[[#This Row],[Total Payments Received]]&gt;Table1[[#This Row],[Loan Amount]],"PROFIT","LOSS")</f>
        <v>PROFIT</v>
      </c>
    </row>
    <row r="799" spans="1:26" x14ac:dyDescent="0.25">
      <c r="A799" s="21" t="s">
        <v>1637</v>
      </c>
      <c r="B799" s="2" t="s">
        <v>2615</v>
      </c>
      <c r="C799" s="3" t="s">
        <v>1638</v>
      </c>
      <c r="D799" s="3" t="s">
        <v>39</v>
      </c>
      <c r="E799" s="3">
        <v>5255</v>
      </c>
      <c r="F799" s="3">
        <v>9.3000000000000007</v>
      </c>
      <c r="G799" s="3">
        <v>60</v>
      </c>
      <c r="H799" s="3" t="s">
        <v>19</v>
      </c>
      <c r="I799" s="3" t="s">
        <v>40</v>
      </c>
      <c r="J799" s="3" t="s">
        <v>27</v>
      </c>
      <c r="K799" s="3">
        <v>146205</v>
      </c>
      <c r="L799" s="3" t="s">
        <v>28</v>
      </c>
      <c r="M799" s="3">
        <v>0.14000000000000001</v>
      </c>
      <c r="N799" s="3">
        <v>0.82</v>
      </c>
      <c r="O799" s="3">
        <v>5743.72</v>
      </c>
      <c r="P799" s="3">
        <v>0</v>
      </c>
      <c r="Q799" s="3">
        <f>Table1[[#This Row],[Total Payments Received]]-Table1[[#This Row],[Loan Amount]]</f>
        <v>488.72000000000025</v>
      </c>
      <c r="R799" s="4">
        <f>Table1[[#This Row],[Loan Amount]]/Table1[[#This Row],[Annual Income]]</f>
        <v>3.5942683218768166E-2</v>
      </c>
      <c r="S799" s="6">
        <f>Table1[[#This Row],[Loan Amount]]/Table1[[#This Row],[Annual Income]]</f>
        <v>3.5942683218768166E-2</v>
      </c>
      <c r="T799" s="3">
        <f>Table1[[#This Row],[Total Payments Received]]/Table1[[#This Row],[Term (Months)]]</f>
        <v>95.728666666666669</v>
      </c>
      <c r="U799" s="3">
        <f>Table1[[#This Row],[Annual Income]]/12</f>
        <v>12183.75</v>
      </c>
      <c r="V799" s="6">
        <f>Table1[[#This Row],[EMI PER MONTH]]/Table1[[#This Row],[INCOME PER MONTH]]</f>
        <v>7.8570773913340854E-3</v>
      </c>
      <c r="W799" s="7" t="str">
        <f>TEXT(Table1[[#This Row],[Issue Date]],"YYYY-mm")</f>
        <v>2022-07</v>
      </c>
      <c r="X799" s="33">
        <f ca="1">DATEDIF(Table1[[#This Row],[Issue Date]],TODAY(),"m")</f>
        <v>38</v>
      </c>
      <c r="Y79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488.72</v>
      </c>
      <c r="Z799" s="22" t="str">
        <f>IF(Table1[[#This Row],[Total Payments Received]]&gt;Table1[[#This Row],[Loan Amount]],"PROFIT","LOSS")</f>
        <v>PROFIT</v>
      </c>
    </row>
    <row r="800" spans="1:26" ht="30" x14ac:dyDescent="0.25">
      <c r="A800" s="21" t="s">
        <v>1639</v>
      </c>
      <c r="B800" s="2" t="s">
        <v>2151</v>
      </c>
      <c r="C800" s="3" t="s">
        <v>1640</v>
      </c>
      <c r="D800" s="3" t="s">
        <v>25</v>
      </c>
      <c r="E800" s="3">
        <v>15484</v>
      </c>
      <c r="F800" s="3">
        <v>13.3</v>
      </c>
      <c r="G800" s="3">
        <v>36</v>
      </c>
      <c r="H800" s="3" t="s">
        <v>19</v>
      </c>
      <c r="I800" s="3" t="s">
        <v>26</v>
      </c>
      <c r="J800" s="3" t="s">
        <v>46</v>
      </c>
      <c r="K800" s="3">
        <v>101762</v>
      </c>
      <c r="L800" s="3" t="s">
        <v>32</v>
      </c>
      <c r="M800" s="3">
        <v>0.44</v>
      </c>
      <c r="N800" s="3">
        <v>0.73</v>
      </c>
      <c r="O800" s="3">
        <v>17543.37</v>
      </c>
      <c r="P800" s="3">
        <v>0</v>
      </c>
      <c r="Q800" s="3">
        <f>Table1[[#This Row],[Total Payments Received]]-Table1[[#This Row],[Loan Amount]]</f>
        <v>2059.369999999999</v>
      </c>
      <c r="R800" s="4">
        <f>Table1[[#This Row],[Loan Amount]]/Table1[[#This Row],[Annual Income]]</f>
        <v>0.152158959139954</v>
      </c>
      <c r="S800" s="6">
        <f>Table1[[#This Row],[Loan Amount]]/Table1[[#This Row],[Annual Income]]</f>
        <v>0.152158959139954</v>
      </c>
      <c r="T800" s="3">
        <f>Table1[[#This Row],[Total Payments Received]]/Table1[[#This Row],[Term (Months)]]</f>
        <v>487.31583333333333</v>
      </c>
      <c r="U800" s="3">
        <f>Table1[[#This Row],[Annual Income]]/12</f>
        <v>8480.1666666666661</v>
      </c>
      <c r="V800" s="6">
        <f>Table1[[#This Row],[EMI PER MONTH]]/Table1[[#This Row],[INCOME PER MONTH]]</f>
        <v>5.7465360350622045E-2</v>
      </c>
      <c r="W800" s="7" t="str">
        <f>TEXT(Table1[[#This Row],[Issue Date]],"YYYY-mm")</f>
        <v>2023-11</v>
      </c>
      <c r="X800" s="33">
        <f ca="1">DATEDIF(Table1[[#This Row],[Issue Date]],TODAY(),"m")</f>
        <v>22</v>
      </c>
      <c r="Y80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2059.37</v>
      </c>
      <c r="Z800" s="22" t="str">
        <f>IF(Table1[[#This Row],[Total Payments Received]]&gt;Table1[[#This Row],[Loan Amount]],"PROFIT","LOSS")</f>
        <v>PROFIT</v>
      </c>
    </row>
    <row r="801" spans="1:26" ht="45" x14ac:dyDescent="0.25">
      <c r="A801" s="21" t="s">
        <v>1641</v>
      </c>
      <c r="B801" s="2" t="s">
        <v>2616</v>
      </c>
      <c r="C801" s="3" t="s">
        <v>1642</v>
      </c>
      <c r="D801" s="3" t="s">
        <v>71</v>
      </c>
      <c r="E801" s="3">
        <v>35503</v>
      </c>
      <c r="F801" s="3">
        <v>20.2</v>
      </c>
      <c r="G801" s="3">
        <v>36</v>
      </c>
      <c r="H801" s="3" t="s">
        <v>19</v>
      </c>
      <c r="I801" s="3" t="s">
        <v>26</v>
      </c>
      <c r="J801" s="3" t="s">
        <v>31</v>
      </c>
      <c r="K801" s="3">
        <v>117225</v>
      </c>
      <c r="L801" s="3" t="s">
        <v>28</v>
      </c>
      <c r="M801" s="3">
        <v>0.23</v>
      </c>
      <c r="N801" s="3">
        <v>0.77</v>
      </c>
      <c r="O801" s="3">
        <v>42674.61</v>
      </c>
      <c r="P801" s="3">
        <v>0</v>
      </c>
      <c r="Q801" s="3">
        <f>Table1[[#This Row],[Total Payments Received]]-Table1[[#This Row],[Loan Amount]]</f>
        <v>7171.6100000000006</v>
      </c>
      <c r="R801" s="4">
        <f>Table1[[#This Row],[Loan Amount]]/Table1[[#This Row],[Annual Income]]</f>
        <v>0.30286201748773728</v>
      </c>
      <c r="S801" s="6">
        <f>Table1[[#This Row],[Loan Amount]]/Table1[[#This Row],[Annual Income]]</f>
        <v>0.30286201748773728</v>
      </c>
      <c r="T801" s="3">
        <f>Table1[[#This Row],[Total Payments Received]]/Table1[[#This Row],[Term (Months)]]</f>
        <v>1185.4058333333332</v>
      </c>
      <c r="U801" s="3">
        <f>Table1[[#This Row],[Annual Income]]/12</f>
        <v>9768.75</v>
      </c>
      <c r="V801" s="6">
        <f>Table1[[#This Row],[EMI PER MONTH]]/Table1[[#This Row],[INCOME PER MONTH]]</f>
        <v>0.12134672638089145</v>
      </c>
      <c r="W801" s="7" t="str">
        <f>TEXT(Table1[[#This Row],[Issue Date]],"YYYY-mm")</f>
        <v>2022-04</v>
      </c>
      <c r="X801" s="33">
        <f ca="1">DATEDIF(Table1[[#This Row],[Issue Date]],TODAY(),"m")</f>
        <v>40</v>
      </c>
      <c r="Y80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7171.61</v>
      </c>
      <c r="Z801" s="22" t="str">
        <f>IF(Table1[[#This Row],[Total Payments Received]]&gt;Table1[[#This Row],[Loan Amount]],"PROFIT","LOSS")</f>
        <v>PROFIT</v>
      </c>
    </row>
    <row r="802" spans="1:26" ht="45" x14ac:dyDescent="0.25">
      <c r="A802" s="21" t="s">
        <v>1643</v>
      </c>
      <c r="B802" s="2" t="s">
        <v>2617</v>
      </c>
      <c r="C802" s="3" t="s">
        <v>1644</v>
      </c>
      <c r="D802" s="3" t="s">
        <v>75</v>
      </c>
      <c r="E802" s="3">
        <v>9258</v>
      </c>
      <c r="F802" s="3">
        <v>8.8000000000000007</v>
      </c>
      <c r="G802" s="3">
        <v>60</v>
      </c>
      <c r="H802" s="3" t="s">
        <v>2043</v>
      </c>
      <c r="I802" s="3" t="s">
        <v>35</v>
      </c>
      <c r="J802" s="3" t="s">
        <v>31</v>
      </c>
      <c r="K802" s="3">
        <v>126507</v>
      </c>
      <c r="L802" s="3" t="s">
        <v>28</v>
      </c>
      <c r="M802" s="3">
        <v>0.12</v>
      </c>
      <c r="N802" s="3">
        <v>0.78</v>
      </c>
      <c r="O802" s="3">
        <v>3956.83</v>
      </c>
      <c r="P802" s="3">
        <v>0</v>
      </c>
      <c r="Q802" s="3">
        <f>Table1[[#This Row],[Total Payments Received]]-Table1[[#This Row],[Loan Amount]]</f>
        <v>-5301.17</v>
      </c>
      <c r="R802" s="4">
        <f>Table1[[#This Row],[Loan Amount]]/Table1[[#This Row],[Annual Income]]</f>
        <v>7.318172116957955E-2</v>
      </c>
      <c r="S802" s="6">
        <f>Table1[[#This Row],[Loan Amount]]/Table1[[#This Row],[Annual Income]]</f>
        <v>7.318172116957955E-2</v>
      </c>
      <c r="T802" s="3">
        <f>Table1[[#This Row],[Total Payments Received]]/Table1[[#This Row],[Term (Months)]]</f>
        <v>65.947166666666661</v>
      </c>
      <c r="U802" s="3">
        <f>Table1[[#This Row],[Annual Income]]/12</f>
        <v>10542.25</v>
      </c>
      <c r="V802" s="6">
        <f>Table1[[#This Row],[EMI PER MONTH]]/Table1[[#This Row],[INCOME PER MONTH]]</f>
        <v>6.2555115527204025E-3</v>
      </c>
      <c r="W802" s="7" t="str">
        <f>TEXT(Table1[[#This Row],[Issue Date]],"YYYY-mm")</f>
        <v>2023-07</v>
      </c>
      <c r="X802" s="33">
        <f ca="1">DATEDIF(Table1[[#This Row],[Issue Date]],TODAY(),"m")</f>
        <v>26</v>
      </c>
      <c r="Y80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5301.17</v>
      </c>
      <c r="Z802" s="22" t="str">
        <f>IF(Table1[[#This Row],[Total Payments Received]]&gt;Table1[[#This Row],[Loan Amount]],"PROFIT","LOSS")</f>
        <v>LOSS</v>
      </c>
    </row>
    <row r="803" spans="1:26" x14ac:dyDescent="0.25">
      <c r="A803" s="21" t="s">
        <v>1645</v>
      </c>
      <c r="B803" s="2" t="s">
        <v>2618</v>
      </c>
      <c r="C803" s="3" t="s">
        <v>1646</v>
      </c>
      <c r="D803" s="3" t="s">
        <v>64</v>
      </c>
      <c r="E803" s="3">
        <v>36196</v>
      </c>
      <c r="F803" s="3">
        <v>19.399999999999999</v>
      </c>
      <c r="G803" s="3">
        <v>36</v>
      </c>
      <c r="H803" s="3" t="s">
        <v>2043</v>
      </c>
      <c r="I803" s="3" t="s">
        <v>35</v>
      </c>
      <c r="J803" s="3" t="s">
        <v>36</v>
      </c>
      <c r="K803" s="3">
        <v>55954</v>
      </c>
      <c r="L803" s="3" t="s">
        <v>22</v>
      </c>
      <c r="M803" s="3">
        <v>0.37</v>
      </c>
      <c r="N803" s="3">
        <v>0.74</v>
      </c>
      <c r="O803" s="3">
        <v>4744.32</v>
      </c>
      <c r="P803" s="3">
        <v>13544.73</v>
      </c>
      <c r="Q803" s="3">
        <f>Table1[[#This Row],[Total Payments Received]]-Table1[[#This Row],[Loan Amount]]</f>
        <v>-31451.68</v>
      </c>
      <c r="R803" s="4">
        <f>Table1[[#This Row],[Loan Amount]]/Table1[[#This Row],[Annual Income]]</f>
        <v>0.64688851556635807</v>
      </c>
      <c r="S803" s="6">
        <f>Table1[[#This Row],[Loan Amount]]/Table1[[#This Row],[Annual Income]]</f>
        <v>0.64688851556635807</v>
      </c>
      <c r="T803" s="3">
        <f>Table1[[#This Row],[Total Payments Received]]/Table1[[#This Row],[Term (Months)]]</f>
        <v>131.78666666666666</v>
      </c>
      <c r="U803" s="3">
        <f>Table1[[#This Row],[Annual Income]]/12</f>
        <v>4662.833333333333</v>
      </c>
      <c r="V803" s="6">
        <f>Table1[[#This Row],[EMI PER MONTH]]/Table1[[#This Row],[INCOME PER MONTH]]</f>
        <v>2.8263216213318083E-2</v>
      </c>
      <c r="W803" s="7" t="str">
        <f>TEXT(Table1[[#This Row],[Issue Date]],"YYYY-mm")</f>
        <v>2022-02</v>
      </c>
      <c r="X803" s="33">
        <f ca="1">DATEDIF(Table1[[#This Row],[Issue Date]],TODAY(),"m")</f>
        <v>42</v>
      </c>
      <c r="Y80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31451.68</v>
      </c>
      <c r="Z803" s="22" t="str">
        <f>IF(Table1[[#This Row],[Total Payments Received]]&gt;Table1[[#This Row],[Loan Amount]],"PROFIT","LOSS")</f>
        <v>LOSS</v>
      </c>
    </row>
    <row r="804" spans="1:26" x14ac:dyDescent="0.25">
      <c r="A804" s="21" t="s">
        <v>1647</v>
      </c>
      <c r="B804" s="2" t="s">
        <v>2619</v>
      </c>
      <c r="C804" s="3" t="s">
        <v>1648</v>
      </c>
      <c r="D804" s="3" t="s">
        <v>64</v>
      </c>
      <c r="E804" s="3">
        <v>9533</v>
      </c>
      <c r="F804" s="3">
        <v>22.3</v>
      </c>
      <c r="G804" s="3">
        <v>36</v>
      </c>
      <c r="H804" s="3" t="s">
        <v>19</v>
      </c>
      <c r="I804" s="3" t="s">
        <v>56</v>
      </c>
      <c r="J804" s="3" t="s">
        <v>36</v>
      </c>
      <c r="K804" s="3">
        <v>85021</v>
      </c>
      <c r="L804" s="3" t="s">
        <v>22</v>
      </c>
      <c r="M804" s="3">
        <v>0.19</v>
      </c>
      <c r="N804" s="3">
        <v>0.76</v>
      </c>
      <c r="O804" s="3">
        <v>11658.86</v>
      </c>
      <c r="P804" s="3">
        <v>0</v>
      </c>
      <c r="Q804" s="3">
        <f>Table1[[#This Row],[Total Payments Received]]-Table1[[#This Row],[Loan Amount]]</f>
        <v>2125.8600000000006</v>
      </c>
      <c r="R804" s="4">
        <f>Table1[[#This Row],[Loan Amount]]/Table1[[#This Row],[Annual Income]]</f>
        <v>0.11212523964667553</v>
      </c>
      <c r="S804" s="6">
        <f>Table1[[#This Row],[Loan Amount]]/Table1[[#This Row],[Annual Income]]</f>
        <v>0.11212523964667553</v>
      </c>
      <c r="T804" s="3">
        <f>Table1[[#This Row],[Total Payments Received]]/Table1[[#This Row],[Term (Months)]]</f>
        <v>323.85722222222222</v>
      </c>
      <c r="U804" s="3">
        <f>Table1[[#This Row],[Annual Income]]/12</f>
        <v>7085.083333333333</v>
      </c>
      <c r="V804" s="6">
        <f>Table1[[#This Row],[EMI PER MONTH]]/Table1[[#This Row],[INCOME PER MONTH]]</f>
        <v>4.5709726616561398E-2</v>
      </c>
      <c r="W804" s="7" t="str">
        <f>TEXT(Table1[[#This Row],[Issue Date]],"YYYY-mm")</f>
        <v>2021-06</v>
      </c>
      <c r="X804" s="33">
        <f ca="1">DATEDIF(Table1[[#This Row],[Issue Date]],TODAY(),"m")</f>
        <v>51</v>
      </c>
      <c r="Y80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2125.86</v>
      </c>
      <c r="Z804" s="22" t="str">
        <f>IF(Table1[[#This Row],[Total Payments Received]]&gt;Table1[[#This Row],[Loan Amount]],"PROFIT","LOSS")</f>
        <v>PROFIT</v>
      </c>
    </row>
    <row r="805" spans="1:26" x14ac:dyDescent="0.25">
      <c r="A805" s="21" t="s">
        <v>1649</v>
      </c>
      <c r="B805" s="2" t="s">
        <v>2620</v>
      </c>
      <c r="C805" s="3" t="s">
        <v>1650</v>
      </c>
      <c r="D805" s="3" t="s">
        <v>45</v>
      </c>
      <c r="E805" s="3">
        <v>33581</v>
      </c>
      <c r="F805" s="3">
        <v>14.1</v>
      </c>
      <c r="G805" s="3">
        <v>60</v>
      </c>
      <c r="H805" s="3" t="s">
        <v>19</v>
      </c>
      <c r="I805" s="3" t="s">
        <v>20</v>
      </c>
      <c r="J805" s="3" t="s">
        <v>27</v>
      </c>
      <c r="K805" s="3">
        <v>119959</v>
      </c>
      <c r="L805" s="3" t="s">
        <v>28</v>
      </c>
      <c r="M805" s="3">
        <v>0.2</v>
      </c>
      <c r="N805" s="3">
        <v>0.81</v>
      </c>
      <c r="O805" s="3">
        <v>38315.919999999998</v>
      </c>
      <c r="P805" s="3">
        <v>0</v>
      </c>
      <c r="Q805" s="3">
        <f>Table1[[#This Row],[Total Payments Received]]-Table1[[#This Row],[Loan Amount]]</f>
        <v>4734.9199999999983</v>
      </c>
      <c r="R805" s="4">
        <f>Table1[[#This Row],[Loan Amount]]/Table1[[#This Row],[Annual Income]]</f>
        <v>0.27993731191490429</v>
      </c>
      <c r="S805" s="6">
        <f>Table1[[#This Row],[Loan Amount]]/Table1[[#This Row],[Annual Income]]</f>
        <v>0.27993731191490429</v>
      </c>
      <c r="T805" s="3">
        <f>Table1[[#This Row],[Total Payments Received]]/Table1[[#This Row],[Term (Months)]]</f>
        <v>638.59866666666665</v>
      </c>
      <c r="U805" s="3">
        <f>Table1[[#This Row],[Annual Income]]/12</f>
        <v>9996.5833333333339</v>
      </c>
      <c r="V805" s="6">
        <f>Table1[[#This Row],[EMI PER MONTH]]/Table1[[#This Row],[INCOME PER MONTH]]</f>
        <v>6.3881692911744836E-2</v>
      </c>
      <c r="W805" s="7" t="str">
        <f>TEXT(Table1[[#This Row],[Issue Date]],"YYYY-mm")</f>
        <v>2022-07</v>
      </c>
      <c r="X805" s="33">
        <f ca="1">DATEDIF(Table1[[#This Row],[Issue Date]],TODAY(),"m")</f>
        <v>38</v>
      </c>
      <c r="Y80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4734.92</v>
      </c>
      <c r="Z805" s="22" t="str">
        <f>IF(Table1[[#This Row],[Total Payments Received]]&gt;Table1[[#This Row],[Loan Amount]],"PROFIT","LOSS")</f>
        <v>PROFIT</v>
      </c>
    </row>
    <row r="806" spans="1:26" x14ac:dyDescent="0.25">
      <c r="A806" s="21" t="s">
        <v>1651</v>
      </c>
      <c r="B806" s="2" t="s">
        <v>2156</v>
      </c>
      <c r="C806" s="3" t="s">
        <v>1652</v>
      </c>
      <c r="D806" s="3" t="s">
        <v>39</v>
      </c>
      <c r="E806" s="3">
        <v>6249</v>
      </c>
      <c r="F806" s="3">
        <v>21.4</v>
      </c>
      <c r="G806" s="3">
        <v>60</v>
      </c>
      <c r="H806" s="3" t="s">
        <v>19</v>
      </c>
      <c r="I806" s="3" t="s">
        <v>26</v>
      </c>
      <c r="J806" s="3" t="s">
        <v>27</v>
      </c>
      <c r="K806" s="3">
        <v>125927</v>
      </c>
      <c r="L806" s="3" t="s">
        <v>32</v>
      </c>
      <c r="M806" s="3">
        <v>0.22</v>
      </c>
      <c r="N806" s="3">
        <v>0.84</v>
      </c>
      <c r="O806" s="3">
        <v>7586.29</v>
      </c>
      <c r="P806" s="3">
        <v>0</v>
      </c>
      <c r="Q806" s="3">
        <f>Table1[[#This Row],[Total Payments Received]]-Table1[[#This Row],[Loan Amount]]</f>
        <v>1337.29</v>
      </c>
      <c r="R806" s="4">
        <f>Table1[[#This Row],[Loan Amount]]/Table1[[#This Row],[Annual Income]]</f>
        <v>4.962398850127455E-2</v>
      </c>
      <c r="S806" s="6">
        <f>Table1[[#This Row],[Loan Amount]]/Table1[[#This Row],[Annual Income]]</f>
        <v>4.962398850127455E-2</v>
      </c>
      <c r="T806" s="3">
        <f>Table1[[#This Row],[Total Payments Received]]/Table1[[#This Row],[Term (Months)]]</f>
        <v>126.43816666666666</v>
      </c>
      <c r="U806" s="3">
        <f>Table1[[#This Row],[Annual Income]]/12</f>
        <v>10493.916666666666</v>
      </c>
      <c r="V806" s="6">
        <f>Table1[[#This Row],[EMI PER MONTH]]/Table1[[#This Row],[INCOME PER MONTH]]</f>
        <v>1.2048710760996451E-2</v>
      </c>
      <c r="W806" s="7" t="str">
        <f>TEXT(Table1[[#This Row],[Issue Date]],"YYYY-mm")</f>
        <v>2023-10</v>
      </c>
      <c r="X806" s="33">
        <f ca="1">DATEDIF(Table1[[#This Row],[Issue Date]],TODAY(),"m")</f>
        <v>23</v>
      </c>
      <c r="Y80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1337.29</v>
      </c>
      <c r="Z806" s="22" t="str">
        <f>IF(Table1[[#This Row],[Total Payments Received]]&gt;Table1[[#This Row],[Loan Amount]],"PROFIT","LOSS")</f>
        <v>PROFIT</v>
      </c>
    </row>
    <row r="807" spans="1:26" x14ac:dyDescent="0.25">
      <c r="A807" s="21" t="s">
        <v>1653</v>
      </c>
      <c r="B807" s="2" t="s">
        <v>2332</v>
      </c>
      <c r="C807" s="3" t="s">
        <v>1654</v>
      </c>
      <c r="D807" s="3" t="s">
        <v>71</v>
      </c>
      <c r="E807" s="3">
        <v>20201</v>
      </c>
      <c r="F807" s="3">
        <v>16.100000000000001</v>
      </c>
      <c r="G807" s="3">
        <v>60</v>
      </c>
      <c r="H807" s="3" t="s">
        <v>2043</v>
      </c>
      <c r="I807" s="3" t="s">
        <v>56</v>
      </c>
      <c r="J807" s="3" t="s">
        <v>27</v>
      </c>
      <c r="K807" s="3">
        <v>109866</v>
      </c>
      <c r="L807" s="3" t="s">
        <v>28</v>
      </c>
      <c r="M807" s="3">
        <v>0.13</v>
      </c>
      <c r="N807" s="3">
        <v>0.83</v>
      </c>
      <c r="O807" s="3">
        <v>8625.3799999999992</v>
      </c>
      <c r="P807" s="3">
        <v>0</v>
      </c>
      <c r="Q807" s="3">
        <f>Table1[[#This Row],[Total Payments Received]]-Table1[[#This Row],[Loan Amount]]</f>
        <v>-11575.62</v>
      </c>
      <c r="R807" s="4">
        <f>Table1[[#This Row],[Loan Amount]]/Table1[[#This Row],[Annual Income]]</f>
        <v>0.1838694409553456</v>
      </c>
      <c r="S807" s="6">
        <f>Table1[[#This Row],[Loan Amount]]/Table1[[#This Row],[Annual Income]]</f>
        <v>0.1838694409553456</v>
      </c>
      <c r="T807" s="3">
        <f>Table1[[#This Row],[Total Payments Received]]/Table1[[#This Row],[Term (Months)]]</f>
        <v>143.75633333333332</v>
      </c>
      <c r="U807" s="3">
        <f>Table1[[#This Row],[Annual Income]]/12</f>
        <v>9155.5</v>
      </c>
      <c r="V807" s="6">
        <f>Table1[[#This Row],[EMI PER MONTH]]/Table1[[#This Row],[INCOME PER MONTH]]</f>
        <v>1.5701636539056669E-2</v>
      </c>
      <c r="W807" s="7" t="str">
        <f>TEXT(Table1[[#This Row],[Issue Date]],"YYYY-mm")</f>
        <v>2023-09</v>
      </c>
      <c r="X807" s="33">
        <f ca="1">DATEDIF(Table1[[#This Row],[Issue Date]],TODAY(),"m")</f>
        <v>23</v>
      </c>
      <c r="Y80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11575.62</v>
      </c>
      <c r="Z807" s="22" t="str">
        <f>IF(Table1[[#This Row],[Total Payments Received]]&gt;Table1[[#This Row],[Loan Amount]],"PROFIT","LOSS")</f>
        <v>LOSS</v>
      </c>
    </row>
    <row r="808" spans="1:26" x14ac:dyDescent="0.25">
      <c r="A808" s="21" t="s">
        <v>1655</v>
      </c>
      <c r="B808" s="2" t="s">
        <v>2621</v>
      </c>
      <c r="C808" s="3" t="s">
        <v>1656</v>
      </c>
      <c r="D808" s="3" t="s">
        <v>75</v>
      </c>
      <c r="E808" s="3">
        <v>10686</v>
      </c>
      <c r="F808" s="3">
        <v>17.7</v>
      </c>
      <c r="G808" s="3">
        <v>36</v>
      </c>
      <c r="H808" s="3" t="s">
        <v>19</v>
      </c>
      <c r="I808" s="3" t="s">
        <v>72</v>
      </c>
      <c r="J808" s="3" t="s">
        <v>36</v>
      </c>
      <c r="K808" s="3">
        <v>100427</v>
      </c>
      <c r="L808" s="3" t="s">
        <v>32</v>
      </c>
      <c r="M808" s="3">
        <v>0.17</v>
      </c>
      <c r="N808" s="3">
        <v>0.89</v>
      </c>
      <c r="O808" s="3">
        <v>12577.42</v>
      </c>
      <c r="P808" s="3">
        <v>0</v>
      </c>
      <c r="Q808" s="3">
        <f>Table1[[#This Row],[Total Payments Received]]-Table1[[#This Row],[Loan Amount]]</f>
        <v>1891.42</v>
      </c>
      <c r="R808" s="4">
        <f>Table1[[#This Row],[Loan Amount]]/Table1[[#This Row],[Annual Income]]</f>
        <v>0.10640564788353729</v>
      </c>
      <c r="S808" s="6">
        <f>Table1[[#This Row],[Loan Amount]]/Table1[[#This Row],[Annual Income]]</f>
        <v>0.10640564788353729</v>
      </c>
      <c r="T808" s="3">
        <f>Table1[[#This Row],[Total Payments Received]]/Table1[[#This Row],[Term (Months)]]</f>
        <v>349.3727777777778</v>
      </c>
      <c r="U808" s="3">
        <f>Table1[[#This Row],[Annual Income]]/12</f>
        <v>8368.9166666666661</v>
      </c>
      <c r="V808" s="6">
        <f>Table1[[#This Row],[EMI PER MONTH]]/Table1[[#This Row],[INCOME PER MONTH]]</f>
        <v>4.1746475881320105E-2</v>
      </c>
      <c r="W808" s="7" t="str">
        <f>TEXT(Table1[[#This Row],[Issue Date]],"YYYY-mm")</f>
        <v>2023-08</v>
      </c>
      <c r="X808" s="33">
        <f ca="1">DATEDIF(Table1[[#This Row],[Issue Date]],TODAY(),"m")</f>
        <v>25</v>
      </c>
      <c r="Y80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1891.42</v>
      </c>
      <c r="Z808" s="22" t="str">
        <f>IF(Table1[[#This Row],[Total Payments Received]]&gt;Table1[[#This Row],[Loan Amount]],"PROFIT","LOSS")</f>
        <v>PROFIT</v>
      </c>
    </row>
    <row r="809" spans="1:26" x14ac:dyDescent="0.25">
      <c r="A809" s="21" t="s">
        <v>1657</v>
      </c>
      <c r="B809" s="2" t="s">
        <v>2123</v>
      </c>
      <c r="C809" s="3" t="s">
        <v>1658</v>
      </c>
      <c r="D809" s="3" t="s">
        <v>64</v>
      </c>
      <c r="E809" s="3">
        <v>33007</v>
      </c>
      <c r="F809" s="3">
        <v>15.5</v>
      </c>
      <c r="G809" s="3">
        <v>60</v>
      </c>
      <c r="H809" s="3" t="s">
        <v>19</v>
      </c>
      <c r="I809" s="3" t="s">
        <v>26</v>
      </c>
      <c r="J809" s="3" t="s">
        <v>36</v>
      </c>
      <c r="K809" s="3">
        <v>34992</v>
      </c>
      <c r="L809" s="3" t="s">
        <v>22</v>
      </c>
      <c r="M809" s="3">
        <v>0.1</v>
      </c>
      <c r="N809" s="3">
        <v>0.59</v>
      </c>
      <c r="O809" s="3">
        <v>38123.08</v>
      </c>
      <c r="P809" s="3">
        <v>0</v>
      </c>
      <c r="Q809" s="3">
        <f>Table1[[#This Row],[Total Payments Received]]-Table1[[#This Row],[Loan Amount]]</f>
        <v>5116.0800000000017</v>
      </c>
      <c r="R809" s="4">
        <f>Table1[[#This Row],[Loan Amount]]/Table1[[#This Row],[Annual Income]]</f>
        <v>0.9432727480566987</v>
      </c>
      <c r="S809" s="6">
        <f>Table1[[#This Row],[Loan Amount]]/Table1[[#This Row],[Annual Income]]</f>
        <v>0.9432727480566987</v>
      </c>
      <c r="T809" s="3">
        <f>Table1[[#This Row],[Total Payments Received]]/Table1[[#This Row],[Term (Months)]]</f>
        <v>635.3846666666667</v>
      </c>
      <c r="U809" s="3">
        <f>Table1[[#This Row],[Annual Income]]/12</f>
        <v>2916</v>
      </c>
      <c r="V809" s="6">
        <f>Table1[[#This Row],[EMI PER MONTH]]/Table1[[#This Row],[INCOME PER MONTH]]</f>
        <v>0.21789597622313672</v>
      </c>
      <c r="W809" s="7" t="str">
        <f>TEXT(Table1[[#This Row],[Issue Date]],"YYYY-mm")</f>
        <v>2021-10</v>
      </c>
      <c r="X809" s="33">
        <f ca="1">DATEDIF(Table1[[#This Row],[Issue Date]],TODAY(),"m")</f>
        <v>47</v>
      </c>
      <c r="Y80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5116.08</v>
      </c>
      <c r="Z809" s="22" t="str">
        <f>IF(Table1[[#This Row],[Total Payments Received]]&gt;Table1[[#This Row],[Loan Amount]],"PROFIT","LOSS")</f>
        <v>PROFIT</v>
      </c>
    </row>
    <row r="810" spans="1:26" ht="30" x14ac:dyDescent="0.25">
      <c r="A810" s="21" t="s">
        <v>1659</v>
      </c>
      <c r="B810" s="2" t="s">
        <v>2622</v>
      </c>
      <c r="C810" s="3" t="s">
        <v>1660</v>
      </c>
      <c r="D810" s="3" t="s">
        <v>71</v>
      </c>
      <c r="E810" s="3">
        <v>1661</v>
      </c>
      <c r="F810" s="3">
        <v>14.3</v>
      </c>
      <c r="G810" s="3">
        <v>60</v>
      </c>
      <c r="H810" s="3" t="s">
        <v>2043</v>
      </c>
      <c r="I810" s="3" t="s">
        <v>35</v>
      </c>
      <c r="J810" s="3" t="s">
        <v>46</v>
      </c>
      <c r="K810" s="3">
        <v>31961</v>
      </c>
      <c r="L810" s="3" t="s">
        <v>32</v>
      </c>
      <c r="M810" s="3">
        <v>0.28000000000000003</v>
      </c>
      <c r="N810" s="3">
        <v>0.68</v>
      </c>
      <c r="O810" s="3">
        <v>197.22</v>
      </c>
      <c r="P810" s="3">
        <v>0</v>
      </c>
      <c r="Q810" s="3">
        <f>Table1[[#This Row],[Total Payments Received]]-Table1[[#This Row],[Loan Amount]]</f>
        <v>-1463.78</v>
      </c>
      <c r="R810" s="4">
        <f>Table1[[#This Row],[Loan Amount]]/Table1[[#This Row],[Annual Income]]</f>
        <v>5.1969587935296144E-2</v>
      </c>
      <c r="S810" s="6">
        <f>Table1[[#This Row],[Loan Amount]]/Table1[[#This Row],[Annual Income]]</f>
        <v>5.1969587935296144E-2</v>
      </c>
      <c r="T810" s="3">
        <f>Table1[[#This Row],[Total Payments Received]]/Table1[[#This Row],[Term (Months)]]</f>
        <v>3.2869999999999999</v>
      </c>
      <c r="U810" s="3">
        <f>Table1[[#This Row],[Annual Income]]/12</f>
        <v>2663.4166666666665</v>
      </c>
      <c r="V810" s="6">
        <f>Table1[[#This Row],[EMI PER MONTH]]/Table1[[#This Row],[INCOME PER MONTH]]</f>
        <v>1.2341290948343295E-3</v>
      </c>
      <c r="W810" s="7" t="str">
        <f>TEXT(Table1[[#This Row],[Issue Date]],"YYYY-mm")</f>
        <v>2021-07</v>
      </c>
      <c r="X810" s="33">
        <f ca="1">DATEDIF(Table1[[#This Row],[Issue Date]],TODAY(),"m")</f>
        <v>50</v>
      </c>
      <c r="Y81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1463.78</v>
      </c>
      <c r="Z810" s="22" t="str">
        <f>IF(Table1[[#This Row],[Total Payments Received]]&gt;Table1[[#This Row],[Loan Amount]],"PROFIT","LOSS")</f>
        <v>LOSS</v>
      </c>
    </row>
    <row r="811" spans="1:26" ht="30" x14ac:dyDescent="0.25">
      <c r="A811" s="21" t="s">
        <v>1661</v>
      </c>
      <c r="B811" s="2" t="s">
        <v>2623</v>
      </c>
      <c r="C811" s="3" t="s">
        <v>1662</v>
      </c>
      <c r="D811" s="3" t="s">
        <v>18</v>
      </c>
      <c r="E811" s="3">
        <v>31137</v>
      </c>
      <c r="F811" s="3">
        <v>9.6999999999999993</v>
      </c>
      <c r="G811" s="3">
        <v>36</v>
      </c>
      <c r="H811" s="3" t="s">
        <v>19</v>
      </c>
      <c r="I811" s="3" t="s">
        <v>56</v>
      </c>
      <c r="J811" s="3" t="s">
        <v>21</v>
      </c>
      <c r="K811" s="3">
        <v>42497</v>
      </c>
      <c r="L811" s="3" t="s">
        <v>28</v>
      </c>
      <c r="M811" s="3">
        <v>0.13</v>
      </c>
      <c r="N811" s="3">
        <v>0.93</v>
      </c>
      <c r="O811" s="3">
        <v>34157.29</v>
      </c>
      <c r="P811" s="3">
        <v>0</v>
      </c>
      <c r="Q811" s="3">
        <f>Table1[[#This Row],[Total Payments Received]]-Table1[[#This Row],[Loan Amount]]</f>
        <v>3020.2900000000009</v>
      </c>
      <c r="R811" s="4">
        <f>Table1[[#This Row],[Loan Amount]]/Table1[[#This Row],[Annual Income]]</f>
        <v>0.73268701320093188</v>
      </c>
      <c r="S811" s="6">
        <f>Table1[[#This Row],[Loan Amount]]/Table1[[#This Row],[Annual Income]]</f>
        <v>0.73268701320093188</v>
      </c>
      <c r="T811" s="3">
        <f>Table1[[#This Row],[Total Payments Received]]/Table1[[#This Row],[Term (Months)]]</f>
        <v>948.81361111111119</v>
      </c>
      <c r="U811" s="3">
        <f>Table1[[#This Row],[Annual Income]]/12</f>
        <v>3541.4166666666665</v>
      </c>
      <c r="V811" s="6">
        <f>Table1[[#This Row],[EMI PER MONTH]]/Table1[[#This Row],[INCOME PER MONTH]]</f>
        <v>0.26791922567083171</v>
      </c>
      <c r="W811" s="7" t="str">
        <f>TEXT(Table1[[#This Row],[Issue Date]],"YYYY-mm")</f>
        <v>2022-08</v>
      </c>
      <c r="X811" s="33">
        <f ca="1">DATEDIF(Table1[[#This Row],[Issue Date]],TODAY(),"m")</f>
        <v>36</v>
      </c>
      <c r="Y81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3020.29</v>
      </c>
      <c r="Z811" s="22" t="str">
        <f>IF(Table1[[#This Row],[Total Payments Received]]&gt;Table1[[#This Row],[Loan Amount]],"PROFIT","LOSS")</f>
        <v>PROFIT</v>
      </c>
    </row>
    <row r="812" spans="1:26" ht="30" x14ac:dyDescent="0.25">
      <c r="A812" s="21" t="s">
        <v>1663</v>
      </c>
      <c r="B812" s="2" t="s">
        <v>2624</v>
      </c>
      <c r="C812" s="3" t="s">
        <v>1664</v>
      </c>
      <c r="D812" s="3" t="s">
        <v>45</v>
      </c>
      <c r="E812" s="3">
        <v>11526</v>
      </c>
      <c r="F812" s="3">
        <v>11.1</v>
      </c>
      <c r="G812" s="3">
        <v>36</v>
      </c>
      <c r="H812" s="3" t="s">
        <v>2043</v>
      </c>
      <c r="I812" s="3" t="s">
        <v>82</v>
      </c>
      <c r="J812" s="3" t="s">
        <v>21</v>
      </c>
      <c r="K812" s="3">
        <v>147551</v>
      </c>
      <c r="L812" s="3" t="s">
        <v>28</v>
      </c>
      <c r="M812" s="3">
        <v>0.37</v>
      </c>
      <c r="N812" s="3">
        <v>0.68</v>
      </c>
      <c r="O812" s="3">
        <v>1006.42</v>
      </c>
      <c r="P812" s="3">
        <v>0</v>
      </c>
      <c r="Q812" s="3">
        <f>Table1[[#This Row],[Total Payments Received]]-Table1[[#This Row],[Loan Amount]]</f>
        <v>-10519.58</v>
      </c>
      <c r="R812" s="4">
        <f>Table1[[#This Row],[Loan Amount]]/Table1[[#This Row],[Annual Income]]</f>
        <v>7.8115363501433402E-2</v>
      </c>
      <c r="S812" s="6">
        <f>Table1[[#This Row],[Loan Amount]]/Table1[[#This Row],[Annual Income]]</f>
        <v>7.8115363501433402E-2</v>
      </c>
      <c r="T812" s="3">
        <f>Table1[[#This Row],[Total Payments Received]]/Table1[[#This Row],[Term (Months)]]</f>
        <v>27.95611111111111</v>
      </c>
      <c r="U812" s="3">
        <f>Table1[[#This Row],[Annual Income]]/12</f>
        <v>12295.916666666666</v>
      </c>
      <c r="V812" s="6">
        <f>Table1[[#This Row],[EMI PER MONTH]]/Table1[[#This Row],[INCOME PER MONTH]]</f>
        <v>2.2736093508911042E-3</v>
      </c>
      <c r="W812" s="7" t="str">
        <f>TEXT(Table1[[#This Row],[Issue Date]],"YYYY-mm")</f>
        <v>2022-06</v>
      </c>
      <c r="X812" s="33">
        <f ca="1">DATEDIF(Table1[[#This Row],[Issue Date]],TODAY(),"m")</f>
        <v>39</v>
      </c>
      <c r="Y81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10519.58</v>
      </c>
      <c r="Z812" s="22" t="str">
        <f>IF(Table1[[#This Row],[Total Payments Received]]&gt;Table1[[#This Row],[Loan Amount]],"PROFIT","LOSS")</f>
        <v>LOSS</v>
      </c>
    </row>
    <row r="813" spans="1:26" ht="30" x14ac:dyDescent="0.25">
      <c r="A813" s="21" t="s">
        <v>1665</v>
      </c>
      <c r="B813" s="2" t="s">
        <v>2625</v>
      </c>
      <c r="C813" s="3" t="s">
        <v>1666</v>
      </c>
      <c r="D813" s="3" t="s">
        <v>25</v>
      </c>
      <c r="E813" s="3">
        <v>4374</v>
      </c>
      <c r="F813" s="3">
        <v>10.8</v>
      </c>
      <c r="G813" s="3">
        <v>36</v>
      </c>
      <c r="H813" s="3" t="s">
        <v>19</v>
      </c>
      <c r="I813" s="3" t="s">
        <v>56</v>
      </c>
      <c r="J813" s="3" t="s">
        <v>46</v>
      </c>
      <c r="K813" s="3">
        <v>62551</v>
      </c>
      <c r="L813" s="3" t="s">
        <v>28</v>
      </c>
      <c r="M813" s="3">
        <v>0.19</v>
      </c>
      <c r="N813" s="3">
        <v>0.56000000000000005</v>
      </c>
      <c r="O813" s="3">
        <v>4846.3900000000003</v>
      </c>
      <c r="P813" s="3">
        <v>0</v>
      </c>
      <c r="Q813" s="3">
        <f>Table1[[#This Row],[Total Payments Received]]-Table1[[#This Row],[Loan Amount]]</f>
        <v>472.39000000000033</v>
      </c>
      <c r="R813" s="4">
        <f>Table1[[#This Row],[Loan Amount]]/Table1[[#This Row],[Annual Income]]</f>
        <v>6.992693961727231E-2</v>
      </c>
      <c r="S813" s="6">
        <f>Table1[[#This Row],[Loan Amount]]/Table1[[#This Row],[Annual Income]]</f>
        <v>6.992693961727231E-2</v>
      </c>
      <c r="T813" s="3">
        <f>Table1[[#This Row],[Total Payments Received]]/Table1[[#This Row],[Term (Months)]]</f>
        <v>134.62194444444447</v>
      </c>
      <c r="U813" s="3">
        <f>Table1[[#This Row],[Annual Income]]/12</f>
        <v>5212.583333333333</v>
      </c>
      <c r="V813" s="6">
        <f>Table1[[#This Row],[EMI PER MONTH]]/Table1[[#This Row],[INCOME PER MONTH]]</f>
        <v>2.5826339040676147E-2</v>
      </c>
      <c r="W813" s="7" t="str">
        <f>TEXT(Table1[[#This Row],[Issue Date]],"YYYY-mm")</f>
        <v>2023-05</v>
      </c>
      <c r="X813" s="33">
        <f ca="1">DATEDIF(Table1[[#This Row],[Issue Date]],TODAY(),"m")</f>
        <v>28</v>
      </c>
      <c r="Y81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472.39</v>
      </c>
      <c r="Z813" s="22" t="str">
        <f>IF(Table1[[#This Row],[Total Payments Received]]&gt;Table1[[#This Row],[Loan Amount]],"PROFIT","LOSS")</f>
        <v>PROFIT</v>
      </c>
    </row>
    <row r="814" spans="1:26" ht="30" x14ac:dyDescent="0.25">
      <c r="A814" s="21" t="s">
        <v>1667</v>
      </c>
      <c r="B814" s="2" t="s">
        <v>2054</v>
      </c>
      <c r="C814" s="3" t="s">
        <v>1668</v>
      </c>
      <c r="D814" s="3" t="s">
        <v>25</v>
      </c>
      <c r="E814" s="3">
        <v>26592</v>
      </c>
      <c r="F814" s="3">
        <v>16.3</v>
      </c>
      <c r="G814" s="3">
        <v>36</v>
      </c>
      <c r="H814" s="3" t="s">
        <v>2043</v>
      </c>
      <c r="I814" s="3" t="s">
        <v>26</v>
      </c>
      <c r="J814" s="3" t="s">
        <v>21</v>
      </c>
      <c r="K814" s="3">
        <v>106384</v>
      </c>
      <c r="L814" s="3" t="s">
        <v>28</v>
      </c>
      <c r="M814" s="3">
        <v>0.48</v>
      </c>
      <c r="N814" s="3">
        <v>0.74</v>
      </c>
      <c r="O814" s="3">
        <v>9009.34</v>
      </c>
      <c r="P814" s="3">
        <v>0</v>
      </c>
      <c r="Q814" s="3">
        <f>Table1[[#This Row],[Total Payments Received]]-Table1[[#This Row],[Loan Amount]]</f>
        <v>-17582.66</v>
      </c>
      <c r="R814" s="4">
        <f>Table1[[#This Row],[Loan Amount]]/Table1[[#This Row],[Annual Income]]</f>
        <v>0.24996240036095654</v>
      </c>
      <c r="S814" s="6">
        <f>Table1[[#This Row],[Loan Amount]]/Table1[[#This Row],[Annual Income]]</f>
        <v>0.24996240036095654</v>
      </c>
      <c r="T814" s="3">
        <f>Table1[[#This Row],[Total Payments Received]]/Table1[[#This Row],[Term (Months)]]</f>
        <v>250.25944444444445</v>
      </c>
      <c r="U814" s="3">
        <f>Table1[[#This Row],[Annual Income]]/12</f>
        <v>8865.3333333333339</v>
      </c>
      <c r="V814" s="6">
        <f>Table1[[#This Row],[EMI PER MONTH]]/Table1[[#This Row],[INCOME PER MONTH]]</f>
        <v>2.8228994334987715E-2</v>
      </c>
      <c r="W814" s="7" t="str">
        <f>TEXT(Table1[[#This Row],[Issue Date]],"YYYY-mm")</f>
        <v>2023-03</v>
      </c>
      <c r="X814" s="33">
        <f ca="1">DATEDIF(Table1[[#This Row],[Issue Date]],TODAY(),"m")</f>
        <v>30</v>
      </c>
      <c r="Y81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17582.66</v>
      </c>
      <c r="Z814" s="22" t="str">
        <f>IF(Table1[[#This Row],[Total Payments Received]]&gt;Table1[[#This Row],[Loan Amount]],"PROFIT","LOSS")</f>
        <v>LOSS</v>
      </c>
    </row>
    <row r="815" spans="1:26" x14ac:dyDescent="0.25">
      <c r="A815" s="21" t="s">
        <v>1669</v>
      </c>
      <c r="B815" s="2" t="s">
        <v>2439</v>
      </c>
      <c r="C815" s="3" t="s">
        <v>1670</v>
      </c>
      <c r="D815" s="3" t="s">
        <v>49</v>
      </c>
      <c r="E815" s="3">
        <v>29982</v>
      </c>
      <c r="F815" s="3">
        <v>7.4</v>
      </c>
      <c r="G815" s="3">
        <v>36</v>
      </c>
      <c r="H815" s="3" t="s">
        <v>19</v>
      </c>
      <c r="I815" s="3" t="s">
        <v>20</v>
      </c>
      <c r="J815" s="3" t="s">
        <v>36</v>
      </c>
      <c r="K815" s="3">
        <v>85755</v>
      </c>
      <c r="L815" s="3" t="s">
        <v>28</v>
      </c>
      <c r="M815" s="3">
        <v>0.45</v>
      </c>
      <c r="N815" s="3">
        <v>0.55000000000000004</v>
      </c>
      <c r="O815" s="3">
        <v>32200.67</v>
      </c>
      <c r="P815" s="3">
        <v>0</v>
      </c>
      <c r="Q815" s="3">
        <f>Table1[[#This Row],[Total Payments Received]]-Table1[[#This Row],[Loan Amount]]</f>
        <v>2218.6699999999983</v>
      </c>
      <c r="R815" s="4">
        <f>Table1[[#This Row],[Loan Amount]]/Table1[[#This Row],[Annual Income]]</f>
        <v>0.34962392863389891</v>
      </c>
      <c r="S815" s="6">
        <f>Table1[[#This Row],[Loan Amount]]/Table1[[#This Row],[Annual Income]]</f>
        <v>0.34962392863389891</v>
      </c>
      <c r="T815" s="3">
        <f>Table1[[#This Row],[Total Payments Received]]/Table1[[#This Row],[Term (Months)]]</f>
        <v>894.46305555555546</v>
      </c>
      <c r="U815" s="3">
        <f>Table1[[#This Row],[Annual Income]]/12</f>
        <v>7146.25</v>
      </c>
      <c r="V815" s="6">
        <f>Table1[[#This Row],[EMI PER MONTH]]/Table1[[#This Row],[INCOME PER MONTH]]</f>
        <v>0.12516537422502089</v>
      </c>
      <c r="W815" s="7" t="str">
        <f>TEXT(Table1[[#This Row],[Issue Date]],"YYYY-mm")</f>
        <v>2023-03</v>
      </c>
      <c r="X815" s="33">
        <f ca="1">DATEDIF(Table1[[#This Row],[Issue Date]],TODAY(),"m")</f>
        <v>29</v>
      </c>
      <c r="Y81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2218.67</v>
      </c>
      <c r="Z815" s="22" t="str">
        <f>IF(Table1[[#This Row],[Total Payments Received]]&gt;Table1[[#This Row],[Loan Amount]],"PROFIT","LOSS")</f>
        <v>PROFIT</v>
      </c>
    </row>
    <row r="816" spans="1:26" ht="30" x14ac:dyDescent="0.25">
      <c r="A816" s="21" t="s">
        <v>1671</v>
      </c>
      <c r="B816" s="2" t="s">
        <v>2561</v>
      </c>
      <c r="C816" s="3" t="s">
        <v>1672</v>
      </c>
      <c r="D816" s="3" t="s">
        <v>75</v>
      </c>
      <c r="E816" s="3">
        <v>1207</v>
      </c>
      <c r="F816" s="3">
        <v>23.3</v>
      </c>
      <c r="G816" s="3">
        <v>60</v>
      </c>
      <c r="H816" s="3" t="s">
        <v>2043</v>
      </c>
      <c r="I816" s="3" t="s">
        <v>82</v>
      </c>
      <c r="J816" s="3" t="s">
        <v>21</v>
      </c>
      <c r="K816" s="3">
        <v>43255</v>
      </c>
      <c r="L816" s="3" t="s">
        <v>32</v>
      </c>
      <c r="M816" s="3">
        <v>0.22</v>
      </c>
      <c r="N816" s="3">
        <v>0.59</v>
      </c>
      <c r="O816" s="3">
        <v>291.58999999999997</v>
      </c>
      <c r="P816" s="3">
        <v>508.63</v>
      </c>
      <c r="Q816" s="3">
        <f>Table1[[#This Row],[Total Payments Received]]-Table1[[#This Row],[Loan Amount]]</f>
        <v>-915.41000000000008</v>
      </c>
      <c r="R816" s="4">
        <f>Table1[[#This Row],[Loan Amount]]/Table1[[#This Row],[Annual Income]]</f>
        <v>2.7904288521558202E-2</v>
      </c>
      <c r="S816" s="6">
        <f>Table1[[#This Row],[Loan Amount]]/Table1[[#This Row],[Annual Income]]</f>
        <v>2.7904288521558202E-2</v>
      </c>
      <c r="T816" s="3">
        <f>Table1[[#This Row],[Total Payments Received]]/Table1[[#This Row],[Term (Months)]]</f>
        <v>4.8598333333333326</v>
      </c>
      <c r="U816" s="3">
        <f>Table1[[#This Row],[Annual Income]]/12</f>
        <v>3604.5833333333335</v>
      </c>
      <c r="V816" s="6">
        <f>Table1[[#This Row],[EMI PER MONTH]]/Table1[[#This Row],[INCOME PER MONTH]]</f>
        <v>1.3482371980117903E-3</v>
      </c>
      <c r="W816" s="7" t="str">
        <f>TEXT(Table1[[#This Row],[Issue Date]],"YYYY-mm")</f>
        <v>2021-08</v>
      </c>
      <c r="X816" s="33">
        <f ca="1">DATEDIF(Table1[[#This Row],[Issue Date]],TODAY(),"m")</f>
        <v>49</v>
      </c>
      <c r="Y81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915.41</v>
      </c>
      <c r="Z816" s="22" t="str">
        <f>IF(Table1[[#This Row],[Total Payments Received]]&gt;Table1[[#This Row],[Loan Amount]],"PROFIT","LOSS")</f>
        <v>LOSS</v>
      </c>
    </row>
    <row r="817" spans="1:26" x14ac:dyDescent="0.25">
      <c r="A817" s="21" t="s">
        <v>1673</v>
      </c>
      <c r="B817" s="2" t="s">
        <v>2626</v>
      </c>
      <c r="C817" s="3" t="s">
        <v>1674</v>
      </c>
      <c r="D817" s="3" t="s">
        <v>71</v>
      </c>
      <c r="E817" s="3">
        <v>36433</v>
      </c>
      <c r="F817" s="3">
        <v>19.399999999999999</v>
      </c>
      <c r="G817" s="3">
        <v>60</v>
      </c>
      <c r="H817" s="3" t="s">
        <v>2043</v>
      </c>
      <c r="I817" s="3" t="s">
        <v>20</v>
      </c>
      <c r="J817" s="3" t="s">
        <v>36</v>
      </c>
      <c r="K817" s="3">
        <v>34567</v>
      </c>
      <c r="L817" s="3" t="s">
        <v>28</v>
      </c>
      <c r="M817" s="3">
        <v>0.41</v>
      </c>
      <c r="N817" s="3">
        <v>0.95</v>
      </c>
      <c r="O817" s="3">
        <v>16706.38</v>
      </c>
      <c r="P817" s="3">
        <v>0</v>
      </c>
      <c r="Q817" s="3">
        <f>Table1[[#This Row],[Total Payments Received]]-Table1[[#This Row],[Loan Amount]]</f>
        <v>-19726.62</v>
      </c>
      <c r="R817" s="4">
        <f>Table1[[#This Row],[Loan Amount]]/Table1[[#This Row],[Annual Income]]</f>
        <v>1.0539821216767438</v>
      </c>
      <c r="S817" s="6">
        <f>Table1[[#This Row],[Loan Amount]]/Table1[[#This Row],[Annual Income]]</f>
        <v>1.0539821216767438</v>
      </c>
      <c r="T817" s="3">
        <f>Table1[[#This Row],[Total Payments Received]]/Table1[[#This Row],[Term (Months)]]</f>
        <v>278.43966666666671</v>
      </c>
      <c r="U817" s="3">
        <f>Table1[[#This Row],[Annual Income]]/12</f>
        <v>2880.5833333333335</v>
      </c>
      <c r="V817" s="6">
        <f>Table1[[#This Row],[EMI PER MONTH]]/Table1[[#This Row],[INCOME PER MONTH]]</f>
        <v>9.6660861515318094E-2</v>
      </c>
      <c r="W817" s="7" t="str">
        <f>TEXT(Table1[[#This Row],[Issue Date]],"YYYY-mm")</f>
        <v>2021-08</v>
      </c>
      <c r="X817" s="33">
        <f ca="1">DATEDIF(Table1[[#This Row],[Issue Date]],TODAY(),"m")</f>
        <v>49</v>
      </c>
      <c r="Y81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19726.62</v>
      </c>
      <c r="Z817" s="22" t="str">
        <f>IF(Table1[[#This Row],[Total Payments Received]]&gt;Table1[[#This Row],[Loan Amount]],"PROFIT","LOSS")</f>
        <v>LOSS</v>
      </c>
    </row>
    <row r="818" spans="1:26" ht="30" x14ac:dyDescent="0.25">
      <c r="A818" s="21" t="s">
        <v>1675</v>
      </c>
      <c r="B818" s="2" t="s">
        <v>2400</v>
      </c>
      <c r="C818" s="3" t="s">
        <v>1676</v>
      </c>
      <c r="D818" s="3" t="s">
        <v>55</v>
      </c>
      <c r="E818" s="3">
        <v>24197</v>
      </c>
      <c r="F818" s="3">
        <v>13</v>
      </c>
      <c r="G818" s="3">
        <v>60</v>
      </c>
      <c r="H818" s="3" t="s">
        <v>19</v>
      </c>
      <c r="I818" s="3" t="s">
        <v>26</v>
      </c>
      <c r="J818" s="3" t="s">
        <v>46</v>
      </c>
      <c r="K818" s="3">
        <v>78847</v>
      </c>
      <c r="L818" s="3" t="s">
        <v>22</v>
      </c>
      <c r="M818" s="3">
        <v>0.42</v>
      </c>
      <c r="N818" s="3">
        <v>0.74</v>
      </c>
      <c r="O818" s="3">
        <v>27342.61</v>
      </c>
      <c r="P818" s="3">
        <v>0</v>
      </c>
      <c r="Q818" s="3">
        <f>Table1[[#This Row],[Total Payments Received]]-Table1[[#This Row],[Loan Amount]]</f>
        <v>3145.6100000000006</v>
      </c>
      <c r="R818" s="4">
        <f>Table1[[#This Row],[Loan Amount]]/Table1[[#This Row],[Annual Income]]</f>
        <v>0.30688548708257762</v>
      </c>
      <c r="S818" s="6">
        <f>Table1[[#This Row],[Loan Amount]]/Table1[[#This Row],[Annual Income]]</f>
        <v>0.30688548708257762</v>
      </c>
      <c r="T818" s="3">
        <f>Table1[[#This Row],[Total Payments Received]]/Table1[[#This Row],[Term (Months)]]</f>
        <v>455.71016666666668</v>
      </c>
      <c r="U818" s="3">
        <f>Table1[[#This Row],[Annual Income]]/12</f>
        <v>6570.583333333333</v>
      </c>
      <c r="V818" s="6">
        <f>Table1[[#This Row],[EMI PER MONTH]]/Table1[[#This Row],[INCOME PER MONTH]]</f>
        <v>6.9356120080662553E-2</v>
      </c>
      <c r="W818" s="7" t="str">
        <f>TEXT(Table1[[#This Row],[Issue Date]],"YYYY-mm")</f>
        <v>2023-08</v>
      </c>
      <c r="X818" s="33">
        <f ca="1">DATEDIF(Table1[[#This Row],[Issue Date]],TODAY(),"m")</f>
        <v>25</v>
      </c>
      <c r="Y81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3145.61</v>
      </c>
      <c r="Z818" s="22" t="str">
        <f>IF(Table1[[#This Row],[Total Payments Received]]&gt;Table1[[#This Row],[Loan Amount]],"PROFIT","LOSS")</f>
        <v>PROFIT</v>
      </c>
    </row>
    <row r="819" spans="1:26" x14ac:dyDescent="0.25">
      <c r="A819" s="21" t="s">
        <v>1677</v>
      </c>
      <c r="B819" s="2" t="s">
        <v>2115</v>
      </c>
      <c r="C819" s="3" t="s">
        <v>1678</v>
      </c>
      <c r="D819" s="3" t="s">
        <v>64</v>
      </c>
      <c r="E819" s="3">
        <v>34400</v>
      </c>
      <c r="F819" s="3">
        <v>8.1999999999999993</v>
      </c>
      <c r="G819" s="3">
        <v>36</v>
      </c>
      <c r="H819" s="3" t="s">
        <v>19</v>
      </c>
      <c r="I819" s="3" t="s">
        <v>20</v>
      </c>
      <c r="J819" s="3" t="s">
        <v>27</v>
      </c>
      <c r="K819" s="3">
        <v>134817</v>
      </c>
      <c r="L819" s="3" t="s">
        <v>28</v>
      </c>
      <c r="M819" s="3">
        <v>0.49</v>
      </c>
      <c r="N819" s="3">
        <v>0.63</v>
      </c>
      <c r="O819" s="3">
        <v>37220.800000000003</v>
      </c>
      <c r="P819" s="3">
        <v>0</v>
      </c>
      <c r="Q819" s="3">
        <f>Table1[[#This Row],[Total Payments Received]]-Table1[[#This Row],[Loan Amount]]</f>
        <v>2820.8000000000029</v>
      </c>
      <c r="R819" s="4">
        <f>Table1[[#This Row],[Loan Amount]]/Table1[[#This Row],[Annual Income]]</f>
        <v>0.25516069931833524</v>
      </c>
      <c r="S819" s="6">
        <f>Table1[[#This Row],[Loan Amount]]/Table1[[#This Row],[Annual Income]]</f>
        <v>0.25516069931833524</v>
      </c>
      <c r="T819" s="3">
        <f>Table1[[#This Row],[Total Payments Received]]/Table1[[#This Row],[Term (Months)]]</f>
        <v>1033.9111111111113</v>
      </c>
      <c r="U819" s="3">
        <f>Table1[[#This Row],[Annual Income]]/12</f>
        <v>11234.75</v>
      </c>
      <c r="V819" s="6">
        <f>Table1[[#This Row],[EMI PER MONTH]]/Table1[[#This Row],[INCOME PER MONTH]]</f>
        <v>9.2027958887479583E-2</v>
      </c>
      <c r="W819" s="7" t="str">
        <f>TEXT(Table1[[#This Row],[Issue Date]],"YYYY-mm")</f>
        <v>2021-01</v>
      </c>
      <c r="X819" s="33">
        <f ca="1">DATEDIF(Table1[[#This Row],[Issue Date]],TODAY(),"m")</f>
        <v>56</v>
      </c>
      <c r="Y81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2820.8</v>
      </c>
      <c r="Z819" s="22" t="str">
        <f>IF(Table1[[#This Row],[Total Payments Received]]&gt;Table1[[#This Row],[Loan Amount]],"PROFIT","LOSS")</f>
        <v>PROFIT</v>
      </c>
    </row>
    <row r="820" spans="1:26" ht="30" x14ac:dyDescent="0.25">
      <c r="A820" s="21" t="s">
        <v>1679</v>
      </c>
      <c r="B820" s="2" t="s">
        <v>2308</v>
      </c>
      <c r="C820" s="3" t="s">
        <v>1680</v>
      </c>
      <c r="D820" s="3" t="s">
        <v>52</v>
      </c>
      <c r="E820" s="3">
        <v>4083</v>
      </c>
      <c r="F820" s="3">
        <v>22.6</v>
      </c>
      <c r="G820" s="3">
        <v>36</v>
      </c>
      <c r="H820" s="3" t="s">
        <v>19</v>
      </c>
      <c r="I820" s="3" t="s">
        <v>56</v>
      </c>
      <c r="J820" s="3" t="s">
        <v>46</v>
      </c>
      <c r="K820" s="3">
        <v>78003</v>
      </c>
      <c r="L820" s="3" t="s">
        <v>32</v>
      </c>
      <c r="M820" s="3">
        <v>0.34</v>
      </c>
      <c r="N820" s="3">
        <v>0.95</v>
      </c>
      <c r="O820" s="3">
        <v>5005.76</v>
      </c>
      <c r="P820" s="3">
        <v>0</v>
      </c>
      <c r="Q820" s="3">
        <f>Table1[[#This Row],[Total Payments Received]]-Table1[[#This Row],[Loan Amount]]</f>
        <v>922.76000000000022</v>
      </c>
      <c r="R820" s="4">
        <f>Table1[[#This Row],[Loan Amount]]/Table1[[#This Row],[Annual Income]]</f>
        <v>5.2344140609976539E-2</v>
      </c>
      <c r="S820" s="6">
        <f>Table1[[#This Row],[Loan Amount]]/Table1[[#This Row],[Annual Income]]</f>
        <v>5.2344140609976539E-2</v>
      </c>
      <c r="T820" s="3">
        <f>Table1[[#This Row],[Total Payments Received]]/Table1[[#This Row],[Term (Months)]]</f>
        <v>139.04888888888888</v>
      </c>
      <c r="U820" s="3">
        <f>Table1[[#This Row],[Annual Income]]/12</f>
        <v>6500.25</v>
      </c>
      <c r="V820" s="6">
        <f>Table1[[#This Row],[EMI PER MONTH]]/Table1[[#This Row],[INCOME PER MONTH]]</f>
        <v>2.139131400929024E-2</v>
      </c>
      <c r="W820" s="7" t="str">
        <f>TEXT(Table1[[#This Row],[Issue Date]],"YYYY-mm")</f>
        <v>2021-02</v>
      </c>
      <c r="X820" s="33">
        <f ca="1">DATEDIF(Table1[[#This Row],[Issue Date]],TODAY(),"m")</f>
        <v>55</v>
      </c>
      <c r="Y82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922.76</v>
      </c>
      <c r="Z820" s="22" t="str">
        <f>IF(Table1[[#This Row],[Total Payments Received]]&gt;Table1[[#This Row],[Loan Amount]],"PROFIT","LOSS")</f>
        <v>PROFIT</v>
      </c>
    </row>
    <row r="821" spans="1:26" ht="30" x14ac:dyDescent="0.25">
      <c r="A821" s="21" t="s">
        <v>1681</v>
      </c>
      <c r="B821" s="2" t="s">
        <v>2627</v>
      </c>
      <c r="C821" s="3" t="s">
        <v>1682</v>
      </c>
      <c r="D821" s="3" t="s">
        <v>52</v>
      </c>
      <c r="E821" s="3">
        <v>30328</v>
      </c>
      <c r="F821" s="3">
        <v>21.5</v>
      </c>
      <c r="G821" s="3">
        <v>36</v>
      </c>
      <c r="H821" s="3" t="s">
        <v>2043</v>
      </c>
      <c r="I821" s="3" t="s">
        <v>72</v>
      </c>
      <c r="J821" s="3" t="s">
        <v>21</v>
      </c>
      <c r="K821" s="3">
        <v>50389</v>
      </c>
      <c r="L821" s="3" t="s">
        <v>28</v>
      </c>
      <c r="M821" s="3">
        <v>0.13</v>
      </c>
      <c r="N821" s="3">
        <v>0.93</v>
      </c>
      <c r="O821" s="3">
        <v>6473.06</v>
      </c>
      <c r="P821" s="3">
        <v>0</v>
      </c>
      <c r="Q821" s="3">
        <f>Table1[[#This Row],[Total Payments Received]]-Table1[[#This Row],[Loan Amount]]</f>
        <v>-23854.94</v>
      </c>
      <c r="R821" s="4">
        <f>Table1[[#This Row],[Loan Amount]]/Table1[[#This Row],[Annual Income]]</f>
        <v>0.60187739387564743</v>
      </c>
      <c r="S821" s="6">
        <f>Table1[[#This Row],[Loan Amount]]/Table1[[#This Row],[Annual Income]]</f>
        <v>0.60187739387564743</v>
      </c>
      <c r="T821" s="3">
        <f>Table1[[#This Row],[Total Payments Received]]/Table1[[#This Row],[Term (Months)]]</f>
        <v>179.80722222222224</v>
      </c>
      <c r="U821" s="3">
        <f>Table1[[#This Row],[Annual Income]]/12</f>
        <v>4199.083333333333</v>
      </c>
      <c r="V821" s="6">
        <f>Table1[[#This Row],[EMI PER MONTH]]/Table1[[#This Row],[INCOME PER MONTH]]</f>
        <v>4.2820589149748296E-2</v>
      </c>
      <c r="W821" s="7" t="str">
        <f>TEXT(Table1[[#This Row],[Issue Date]],"YYYY-mm")</f>
        <v>2021-11</v>
      </c>
      <c r="X821" s="33">
        <f ca="1">DATEDIF(Table1[[#This Row],[Issue Date]],TODAY(),"m")</f>
        <v>46</v>
      </c>
      <c r="Y82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23854.94</v>
      </c>
      <c r="Z821" s="22" t="str">
        <f>IF(Table1[[#This Row],[Total Payments Received]]&gt;Table1[[#This Row],[Loan Amount]],"PROFIT","LOSS")</f>
        <v>LOSS</v>
      </c>
    </row>
    <row r="822" spans="1:26" x14ac:dyDescent="0.25">
      <c r="A822" s="21" t="s">
        <v>1683</v>
      </c>
      <c r="B822" s="2" t="s">
        <v>2628</v>
      </c>
      <c r="C822" s="3" t="s">
        <v>1684</v>
      </c>
      <c r="D822" s="3" t="s">
        <v>25</v>
      </c>
      <c r="E822" s="3">
        <v>21103</v>
      </c>
      <c r="F822" s="3">
        <v>19.399999999999999</v>
      </c>
      <c r="G822" s="3">
        <v>60</v>
      </c>
      <c r="H822" s="3" t="s">
        <v>2043</v>
      </c>
      <c r="I822" s="3" t="s">
        <v>56</v>
      </c>
      <c r="J822" s="3" t="s">
        <v>36</v>
      </c>
      <c r="K822" s="3">
        <v>74523</v>
      </c>
      <c r="L822" s="3" t="s">
        <v>28</v>
      </c>
      <c r="M822" s="3">
        <v>0.36</v>
      </c>
      <c r="N822" s="3">
        <v>0.7</v>
      </c>
      <c r="O822" s="3">
        <v>3782.05</v>
      </c>
      <c r="P822" s="3">
        <v>0</v>
      </c>
      <c r="Q822" s="3">
        <f>Table1[[#This Row],[Total Payments Received]]-Table1[[#This Row],[Loan Amount]]</f>
        <v>-17320.95</v>
      </c>
      <c r="R822" s="4">
        <f>Table1[[#This Row],[Loan Amount]]/Table1[[#This Row],[Annual Income]]</f>
        <v>0.28317432202138937</v>
      </c>
      <c r="S822" s="6">
        <f>Table1[[#This Row],[Loan Amount]]/Table1[[#This Row],[Annual Income]]</f>
        <v>0.28317432202138937</v>
      </c>
      <c r="T822" s="3">
        <f>Table1[[#This Row],[Total Payments Received]]/Table1[[#This Row],[Term (Months)]]</f>
        <v>63.034166666666671</v>
      </c>
      <c r="U822" s="3">
        <f>Table1[[#This Row],[Annual Income]]/12</f>
        <v>6210.25</v>
      </c>
      <c r="V822" s="6">
        <f>Table1[[#This Row],[EMI PER MONTH]]/Table1[[#This Row],[INCOME PER MONTH]]</f>
        <v>1.0150020798947976E-2</v>
      </c>
      <c r="W822" s="7" t="str">
        <f>TEXT(Table1[[#This Row],[Issue Date]],"YYYY-mm")</f>
        <v>2023-04</v>
      </c>
      <c r="X822" s="33">
        <f ca="1">DATEDIF(Table1[[#This Row],[Issue Date]],TODAY(),"m")</f>
        <v>28</v>
      </c>
      <c r="Y82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17320.95</v>
      </c>
      <c r="Z822" s="22" t="str">
        <f>IF(Table1[[#This Row],[Total Payments Received]]&gt;Table1[[#This Row],[Loan Amount]],"PROFIT","LOSS")</f>
        <v>LOSS</v>
      </c>
    </row>
    <row r="823" spans="1:26" ht="30" x14ac:dyDescent="0.25">
      <c r="A823" s="21" t="s">
        <v>1685</v>
      </c>
      <c r="B823" s="2" t="s">
        <v>2629</v>
      </c>
      <c r="C823" s="3" t="s">
        <v>1686</v>
      </c>
      <c r="D823" s="3" t="s">
        <v>55</v>
      </c>
      <c r="E823" s="3">
        <v>11754</v>
      </c>
      <c r="F823" s="3">
        <v>10.4</v>
      </c>
      <c r="G823" s="3">
        <v>60</v>
      </c>
      <c r="H823" s="3" t="s">
        <v>19</v>
      </c>
      <c r="I823" s="3" t="s">
        <v>20</v>
      </c>
      <c r="J823" s="3" t="s">
        <v>21</v>
      </c>
      <c r="K823" s="3">
        <v>91576</v>
      </c>
      <c r="L823" s="3" t="s">
        <v>32</v>
      </c>
      <c r="M823" s="3">
        <v>0.35</v>
      </c>
      <c r="N823" s="3">
        <v>0.62</v>
      </c>
      <c r="O823" s="3">
        <v>12976.42</v>
      </c>
      <c r="P823" s="3">
        <v>0</v>
      </c>
      <c r="Q823" s="3">
        <f>Table1[[#This Row],[Total Payments Received]]-Table1[[#This Row],[Loan Amount]]</f>
        <v>1222.42</v>
      </c>
      <c r="R823" s="4">
        <f>Table1[[#This Row],[Loan Amount]]/Table1[[#This Row],[Annual Income]]</f>
        <v>0.1283524067441251</v>
      </c>
      <c r="S823" s="6">
        <f>Table1[[#This Row],[Loan Amount]]/Table1[[#This Row],[Annual Income]]</f>
        <v>0.1283524067441251</v>
      </c>
      <c r="T823" s="3">
        <f>Table1[[#This Row],[Total Payments Received]]/Table1[[#This Row],[Term (Months)]]</f>
        <v>216.27366666666666</v>
      </c>
      <c r="U823" s="3">
        <f>Table1[[#This Row],[Annual Income]]/12</f>
        <v>7631.333333333333</v>
      </c>
      <c r="V823" s="6">
        <f>Table1[[#This Row],[EMI PER MONTH]]/Table1[[#This Row],[INCOME PER MONTH]]</f>
        <v>2.8340220145016162E-2</v>
      </c>
      <c r="W823" s="7" t="str">
        <f>TEXT(Table1[[#This Row],[Issue Date]],"YYYY-mm")</f>
        <v>2021-05</v>
      </c>
      <c r="X823" s="33">
        <f ca="1">DATEDIF(Table1[[#This Row],[Issue Date]],TODAY(),"m")</f>
        <v>52</v>
      </c>
      <c r="Y82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1222.42</v>
      </c>
      <c r="Z823" s="22" t="str">
        <f>IF(Table1[[#This Row],[Total Payments Received]]&gt;Table1[[#This Row],[Loan Amount]],"PROFIT","LOSS")</f>
        <v>PROFIT</v>
      </c>
    </row>
    <row r="824" spans="1:26" ht="30" x14ac:dyDescent="0.25">
      <c r="A824" s="21" t="s">
        <v>1687</v>
      </c>
      <c r="B824" s="2" t="s">
        <v>2485</v>
      </c>
      <c r="C824" s="3" t="s">
        <v>1688</v>
      </c>
      <c r="D824" s="3" t="s">
        <v>52</v>
      </c>
      <c r="E824" s="3">
        <v>35447</v>
      </c>
      <c r="F824" s="3">
        <v>13</v>
      </c>
      <c r="G824" s="3">
        <v>36</v>
      </c>
      <c r="H824" s="3" t="s">
        <v>2043</v>
      </c>
      <c r="I824" s="3" t="s">
        <v>56</v>
      </c>
      <c r="J824" s="3" t="s">
        <v>21</v>
      </c>
      <c r="K824" s="3">
        <v>73919</v>
      </c>
      <c r="L824" s="3" t="s">
        <v>28</v>
      </c>
      <c r="M824" s="3">
        <v>0.36</v>
      </c>
      <c r="N824" s="3">
        <v>0.88</v>
      </c>
      <c r="O824" s="3">
        <v>8869.57</v>
      </c>
      <c r="P824" s="3">
        <v>8023.15</v>
      </c>
      <c r="Q824" s="3">
        <f>Table1[[#This Row],[Total Payments Received]]-Table1[[#This Row],[Loan Amount]]</f>
        <v>-26577.43</v>
      </c>
      <c r="R824" s="4">
        <f>Table1[[#This Row],[Loan Amount]]/Table1[[#This Row],[Annual Income]]</f>
        <v>0.47953841366901606</v>
      </c>
      <c r="S824" s="6">
        <f>Table1[[#This Row],[Loan Amount]]/Table1[[#This Row],[Annual Income]]</f>
        <v>0.47953841366901606</v>
      </c>
      <c r="T824" s="3">
        <f>Table1[[#This Row],[Total Payments Received]]/Table1[[#This Row],[Term (Months)]]</f>
        <v>246.37694444444443</v>
      </c>
      <c r="U824" s="3">
        <f>Table1[[#This Row],[Annual Income]]/12</f>
        <v>6159.916666666667</v>
      </c>
      <c r="V824" s="6">
        <f>Table1[[#This Row],[EMI PER MONTH]]/Table1[[#This Row],[INCOME PER MONTH]]</f>
        <v>3.9996798297235257E-2</v>
      </c>
      <c r="W824" s="7" t="str">
        <f>TEXT(Table1[[#This Row],[Issue Date]],"YYYY-mm")</f>
        <v>2021-04</v>
      </c>
      <c r="X824" s="33">
        <f ca="1">DATEDIF(Table1[[#This Row],[Issue Date]],TODAY(),"m")</f>
        <v>53</v>
      </c>
      <c r="Y82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26577.43</v>
      </c>
      <c r="Z824" s="22" t="str">
        <f>IF(Table1[[#This Row],[Total Payments Received]]&gt;Table1[[#This Row],[Loan Amount]],"PROFIT","LOSS")</f>
        <v>LOSS</v>
      </c>
    </row>
    <row r="825" spans="1:26" x14ac:dyDescent="0.25">
      <c r="A825" s="21" t="s">
        <v>1689</v>
      </c>
      <c r="B825" s="2" t="s">
        <v>2630</v>
      </c>
      <c r="C825" s="3" t="s">
        <v>1690</v>
      </c>
      <c r="D825" s="3" t="s">
        <v>39</v>
      </c>
      <c r="E825" s="3">
        <v>16901</v>
      </c>
      <c r="F825" s="3">
        <v>7.1</v>
      </c>
      <c r="G825" s="3">
        <v>60</v>
      </c>
      <c r="H825" s="3" t="s">
        <v>19</v>
      </c>
      <c r="I825" s="3" t="s">
        <v>26</v>
      </c>
      <c r="J825" s="3" t="s">
        <v>27</v>
      </c>
      <c r="K825" s="3">
        <v>112103</v>
      </c>
      <c r="L825" s="3" t="s">
        <v>32</v>
      </c>
      <c r="M825" s="3">
        <v>0.22</v>
      </c>
      <c r="N825" s="3">
        <v>0.82</v>
      </c>
      <c r="O825" s="3">
        <v>18100.97</v>
      </c>
      <c r="P825" s="3">
        <v>0</v>
      </c>
      <c r="Q825" s="3">
        <f>Table1[[#This Row],[Total Payments Received]]-Table1[[#This Row],[Loan Amount]]</f>
        <v>1199.9700000000012</v>
      </c>
      <c r="R825" s="4">
        <f>Table1[[#This Row],[Loan Amount]]/Table1[[#This Row],[Annual Income]]</f>
        <v>0.15076313747178935</v>
      </c>
      <c r="S825" s="6">
        <f>Table1[[#This Row],[Loan Amount]]/Table1[[#This Row],[Annual Income]]</f>
        <v>0.15076313747178935</v>
      </c>
      <c r="T825" s="3">
        <f>Table1[[#This Row],[Total Payments Received]]/Table1[[#This Row],[Term (Months)]]</f>
        <v>301.68283333333335</v>
      </c>
      <c r="U825" s="3">
        <f>Table1[[#This Row],[Annual Income]]/12</f>
        <v>9341.9166666666661</v>
      </c>
      <c r="V825" s="6">
        <f>Table1[[#This Row],[EMI PER MONTH]]/Table1[[#This Row],[INCOME PER MONTH]]</f>
        <v>3.2293462262383707E-2</v>
      </c>
      <c r="W825" s="7" t="str">
        <f>TEXT(Table1[[#This Row],[Issue Date]],"YYYY-mm")</f>
        <v>2022-09</v>
      </c>
      <c r="X825" s="33">
        <f ca="1">DATEDIF(Table1[[#This Row],[Issue Date]],TODAY(),"m")</f>
        <v>36</v>
      </c>
      <c r="Y82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1199.97</v>
      </c>
      <c r="Z825" s="22" t="str">
        <f>IF(Table1[[#This Row],[Total Payments Received]]&gt;Table1[[#This Row],[Loan Amount]],"PROFIT","LOSS")</f>
        <v>PROFIT</v>
      </c>
    </row>
    <row r="826" spans="1:26" ht="30" x14ac:dyDescent="0.25">
      <c r="A826" s="21" t="s">
        <v>1691</v>
      </c>
      <c r="B826" s="2" t="s">
        <v>2631</v>
      </c>
      <c r="C826" s="3" t="s">
        <v>1692</v>
      </c>
      <c r="D826" s="3" t="s">
        <v>39</v>
      </c>
      <c r="E826" s="3">
        <v>34004</v>
      </c>
      <c r="F826" s="3">
        <v>8.8000000000000007</v>
      </c>
      <c r="G826" s="3">
        <v>36</v>
      </c>
      <c r="H826" s="3" t="s">
        <v>19</v>
      </c>
      <c r="I826" s="3" t="s">
        <v>26</v>
      </c>
      <c r="J826" s="3" t="s">
        <v>21</v>
      </c>
      <c r="K826" s="3">
        <v>33358</v>
      </c>
      <c r="L826" s="3" t="s">
        <v>28</v>
      </c>
      <c r="M826" s="3">
        <v>0.44</v>
      </c>
      <c r="N826" s="3">
        <v>0.81</v>
      </c>
      <c r="O826" s="3">
        <v>36996.35</v>
      </c>
      <c r="P826" s="3">
        <v>0</v>
      </c>
      <c r="Q826" s="3">
        <f>Table1[[#This Row],[Total Payments Received]]-Table1[[#This Row],[Loan Amount]]</f>
        <v>2992.3499999999985</v>
      </c>
      <c r="R826" s="4">
        <f>Table1[[#This Row],[Loan Amount]]/Table1[[#This Row],[Annual Income]]</f>
        <v>1.0193656694046405</v>
      </c>
      <c r="S826" s="6">
        <f>Table1[[#This Row],[Loan Amount]]/Table1[[#This Row],[Annual Income]]</f>
        <v>1.0193656694046405</v>
      </c>
      <c r="T826" s="3">
        <f>Table1[[#This Row],[Total Payments Received]]/Table1[[#This Row],[Term (Months)]]</f>
        <v>1027.6763888888888</v>
      </c>
      <c r="U826" s="3">
        <f>Table1[[#This Row],[Annual Income]]/12</f>
        <v>2779.8333333333335</v>
      </c>
      <c r="V826" s="6">
        <f>Table1[[#This Row],[EMI PER MONTH]]/Table1[[#This Row],[INCOME PER MONTH]]</f>
        <v>0.3696899294522053</v>
      </c>
      <c r="W826" s="7" t="str">
        <f>TEXT(Table1[[#This Row],[Issue Date]],"YYYY-mm")</f>
        <v>2023-01</v>
      </c>
      <c r="X826" s="33">
        <f ca="1">DATEDIF(Table1[[#This Row],[Issue Date]],TODAY(),"m")</f>
        <v>31</v>
      </c>
      <c r="Y82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2992.35</v>
      </c>
      <c r="Z826" s="22" t="str">
        <f>IF(Table1[[#This Row],[Total Payments Received]]&gt;Table1[[#This Row],[Loan Amount]],"PROFIT","LOSS")</f>
        <v>PROFIT</v>
      </c>
    </row>
    <row r="827" spans="1:26" x14ac:dyDescent="0.25">
      <c r="A827" s="21" t="s">
        <v>1693</v>
      </c>
      <c r="B827" s="2" t="s">
        <v>2531</v>
      </c>
      <c r="C827" s="3" t="s">
        <v>1694</v>
      </c>
      <c r="D827" s="3" t="s">
        <v>75</v>
      </c>
      <c r="E827" s="3">
        <v>8446</v>
      </c>
      <c r="F827" s="3">
        <v>20.7</v>
      </c>
      <c r="G827" s="3">
        <v>60</v>
      </c>
      <c r="H827" s="3" t="s">
        <v>2043</v>
      </c>
      <c r="I827" s="3" t="s">
        <v>20</v>
      </c>
      <c r="J827" s="3" t="s">
        <v>27</v>
      </c>
      <c r="K827" s="3">
        <v>118535</v>
      </c>
      <c r="L827" s="3" t="s">
        <v>22</v>
      </c>
      <c r="M827" s="3">
        <v>0.48</v>
      </c>
      <c r="N827" s="3">
        <v>0.9</v>
      </c>
      <c r="O827" s="3">
        <v>1999.88</v>
      </c>
      <c r="P827" s="3">
        <v>1314.2</v>
      </c>
      <c r="Q827" s="3">
        <f>Table1[[#This Row],[Total Payments Received]]-Table1[[#This Row],[Loan Amount]]</f>
        <v>-6446.12</v>
      </c>
      <c r="R827" s="4">
        <f>Table1[[#This Row],[Loan Amount]]/Table1[[#This Row],[Annual Income]]</f>
        <v>7.1253216349601384E-2</v>
      </c>
      <c r="S827" s="6">
        <f>Table1[[#This Row],[Loan Amount]]/Table1[[#This Row],[Annual Income]]</f>
        <v>7.1253216349601384E-2</v>
      </c>
      <c r="T827" s="3">
        <f>Table1[[#This Row],[Total Payments Received]]/Table1[[#This Row],[Term (Months)]]</f>
        <v>33.331333333333333</v>
      </c>
      <c r="U827" s="3">
        <f>Table1[[#This Row],[Annual Income]]/12</f>
        <v>9877.9166666666661</v>
      </c>
      <c r="V827" s="6">
        <f>Table1[[#This Row],[EMI PER MONTH]]/Table1[[#This Row],[INCOME PER MONTH]]</f>
        <v>3.3743282574766947E-3</v>
      </c>
      <c r="W827" s="7" t="str">
        <f>TEXT(Table1[[#This Row],[Issue Date]],"YYYY-mm")</f>
        <v>2023-03</v>
      </c>
      <c r="X827" s="33">
        <f ca="1">DATEDIF(Table1[[#This Row],[Issue Date]],TODAY(),"m")</f>
        <v>30</v>
      </c>
      <c r="Y82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6446.12</v>
      </c>
      <c r="Z827" s="22" t="str">
        <f>IF(Table1[[#This Row],[Total Payments Received]]&gt;Table1[[#This Row],[Loan Amount]],"PROFIT","LOSS")</f>
        <v>LOSS</v>
      </c>
    </row>
    <row r="828" spans="1:26" x14ac:dyDescent="0.25">
      <c r="A828" s="21" t="s">
        <v>1695</v>
      </c>
      <c r="B828" s="2" t="s">
        <v>2512</v>
      </c>
      <c r="C828" s="3" t="s">
        <v>1696</v>
      </c>
      <c r="D828" s="3" t="s">
        <v>55</v>
      </c>
      <c r="E828" s="3">
        <v>38211</v>
      </c>
      <c r="F828" s="3">
        <v>19.3</v>
      </c>
      <c r="G828" s="3">
        <v>60</v>
      </c>
      <c r="H828" s="3" t="s">
        <v>2043</v>
      </c>
      <c r="I828" s="3" t="s">
        <v>26</v>
      </c>
      <c r="J828" s="3" t="s">
        <v>36</v>
      </c>
      <c r="K828" s="3">
        <v>137894</v>
      </c>
      <c r="L828" s="3" t="s">
        <v>28</v>
      </c>
      <c r="M828" s="3">
        <v>0.19</v>
      </c>
      <c r="N828" s="3">
        <v>0.81</v>
      </c>
      <c r="O828" s="3">
        <v>7832.97</v>
      </c>
      <c r="P828" s="3">
        <v>0</v>
      </c>
      <c r="Q828" s="3">
        <f>Table1[[#This Row],[Total Payments Received]]-Table1[[#This Row],[Loan Amount]]</f>
        <v>-30378.03</v>
      </c>
      <c r="R828" s="4">
        <f>Table1[[#This Row],[Loan Amount]]/Table1[[#This Row],[Annual Income]]</f>
        <v>0.27710415246493686</v>
      </c>
      <c r="S828" s="6">
        <f>Table1[[#This Row],[Loan Amount]]/Table1[[#This Row],[Annual Income]]</f>
        <v>0.27710415246493686</v>
      </c>
      <c r="T828" s="3">
        <f>Table1[[#This Row],[Total Payments Received]]/Table1[[#This Row],[Term (Months)]]</f>
        <v>130.54949999999999</v>
      </c>
      <c r="U828" s="3">
        <f>Table1[[#This Row],[Annual Income]]/12</f>
        <v>11491.166666666666</v>
      </c>
      <c r="V828" s="6">
        <f>Table1[[#This Row],[EMI PER MONTH]]/Table1[[#This Row],[INCOME PER MONTH]]</f>
        <v>1.1360856890074985E-2</v>
      </c>
      <c r="W828" s="7" t="str">
        <f>TEXT(Table1[[#This Row],[Issue Date]],"YYYY-mm")</f>
        <v>2021-03</v>
      </c>
      <c r="X828" s="33">
        <f ca="1">DATEDIF(Table1[[#This Row],[Issue Date]],TODAY(),"m")</f>
        <v>54</v>
      </c>
      <c r="Y82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30378.03</v>
      </c>
      <c r="Z828" s="22" t="str">
        <f>IF(Table1[[#This Row],[Total Payments Received]]&gt;Table1[[#This Row],[Loan Amount]],"PROFIT","LOSS")</f>
        <v>LOSS</v>
      </c>
    </row>
    <row r="829" spans="1:26" x14ac:dyDescent="0.25">
      <c r="A829" s="21" t="s">
        <v>1697</v>
      </c>
      <c r="B829" s="2" t="s">
        <v>2632</v>
      </c>
      <c r="C829" s="3" t="s">
        <v>1698</v>
      </c>
      <c r="D829" s="3" t="s">
        <v>39</v>
      </c>
      <c r="E829" s="3">
        <v>30301</v>
      </c>
      <c r="F829" s="3">
        <v>16.899999999999999</v>
      </c>
      <c r="G829" s="3">
        <v>60</v>
      </c>
      <c r="H829" s="3" t="s">
        <v>19</v>
      </c>
      <c r="I829" s="3" t="s">
        <v>20</v>
      </c>
      <c r="J829" s="3" t="s">
        <v>36</v>
      </c>
      <c r="K829" s="3">
        <v>106524</v>
      </c>
      <c r="L829" s="3" t="s">
        <v>32</v>
      </c>
      <c r="M829" s="3">
        <v>0.14000000000000001</v>
      </c>
      <c r="N829" s="3">
        <v>0.63</v>
      </c>
      <c r="O829" s="3">
        <v>35421.870000000003</v>
      </c>
      <c r="P829" s="3">
        <v>0</v>
      </c>
      <c r="Q829" s="3">
        <f>Table1[[#This Row],[Total Payments Received]]-Table1[[#This Row],[Loan Amount]]</f>
        <v>5120.8700000000026</v>
      </c>
      <c r="R829" s="4">
        <f>Table1[[#This Row],[Loan Amount]]/Table1[[#This Row],[Annual Income]]</f>
        <v>0.28445232999136344</v>
      </c>
      <c r="S829" s="6">
        <f>Table1[[#This Row],[Loan Amount]]/Table1[[#This Row],[Annual Income]]</f>
        <v>0.28445232999136344</v>
      </c>
      <c r="T829" s="3">
        <f>Table1[[#This Row],[Total Payments Received]]/Table1[[#This Row],[Term (Months)]]</f>
        <v>590.36450000000002</v>
      </c>
      <c r="U829" s="3">
        <f>Table1[[#This Row],[Annual Income]]/12</f>
        <v>8877</v>
      </c>
      <c r="V829" s="6">
        <f>Table1[[#This Row],[EMI PER MONTH]]/Table1[[#This Row],[INCOME PER MONTH]]</f>
        <v>6.6504956629491949E-2</v>
      </c>
      <c r="W829" s="7" t="str">
        <f>TEXT(Table1[[#This Row],[Issue Date]],"YYYY-mm")</f>
        <v>2021-01</v>
      </c>
      <c r="X829" s="33">
        <f ca="1">DATEDIF(Table1[[#This Row],[Issue Date]],TODAY(),"m")</f>
        <v>56</v>
      </c>
      <c r="Y82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5120.87</v>
      </c>
      <c r="Z829" s="22" t="str">
        <f>IF(Table1[[#This Row],[Total Payments Received]]&gt;Table1[[#This Row],[Loan Amount]],"PROFIT","LOSS")</f>
        <v>PROFIT</v>
      </c>
    </row>
    <row r="830" spans="1:26" x14ac:dyDescent="0.25">
      <c r="A830" s="21" t="s">
        <v>1699</v>
      </c>
      <c r="B830" s="2" t="s">
        <v>2050</v>
      </c>
      <c r="C830" s="3" t="s">
        <v>1700</v>
      </c>
      <c r="D830" s="3" t="s">
        <v>39</v>
      </c>
      <c r="E830" s="3">
        <v>27116</v>
      </c>
      <c r="F830" s="3">
        <v>22.9</v>
      </c>
      <c r="G830" s="3">
        <v>36</v>
      </c>
      <c r="H830" s="3" t="s">
        <v>2043</v>
      </c>
      <c r="I830" s="3" t="s">
        <v>72</v>
      </c>
      <c r="J830" s="3" t="s">
        <v>27</v>
      </c>
      <c r="K830" s="3">
        <v>135982</v>
      </c>
      <c r="L830" s="3" t="s">
        <v>22</v>
      </c>
      <c r="M830" s="3">
        <v>0.18</v>
      </c>
      <c r="N830" s="3">
        <v>0.81</v>
      </c>
      <c r="O830" s="3">
        <v>9820.9699999999993</v>
      </c>
      <c r="P830" s="3">
        <v>0</v>
      </c>
      <c r="Q830" s="3">
        <f>Table1[[#This Row],[Total Payments Received]]-Table1[[#This Row],[Loan Amount]]</f>
        <v>-17295.03</v>
      </c>
      <c r="R830" s="4">
        <f>Table1[[#This Row],[Loan Amount]]/Table1[[#This Row],[Annual Income]]</f>
        <v>0.19940874527510993</v>
      </c>
      <c r="S830" s="6">
        <f>Table1[[#This Row],[Loan Amount]]/Table1[[#This Row],[Annual Income]]</f>
        <v>0.19940874527510993</v>
      </c>
      <c r="T830" s="3">
        <f>Table1[[#This Row],[Total Payments Received]]/Table1[[#This Row],[Term (Months)]]</f>
        <v>272.80472222222221</v>
      </c>
      <c r="U830" s="3">
        <f>Table1[[#This Row],[Annual Income]]/12</f>
        <v>11331.833333333334</v>
      </c>
      <c r="V830" s="6">
        <f>Table1[[#This Row],[EMI PER MONTH]]/Table1[[#This Row],[INCOME PER MONTH]]</f>
        <v>2.4074191191971486E-2</v>
      </c>
      <c r="W830" s="7" t="str">
        <f>TEXT(Table1[[#This Row],[Issue Date]],"YYYY-mm")</f>
        <v>2023-05</v>
      </c>
      <c r="X830" s="33">
        <f ca="1">DATEDIF(Table1[[#This Row],[Issue Date]],TODAY(),"m")</f>
        <v>27</v>
      </c>
      <c r="Y83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17295.03</v>
      </c>
      <c r="Z830" s="22" t="str">
        <f>IF(Table1[[#This Row],[Total Payments Received]]&gt;Table1[[#This Row],[Loan Amount]],"PROFIT","LOSS")</f>
        <v>LOSS</v>
      </c>
    </row>
    <row r="831" spans="1:26" ht="30" hidden="1" x14ac:dyDescent="0.25">
      <c r="A831" s="21" t="s">
        <v>1701</v>
      </c>
      <c r="B831" s="2" t="s">
        <v>2620</v>
      </c>
      <c r="C831" s="3" t="s">
        <v>1702</v>
      </c>
      <c r="D831" s="3" t="s">
        <v>25</v>
      </c>
      <c r="E831" s="3">
        <v>19752</v>
      </c>
      <c r="F831" s="3">
        <v>16.7</v>
      </c>
      <c r="G831" s="3">
        <v>60</v>
      </c>
      <c r="H831" s="3" t="s">
        <v>2773</v>
      </c>
      <c r="I831" s="3" t="s">
        <v>56</v>
      </c>
      <c r="J831" s="3" t="s">
        <v>46</v>
      </c>
      <c r="K831" s="3">
        <v>127057</v>
      </c>
      <c r="L831" s="3" t="s">
        <v>32</v>
      </c>
      <c r="M831" s="3">
        <v>0.43</v>
      </c>
      <c r="N831" s="3">
        <v>0.64</v>
      </c>
      <c r="O831" s="3">
        <v>0</v>
      </c>
      <c r="P831" s="3">
        <v>0</v>
      </c>
      <c r="Q831" s="3">
        <f>Table1[[#This Row],[Total Payments Received]]-Table1[[#This Row],[Loan Amount]]</f>
        <v>-19752</v>
      </c>
      <c r="R831" s="4">
        <f>Table1[[#This Row],[Loan Amount]]/Table1[[#This Row],[Annual Income]]</f>
        <v>0.15545778666267895</v>
      </c>
      <c r="S831" s="6">
        <f>Table1[[#This Row],[Loan Amount]]/Table1[[#This Row],[Annual Income]]</f>
        <v>0.15545778666267895</v>
      </c>
      <c r="T831" s="3">
        <f>Table1[[#This Row],[Total Payments Received]]/Table1[[#This Row],[Term (Months)]]</f>
        <v>0</v>
      </c>
      <c r="U831" s="3">
        <f>Table1[[#This Row],[Annual Income]]/12</f>
        <v>10588.083333333334</v>
      </c>
      <c r="V831" s="6">
        <f>Table1[[#This Row],[EMI PER MONTH]]/Table1[[#This Row],[INCOME PER MONTH]]</f>
        <v>0</v>
      </c>
      <c r="W831" s="7" t="str">
        <f>TEXT(Table1[[#This Row],[Issue Date]],"YYYY-mm")</f>
        <v>2022-07</v>
      </c>
      <c r="X831" s="33">
        <f ca="1">DATEDIF(Table1[[#This Row],[Issue Date]],TODAY(),"m")</f>
        <v>38</v>
      </c>
      <c r="Y83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19752</v>
      </c>
      <c r="Z831" s="22" t="str">
        <f>IF(Table1[[#This Row],[Total Payments Received]]&gt;Table1[[#This Row],[Loan Amount]],"PROFIT","LOSS")</f>
        <v>LOSS</v>
      </c>
    </row>
    <row r="832" spans="1:26" x14ac:dyDescent="0.25">
      <c r="A832" s="21" t="s">
        <v>1703</v>
      </c>
      <c r="B832" s="2" t="s">
        <v>2633</v>
      </c>
      <c r="C832" s="3" t="s">
        <v>1704</v>
      </c>
      <c r="D832" s="3" t="s">
        <v>52</v>
      </c>
      <c r="E832" s="3">
        <v>33376</v>
      </c>
      <c r="F832" s="3">
        <v>14.3</v>
      </c>
      <c r="G832" s="3">
        <v>60</v>
      </c>
      <c r="H832" s="3" t="s">
        <v>2043</v>
      </c>
      <c r="I832" s="3" t="s">
        <v>72</v>
      </c>
      <c r="J832" s="3" t="s">
        <v>36</v>
      </c>
      <c r="K832" s="3">
        <v>35698</v>
      </c>
      <c r="L832" s="3" t="s">
        <v>28</v>
      </c>
      <c r="M832" s="3">
        <v>0.37</v>
      </c>
      <c r="N832" s="3">
        <v>0.84</v>
      </c>
      <c r="O832" s="3">
        <v>13076.81</v>
      </c>
      <c r="P832" s="3">
        <v>0</v>
      </c>
      <c r="Q832" s="3">
        <f>Table1[[#This Row],[Total Payments Received]]-Table1[[#This Row],[Loan Amount]]</f>
        <v>-20299.190000000002</v>
      </c>
      <c r="R832" s="4">
        <f>Table1[[#This Row],[Loan Amount]]/Table1[[#This Row],[Annual Income]]</f>
        <v>0.93495433917866544</v>
      </c>
      <c r="S832" s="6">
        <f>Table1[[#This Row],[Loan Amount]]/Table1[[#This Row],[Annual Income]]</f>
        <v>0.93495433917866544</v>
      </c>
      <c r="T832" s="3">
        <f>Table1[[#This Row],[Total Payments Received]]/Table1[[#This Row],[Term (Months)]]</f>
        <v>217.94683333333333</v>
      </c>
      <c r="U832" s="3">
        <f>Table1[[#This Row],[Annual Income]]/12</f>
        <v>2974.8333333333335</v>
      </c>
      <c r="V832" s="6">
        <f>Table1[[#This Row],[EMI PER MONTH]]/Table1[[#This Row],[INCOME PER MONTH]]</f>
        <v>7.3263544176144321E-2</v>
      </c>
      <c r="W832" s="7" t="str">
        <f>TEXT(Table1[[#This Row],[Issue Date]],"YYYY-mm")</f>
        <v>2022-12</v>
      </c>
      <c r="X832" s="33">
        <f ca="1">DATEDIF(Table1[[#This Row],[Issue Date]],TODAY(),"m")</f>
        <v>33</v>
      </c>
      <c r="Y83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20299.19</v>
      </c>
      <c r="Z832" s="22" t="str">
        <f>IF(Table1[[#This Row],[Total Payments Received]]&gt;Table1[[#This Row],[Loan Amount]],"PROFIT","LOSS")</f>
        <v>LOSS</v>
      </c>
    </row>
    <row r="833" spans="1:26" ht="30" x14ac:dyDescent="0.25">
      <c r="A833" s="21" t="s">
        <v>1705</v>
      </c>
      <c r="B833" s="2" t="s">
        <v>2345</v>
      </c>
      <c r="C833" s="3" t="s">
        <v>1706</v>
      </c>
      <c r="D833" s="3" t="s">
        <v>75</v>
      </c>
      <c r="E833" s="3">
        <v>17669</v>
      </c>
      <c r="F833" s="3">
        <v>11.8</v>
      </c>
      <c r="G833" s="3">
        <v>36</v>
      </c>
      <c r="H833" s="3" t="s">
        <v>2043</v>
      </c>
      <c r="I833" s="3" t="s">
        <v>56</v>
      </c>
      <c r="J833" s="3" t="s">
        <v>46</v>
      </c>
      <c r="K833" s="3">
        <v>96809</v>
      </c>
      <c r="L833" s="3" t="s">
        <v>22</v>
      </c>
      <c r="M833" s="3">
        <v>0.35</v>
      </c>
      <c r="N833" s="3">
        <v>0.78</v>
      </c>
      <c r="O833" s="3">
        <v>7665.57</v>
      </c>
      <c r="P833" s="3">
        <v>0</v>
      </c>
      <c r="Q833" s="3">
        <f>Table1[[#This Row],[Total Payments Received]]-Table1[[#This Row],[Loan Amount]]</f>
        <v>-10003.43</v>
      </c>
      <c r="R833" s="4">
        <f>Table1[[#This Row],[Loan Amount]]/Table1[[#This Row],[Annual Income]]</f>
        <v>0.18251402245658979</v>
      </c>
      <c r="S833" s="6">
        <f>Table1[[#This Row],[Loan Amount]]/Table1[[#This Row],[Annual Income]]</f>
        <v>0.18251402245658979</v>
      </c>
      <c r="T833" s="3">
        <f>Table1[[#This Row],[Total Payments Received]]/Table1[[#This Row],[Term (Months)]]</f>
        <v>212.9325</v>
      </c>
      <c r="U833" s="3">
        <f>Table1[[#This Row],[Annual Income]]/12</f>
        <v>8067.416666666667</v>
      </c>
      <c r="V833" s="6">
        <f>Table1[[#This Row],[EMI PER MONTH]]/Table1[[#This Row],[INCOME PER MONTH]]</f>
        <v>2.6394136908758484E-2</v>
      </c>
      <c r="W833" s="7" t="str">
        <f>TEXT(Table1[[#This Row],[Issue Date]],"YYYY-mm")</f>
        <v>2021-01</v>
      </c>
      <c r="X833" s="33">
        <f ca="1">DATEDIF(Table1[[#This Row],[Issue Date]],TODAY(),"m")</f>
        <v>55</v>
      </c>
      <c r="Y83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10003.43</v>
      </c>
      <c r="Z833" s="22" t="str">
        <f>IF(Table1[[#This Row],[Total Payments Received]]&gt;Table1[[#This Row],[Loan Amount]],"PROFIT","LOSS")</f>
        <v>LOSS</v>
      </c>
    </row>
    <row r="834" spans="1:26" x14ac:dyDescent="0.25">
      <c r="A834" s="21" t="s">
        <v>1707</v>
      </c>
      <c r="B834" s="2" t="s">
        <v>2439</v>
      </c>
      <c r="C834" s="3" t="s">
        <v>1708</v>
      </c>
      <c r="D834" s="3" t="s">
        <v>71</v>
      </c>
      <c r="E834" s="3">
        <v>33916</v>
      </c>
      <c r="F834" s="3">
        <v>23.8</v>
      </c>
      <c r="G834" s="3">
        <v>60</v>
      </c>
      <c r="H834" s="3" t="s">
        <v>2043</v>
      </c>
      <c r="I834" s="3" t="s">
        <v>40</v>
      </c>
      <c r="J834" s="3" t="s">
        <v>36</v>
      </c>
      <c r="K834" s="3">
        <v>123079</v>
      </c>
      <c r="L834" s="3" t="s">
        <v>32</v>
      </c>
      <c r="M834" s="3">
        <v>0.26</v>
      </c>
      <c r="N834" s="3">
        <v>0.53</v>
      </c>
      <c r="O834" s="3">
        <v>16543.73</v>
      </c>
      <c r="P834" s="3">
        <v>0</v>
      </c>
      <c r="Q834" s="3">
        <f>Table1[[#This Row],[Total Payments Received]]-Table1[[#This Row],[Loan Amount]]</f>
        <v>-17372.27</v>
      </c>
      <c r="R834" s="4">
        <f>Table1[[#This Row],[Loan Amount]]/Table1[[#This Row],[Annual Income]]</f>
        <v>0.27556284987690832</v>
      </c>
      <c r="S834" s="6">
        <f>Table1[[#This Row],[Loan Amount]]/Table1[[#This Row],[Annual Income]]</f>
        <v>0.27556284987690832</v>
      </c>
      <c r="T834" s="3">
        <f>Table1[[#This Row],[Total Payments Received]]/Table1[[#This Row],[Term (Months)]]</f>
        <v>275.72883333333334</v>
      </c>
      <c r="U834" s="3">
        <f>Table1[[#This Row],[Annual Income]]/12</f>
        <v>10256.583333333334</v>
      </c>
      <c r="V834" s="6">
        <f>Table1[[#This Row],[EMI PER MONTH]]/Table1[[#This Row],[INCOME PER MONTH]]</f>
        <v>2.688310759755929E-2</v>
      </c>
      <c r="W834" s="7" t="str">
        <f>TEXT(Table1[[#This Row],[Issue Date]],"YYYY-mm")</f>
        <v>2023-03</v>
      </c>
      <c r="X834" s="33">
        <f ca="1">DATEDIF(Table1[[#This Row],[Issue Date]],TODAY(),"m")</f>
        <v>29</v>
      </c>
      <c r="Y83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17372.27</v>
      </c>
      <c r="Z834" s="22" t="str">
        <f>IF(Table1[[#This Row],[Total Payments Received]]&gt;Table1[[#This Row],[Loan Amount]],"PROFIT","LOSS")</f>
        <v>LOSS</v>
      </c>
    </row>
    <row r="835" spans="1:26" ht="30" x14ac:dyDescent="0.25">
      <c r="A835" s="21" t="s">
        <v>1709</v>
      </c>
      <c r="B835" s="2" t="s">
        <v>2211</v>
      </c>
      <c r="C835" s="3" t="s">
        <v>1710</v>
      </c>
      <c r="D835" s="3" t="s">
        <v>18</v>
      </c>
      <c r="E835" s="3">
        <v>14395</v>
      </c>
      <c r="F835" s="3">
        <v>6.7</v>
      </c>
      <c r="G835" s="3">
        <v>36</v>
      </c>
      <c r="H835" s="3" t="s">
        <v>19</v>
      </c>
      <c r="I835" s="3" t="s">
        <v>56</v>
      </c>
      <c r="J835" s="3" t="s">
        <v>36</v>
      </c>
      <c r="K835" s="3">
        <v>85805</v>
      </c>
      <c r="L835" s="3" t="s">
        <v>22</v>
      </c>
      <c r="M835" s="3">
        <v>0.33</v>
      </c>
      <c r="N835" s="3">
        <v>0.73</v>
      </c>
      <c r="O835" s="3">
        <v>15359.46</v>
      </c>
      <c r="P835" s="3">
        <v>0</v>
      </c>
      <c r="Q835" s="3">
        <f>Table1[[#This Row],[Total Payments Received]]-Table1[[#This Row],[Loan Amount]]</f>
        <v>964.45999999999913</v>
      </c>
      <c r="R835" s="4">
        <f>Table1[[#This Row],[Loan Amount]]/Table1[[#This Row],[Annual Income]]</f>
        <v>0.16776411631023833</v>
      </c>
      <c r="S835" s="6">
        <f>Table1[[#This Row],[Loan Amount]]/Table1[[#This Row],[Annual Income]]</f>
        <v>0.16776411631023833</v>
      </c>
      <c r="T835" s="3">
        <f>Table1[[#This Row],[Total Payments Received]]/Table1[[#This Row],[Term (Months)]]</f>
        <v>426.65166666666664</v>
      </c>
      <c r="U835" s="3">
        <f>Table1[[#This Row],[Annual Income]]/12</f>
        <v>7150.416666666667</v>
      </c>
      <c r="V835" s="6">
        <f>Table1[[#This Row],[EMI PER MONTH]]/Table1[[#This Row],[INCOME PER MONTH]]</f>
        <v>5.9668084610453934E-2</v>
      </c>
      <c r="W835" s="7" t="str">
        <f>TEXT(Table1[[#This Row],[Issue Date]],"YYYY-mm")</f>
        <v>2021-12</v>
      </c>
      <c r="X835" s="33">
        <f ca="1">DATEDIF(Table1[[#This Row],[Issue Date]],TODAY(),"m")</f>
        <v>45</v>
      </c>
      <c r="Y83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964.459999999999</v>
      </c>
      <c r="Z835" s="22" t="str">
        <f>IF(Table1[[#This Row],[Total Payments Received]]&gt;Table1[[#This Row],[Loan Amount]],"PROFIT","LOSS")</f>
        <v>PROFIT</v>
      </c>
    </row>
    <row r="836" spans="1:26" ht="45" x14ac:dyDescent="0.25">
      <c r="A836" s="21" t="s">
        <v>1711</v>
      </c>
      <c r="B836" s="2" t="s">
        <v>2257</v>
      </c>
      <c r="C836" s="3" t="s">
        <v>1712</v>
      </c>
      <c r="D836" s="3" t="s">
        <v>64</v>
      </c>
      <c r="E836" s="3">
        <v>21421</v>
      </c>
      <c r="F836" s="3">
        <v>23.6</v>
      </c>
      <c r="G836" s="3">
        <v>36</v>
      </c>
      <c r="H836" s="3" t="s">
        <v>2043</v>
      </c>
      <c r="I836" s="3" t="s">
        <v>20</v>
      </c>
      <c r="J836" s="3" t="s">
        <v>31</v>
      </c>
      <c r="K836" s="3">
        <v>61349</v>
      </c>
      <c r="L836" s="3" t="s">
        <v>22</v>
      </c>
      <c r="M836" s="3">
        <v>0.22</v>
      </c>
      <c r="N836" s="3">
        <v>0.65</v>
      </c>
      <c r="O836" s="3">
        <v>3641.47</v>
      </c>
      <c r="P836" s="3">
        <v>0</v>
      </c>
      <c r="Q836" s="3">
        <f>Table1[[#This Row],[Total Payments Received]]-Table1[[#This Row],[Loan Amount]]</f>
        <v>-17779.53</v>
      </c>
      <c r="R836" s="4">
        <f>Table1[[#This Row],[Loan Amount]]/Table1[[#This Row],[Annual Income]]</f>
        <v>0.34916624557857506</v>
      </c>
      <c r="S836" s="6">
        <f>Table1[[#This Row],[Loan Amount]]/Table1[[#This Row],[Annual Income]]</f>
        <v>0.34916624557857506</v>
      </c>
      <c r="T836" s="3">
        <f>Table1[[#This Row],[Total Payments Received]]/Table1[[#This Row],[Term (Months)]]</f>
        <v>101.15194444444444</v>
      </c>
      <c r="U836" s="3">
        <f>Table1[[#This Row],[Annual Income]]/12</f>
        <v>5112.416666666667</v>
      </c>
      <c r="V836" s="6">
        <f>Table1[[#This Row],[EMI PER MONTH]]/Table1[[#This Row],[INCOME PER MONTH]]</f>
        <v>1.9785543909979515E-2</v>
      </c>
      <c r="W836" s="7" t="str">
        <f>TEXT(Table1[[#This Row],[Issue Date]],"YYYY-mm")</f>
        <v>2021-10</v>
      </c>
      <c r="X836" s="33">
        <f ca="1">DATEDIF(Table1[[#This Row],[Issue Date]],TODAY(),"m")</f>
        <v>46</v>
      </c>
      <c r="Y83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17779.53</v>
      </c>
      <c r="Z836" s="22" t="str">
        <f>IF(Table1[[#This Row],[Total Payments Received]]&gt;Table1[[#This Row],[Loan Amount]],"PROFIT","LOSS")</f>
        <v>LOSS</v>
      </c>
    </row>
    <row r="837" spans="1:26" ht="30" x14ac:dyDescent="0.25">
      <c r="A837" s="21" t="s">
        <v>1713</v>
      </c>
      <c r="B837" s="2" t="s">
        <v>2554</v>
      </c>
      <c r="C837" s="3" t="s">
        <v>1714</v>
      </c>
      <c r="D837" s="3" t="s">
        <v>64</v>
      </c>
      <c r="E837" s="3">
        <v>27342</v>
      </c>
      <c r="F837" s="3">
        <v>21.5</v>
      </c>
      <c r="G837" s="3">
        <v>36</v>
      </c>
      <c r="H837" s="3" t="s">
        <v>19</v>
      </c>
      <c r="I837" s="3" t="s">
        <v>56</v>
      </c>
      <c r="J837" s="3" t="s">
        <v>21</v>
      </c>
      <c r="K837" s="3">
        <v>106777</v>
      </c>
      <c r="L837" s="3" t="s">
        <v>32</v>
      </c>
      <c r="M837" s="3">
        <v>0.28999999999999998</v>
      </c>
      <c r="N837" s="3">
        <v>0.65</v>
      </c>
      <c r="O837" s="3">
        <v>33220.53</v>
      </c>
      <c r="P837" s="3">
        <v>0</v>
      </c>
      <c r="Q837" s="3">
        <f>Table1[[#This Row],[Total Payments Received]]-Table1[[#This Row],[Loan Amount]]</f>
        <v>5878.5299999999988</v>
      </c>
      <c r="R837" s="4">
        <f>Table1[[#This Row],[Loan Amount]]/Table1[[#This Row],[Annual Income]]</f>
        <v>0.25606638133680476</v>
      </c>
      <c r="S837" s="6">
        <f>Table1[[#This Row],[Loan Amount]]/Table1[[#This Row],[Annual Income]]</f>
        <v>0.25606638133680476</v>
      </c>
      <c r="T837" s="3">
        <f>Table1[[#This Row],[Total Payments Received]]/Table1[[#This Row],[Term (Months)]]</f>
        <v>922.79250000000002</v>
      </c>
      <c r="U837" s="3">
        <f>Table1[[#This Row],[Annual Income]]/12</f>
        <v>8898.0833333333339</v>
      </c>
      <c r="V837" s="6">
        <f>Table1[[#This Row],[EMI PER MONTH]]/Table1[[#This Row],[INCOME PER MONTH]]</f>
        <v>0.10370688444140591</v>
      </c>
      <c r="W837" s="7" t="str">
        <f>TEXT(Table1[[#This Row],[Issue Date]],"YYYY-mm")</f>
        <v>2021-12</v>
      </c>
      <c r="X837" s="33">
        <f ca="1">DATEDIF(Table1[[#This Row],[Issue Date]],TODAY(),"m")</f>
        <v>44</v>
      </c>
      <c r="Y83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5878.53</v>
      </c>
      <c r="Z837" s="22" t="str">
        <f>IF(Table1[[#This Row],[Total Payments Received]]&gt;Table1[[#This Row],[Loan Amount]],"PROFIT","LOSS")</f>
        <v>PROFIT</v>
      </c>
    </row>
    <row r="838" spans="1:26" ht="30" x14ac:dyDescent="0.25">
      <c r="A838" s="21" t="s">
        <v>1715</v>
      </c>
      <c r="B838" s="2" t="s">
        <v>2390</v>
      </c>
      <c r="C838" s="3" t="s">
        <v>1716</v>
      </c>
      <c r="D838" s="3" t="s">
        <v>45</v>
      </c>
      <c r="E838" s="3">
        <v>5895</v>
      </c>
      <c r="F838" s="3">
        <v>7.6</v>
      </c>
      <c r="G838" s="3">
        <v>36</v>
      </c>
      <c r="H838" s="3" t="s">
        <v>2043</v>
      </c>
      <c r="I838" s="3" t="s">
        <v>35</v>
      </c>
      <c r="J838" s="3" t="s">
        <v>21</v>
      </c>
      <c r="K838" s="3">
        <v>80248</v>
      </c>
      <c r="L838" s="3" t="s">
        <v>22</v>
      </c>
      <c r="M838" s="3">
        <v>0.42</v>
      </c>
      <c r="N838" s="3">
        <v>0.77</v>
      </c>
      <c r="O838" s="3">
        <v>1855.91</v>
      </c>
      <c r="P838" s="3">
        <v>1714.08</v>
      </c>
      <c r="Q838" s="3">
        <f>Table1[[#This Row],[Total Payments Received]]-Table1[[#This Row],[Loan Amount]]</f>
        <v>-4039.09</v>
      </c>
      <c r="R838" s="4">
        <f>Table1[[#This Row],[Loan Amount]]/Table1[[#This Row],[Annual Income]]</f>
        <v>7.3459774698434857E-2</v>
      </c>
      <c r="S838" s="6">
        <f>Table1[[#This Row],[Loan Amount]]/Table1[[#This Row],[Annual Income]]</f>
        <v>7.3459774698434857E-2</v>
      </c>
      <c r="T838" s="3">
        <f>Table1[[#This Row],[Total Payments Received]]/Table1[[#This Row],[Term (Months)]]</f>
        <v>51.553055555555559</v>
      </c>
      <c r="U838" s="3">
        <f>Table1[[#This Row],[Annual Income]]/12</f>
        <v>6687.333333333333</v>
      </c>
      <c r="V838" s="6">
        <f>Table1[[#This Row],[EMI PER MONTH]]/Table1[[#This Row],[INCOME PER MONTH]]</f>
        <v>7.7090602465689703E-3</v>
      </c>
      <c r="W838" s="7" t="str">
        <f>TEXT(Table1[[#This Row],[Issue Date]],"YYYY-mm")</f>
        <v>2022-01</v>
      </c>
      <c r="X838" s="33">
        <f ca="1">DATEDIF(Table1[[#This Row],[Issue Date]],TODAY(),"m")</f>
        <v>43</v>
      </c>
      <c r="Y83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4039.09</v>
      </c>
      <c r="Z838" s="22" t="str">
        <f>IF(Table1[[#This Row],[Total Payments Received]]&gt;Table1[[#This Row],[Loan Amount]],"PROFIT","LOSS")</f>
        <v>LOSS</v>
      </c>
    </row>
    <row r="839" spans="1:26" ht="30" x14ac:dyDescent="0.25">
      <c r="A839" s="21" t="s">
        <v>1717</v>
      </c>
      <c r="B839" s="2" t="s">
        <v>2340</v>
      </c>
      <c r="C839" s="3" t="s">
        <v>1718</v>
      </c>
      <c r="D839" s="3" t="s">
        <v>18</v>
      </c>
      <c r="E839" s="3">
        <v>12023</v>
      </c>
      <c r="F839" s="3">
        <v>16.3</v>
      </c>
      <c r="G839" s="3">
        <v>36</v>
      </c>
      <c r="H839" s="3" t="s">
        <v>19</v>
      </c>
      <c r="I839" s="3" t="s">
        <v>26</v>
      </c>
      <c r="J839" s="3" t="s">
        <v>46</v>
      </c>
      <c r="K839" s="3">
        <v>105033</v>
      </c>
      <c r="L839" s="3" t="s">
        <v>32</v>
      </c>
      <c r="M839" s="3">
        <v>0.49</v>
      </c>
      <c r="N839" s="3">
        <v>0.65</v>
      </c>
      <c r="O839" s="3">
        <v>13982.75</v>
      </c>
      <c r="P839" s="3">
        <v>0</v>
      </c>
      <c r="Q839" s="3">
        <f>Table1[[#This Row],[Total Payments Received]]-Table1[[#This Row],[Loan Amount]]</f>
        <v>1959.75</v>
      </c>
      <c r="R839" s="4">
        <f>Table1[[#This Row],[Loan Amount]]/Table1[[#This Row],[Annual Income]]</f>
        <v>0.11446878600059029</v>
      </c>
      <c r="S839" s="6">
        <f>Table1[[#This Row],[Loan Amount]]/Table1[[#This Row],[Annual Income]]</f>
        <v>0.11446878600059029</v>
      </c>
      <c r="T839" s="3">
        <f>Table1[[#This Row],[Total Payments Received]]/Table1[[#This Row],[Term (Months)]]</f>
        <v>388.40972222222223</v>
      </c>
      <c r="U839" s="3">
        <f>Table1[[#This Row],[Annual Income]]/12</f>
        <v>8752.75</v>
      </c>
      <c r="V839" s="6">
        <f>Table1[[#This Row],[EMI PER MONTH]]/Table1[[#This Row],[INCOME PER MONTH]]</f>
        <v>4.4375735879834594E-2</v>
      </c>
      <c r="W839" s="7" t="str">
        <f>TEXT(Table1[[#This Row],[Issue Date]],"YYYY-mm")</f>
        <v>2021-08</v>
      </c>
      <c r="X839" s="33">
        <f ca="1">DATEDIF(Table1[[#This Row],[Issue Date]],TODAY(),"m")</f>
        <v>49</v>
      </c>
      <c r="Y83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1959.75</v>
      </c>
      <c r="Z839" s="22" t="str">
        <f>IF(Table1[[#This Row],[Total Payments Received]]&gt;Table1[[#This Row],[Loan Amount]],"PROFIT","LOSS")</f>
        <v>PROFIT</v>
      </c>
    </row>
    <row r="840" spans="1:26" ht="30" x14ac:dyDescent="0.25">
      <c r="A840" s="21" t="s">
        <v>1719</v>
      </c>
      <c r="B840" s="2" t="s">
        <v>2634</v>
      </c>
      <c r="C840" s="3" t="s">
        <v>1720</v>
      </c>
      <c r="D840" s="3" t="s">
        <v>18</v>
      </c>
      <c r="E840" s="3">
        <v>11699</v>
      </c>
      <c r="F840" s="3">
        <v>22.3</v>
      </c>
      <c r="G840" s="3">
        <v>60</v>
      </c>
      <c r="H840" s="3" t="s">
        <v>2043</v>
      </c>
      <c r="I840" s="3" t="s">
        <v>26</v>
      </c>
      <c r="J840" s="3" t="s">
        <v>21</v>
      </c>
      <c r="K840" s="3">
        <v>137411</v>
      </c>
      <c r="L840" s="3" t="s">
        <v>22</v>
      </c>
      <c r="M840" s="3">
        <v>0.47</v>
      </c>
      <c r="N840" s="3">
        <v>0.85</v>
      </c>
      <c r="O840" s="3">
        <v>2660.54</v>
      </c>
      <c r="P840" s="3">
        <v>0</v>
      </c>
      <c r="Q840" s="3">
        <f>Table1[[#This Row],[Total Payments Received]]-Table1[[#This Row],[Loan Amount]]</f>
        <v>-9038.4599999999991</v>
      </c>
      <c r="R840" s="4">
        <f>Table1[[#This Row],[Loan Amount]]/Table1[[#This Row],[Annual Income]]</f>
        <v>8.5138744350888945E-2</v>
      </c>
      <c r="S840" s="6">
        <f>Table1[[#This Row],[Loan Amount]]/Table1[[#This Row],[Annual Income]]</f>
        <v>8.5138744350888945E-2</v>
      </c>
      <c r="T840" s="3">
        <f>Table1[[#This Row],[Total Payments Received]]/Table1[[#This Row],[Term (Months)]]</f>
        <v>44.342333333333336</v>
      </c>
      <c r="U840" s="3">
        <f>Table1[[#This Row],[Annual Income]]/12</f>
        <v>11450.916666666666</v>
      </c>
      <c r="V840" s="6">
        <f>Table1[[#This Row],[EMI PER MONTH]]/Table1[[#This Row],[INCOME PER MONTH]]</f>
        <v>3.8723828514456633E-3</v>
      </c>
      <c r="W840" s="7" t="str">
        <f>TEXT(Table1[[#This Row],[Issue Date]],"YYYY-mm")</f>
        <v>2021-05</v>
      </c>
      <c r="X840" s="33">
        <f ca="1">DATEDIF(Table1[[#This Row],[Issue Date]],TODAY(),"m")</f>
        <v>51</v>
      </c>
      <c r="Y84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9038.46</v>
      </c>
      <c r="Z840" s="22" t="str">
        <f>IF(Table1[[#This Row],[Total Payments Received]]&gt;Table1[[#This Row],[Loan Amount]],"PROFIT","LOSS")</f>
        <v>LOSS</v>
      </c>
    </row>
    <row r="841" spans="1:26" ht="30" x14ac:dyDescent="0.25">
      <c r="A841" s="21" t="s">
        <v>1721</v>
      </c>
      <c r="B841" s="2" t="s">
        <v>2069</v>
      </c>
      <c r="C841" s="3" t="s">
        <v>1722</v>
      </c>
      <c r="D841" s="3" t="s">
        <v>64</v>
      </c>
      <c r="E841" s="3">
        <v>10715</v>
      </c>
      <c r="F841" s="3">
        <v>16.399999999999999</v>
      </c>
      <c r="G841" s="3">
        <v>36</v>
      </c>
      <c r="H841" s="3" t="s">
        <v>19</v>
      </c>
      <c r="I841" s="3" t="s">
        <v>35</v>
      </c>
      <c r="J841" s="3" t="s">
        <v>46</v>
      </c>
      <c r="K841" s="3">
        <v>128239</v>
      </c>
      <c r="L841" s="3" t="s">
        <v>22</v>
      </c>
      <c r="M841" s="3">
        <v>0.47</v>
      </c>
      <c r="N841" s="3">
        <v>0.53</v>
      </c>
      <c r="O841" s="3">
        <v>12472.26</v>
      </c>
      <c r="P841" s="3">
        <v>0</v>
      </c>
      <c r="Q841" s="3">
        <f>Table1[[#This Row],[Total Payments Received]]-Table1[[#This Row],[Loan Amount]]</f>
        <v>1757.2600000000002</v>
      </c>
      <c r="R841" s="4">
        <f>Table1[[#This Row],[Loan Amount]]/Table1[[#This Row],[Annual Income]]</f>
        <v>8.3554924788870777E-2</v>
      </c>
      <c r="S841" s="6">
        <f>Table1[[#This Row],[Loan Amount]]/Table1[[#This Row],[Annual Income]]</f>
        <v>8.3554924788870777E-2</v>
      </c>
      <c r="T841" s="3">
        <f>Table1[[#This Row],[Total Payments Received]]/Table1[[#This Row],[Term (Months)]]</f>
        <v>346.45166666666665</v>
      </c>
      <c r="U841" s="3">
        <f>Table1[[#This Row],[Annual Income]]/12</f>
        <v>10686.583333333334</v>
      </c>
      <c r="V841" s="6">
        <f>Table1[[#This Row],[EMI PER MONTH]]/Table1[[#This Row],[INCOME PER MONTH]]</f>
        <v>3.2419310818081859E-2</v>
      </c>
      <c r="W841" s="7" t="str">
        <f>TEXT(Table1[[#This Row],[Issue Date]],"YYYY-mm")</f>
        <v>2023-08</v>
      </c>
      <c r="X841" s="33">
        <f ca="1">DATEDIF(Table1[[#This Row],[Issue Date]],TODAY(),"m")</f>
        <v>25</v>
      </c>
      <c r="Y84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1757.26</v>
      </c>
      <c r="Z841" s="22" t="str">
        <f>IF(Table1[[#This Row],[Total Payments Received]]&gt;Table1[[#This Row],[Loan Amount]],"PROFIT","LOSS")</f>
        <v>PROFIT</v>
      </c>
    </row>
    <row r="842" spans="1:26" x14ac:dyDescent="0.25">
      <c r="A842" s="21" t="s">
        <v>1723</v>
      </c>
      <c r="B842" s="2" t="s">
        <v>2635</v>
      </c>
      <c r="C842" s="3" t="s">
        <v>1724</v>
      </c>
      <c r="D842" s="3" t="s">
        <v>64</v>
      </c>
      <c r="E842" s="3">
        <v>20169</v>
      </c>
      <c r="F842" s="3">
        <v>23.1</v>
      </c>
      <c r="G842" s="3">
        <v>36</v>
      </c>
      <c r="H842" s="3" t="s">
        <v>19</v>
      </c>
      <c r="I842" s="3" t="s">
        <v>35</v>
      </c>
      <c r="J842" s="3" t="s">
        <v>36</v>
      </c>
      <c r="K842" s="3">
        <v>74041</v>
      </c>
      <c r="L842" s="3" t="s">
        <v>22</v>
      </c>
      <c r="M842" s="3">
        <v>0.26</v>
      </c>
      <c r="N842" s="3">
        <v>0.8</v>
      </c>
      <c r="O842" s="3">
        <v>24828.04</v>
      </c>
      <c r="P842" s="3">
        <v>0</v>
      </c>
      <c r="Q842" s="3">
        <f>Table1[[#This Row],[Total Payments Received]]-Table1[[#This Row],[Loan Amount]]</f>
        <v>4659.0400000000009</v>
      </c>
      <c r="R842" s="4">
        <f>Table1[[#This Row],[Loan Amount]]/Table1[[#This Row],[Annual Income]]</f>
        <v>0.27240312799665051</v>
      </c>
      <c r="S842" s="6">
        <f>Table1[[#This Row],[Loan Amount]]/Table1[[#This Row],[Annual Income]]</f>
        <v>0.27240312799665051</v>
      </c>
      <c r="T842" s="3">
        <f>Table1[[#This Row],[Total Payments Received]]/Table1[[#This Row],[Term (Months)]]</f>
        <v>689.66777777777781</v>
      </c>
      <c r="U842" s="3">
        <f>Table1[[#This Row],[Annual Income]]/12</f>
        <v>6170.083333333333</v>
      </c>
      <c r="V842" s="6">
        <f>Table1[[#This Row],[EMI PER MONTH]]/Table1[[#This Row],[INCOME PER MONTH]]</f>
        <v>0.11177608802330241</v>
      </c>
      <c r="W842" s="7" t="str">
        <f>TEXT(Table1[[#This Row],[Issue Date]],"YYYY-mm")</f>
        <v>2023-09</v>
      </c>
      <c r="X842" s="33">
        <f ca="1">DATEDIF(Table1[[#This Row],[Issue Date]],TODAY(),"m")</f>
        <v>24</v>
      </c>
      <c r="Y84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4659.04</v>
      </c>
      <c r="Z842" s="22" t="str">
        <f>IF(Table1[[#This Row],[Total Payments Received]]&gt;Table1[[#This Row],[Loan Amount]],"PROFIT","LOSS")</f>
        <v>PROFIT</v>
      </c>
    </row>
    <row r="843" spans="1:26" ht="45" x14ac:dyDescent="0.25">
      <c r="A843" s="21" t="s">
        <v>1725</v>
      </c>
      <c r="B843" s="2" t="s">
        <v>2260</v>
      </c>
      <c r="C843" s="3" t="s">
        <v>1726</v>
      </c>
      <c r="D843" s="3" t="s">
        <v>71</v>
      </c>
      <c r="E843" s="3">
        <v>17163</v>
      </c>
      <c r="F843" s="3">
        <v>23.9</v>
      </c>
      <c r="G843" s="3">
        <v>36</v>
      </c>
      <c r="H843" s="3" t="s">
        <v>19</v>
      </c>
      <c r="I843" s="3" t="s">
        <v>26</v>
      </c>
      <c r="J843" s="3" t="s">
        <v>31</v>
      </c>
      <c r="K843" s="3">
        <v>61954</v>
      </c>
      <c r="L843" s="3" t="s">
        <v>28</v>
      </c>
      <c r="M843" s="3">
        <v>0.28999999999999998</v>
      </c>
      <c r="N843" s="3">
        <v>0.86</v>
      </c>
      <c r="O843" s="3">
        <v>21264.959999999999</v>
      </c>
      <c r="P843" s="3">
        <v>0</v>
      </c>
      <c r="Q843" s="3">
        <f>Table1[[#This Row],[Total Payments Received]]-Table1[[#This Row],[Loan Amount]]</f>
        <v>4101.9599999999991</v>
      </c>
      <c r="R843" s="4">
        <f>Table1[[#This Row],[Loan Amount]]/Table1[[#This Row],[Annual Income]]</f>
        <v>0.27702811763566515</v>
      </c>
      <c r="S843" s="6">
        <f>Table1[[#This Row],[Loan Amount]]/Table1[[#This Row],[Annual Income]]</f>
        <v>0.27702811763566515</v>
      </c>
      <c r="T843" s="3">
        <f>Table1[[#This Row],[Total Payments Received]]/Table1[[#This Row],[Term (Months)]]</f>
        <v>590.69333333333327</v>
      </c>
      <c r="U843" s="3">
        <f>Table1[[#This Row],[Annual Income]]/12</f>
        <v>5162.833333333333</v>
      </c>
      <c r="V843" s="6">
        <f>Table1[[#This Row],[EMI PER MONTH]]/Table1[[#This Row],[INCOME PER MONTH]]</f>
        <v>0.11441262872453756</v>
      </c>
      <c r="W843" s="7" t="str">
        <f>TEXT(Table1[[#This Row],[Issue Date]],"YYYY-mm")</f>
        <v>2023-09</v>
      </c>
      <c r="X843" s="33">
        <f ca="1">DATEDIF(Table1[[#This Row],[Issue Date]],TODAY(),"m")</f>
        <v>24</v>
      </c>
      <c r="Y84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4101.96</v>
      </c>
      <c r="Z843" s="22" t="str">
        <f>IF(Table1[[#This Row],[Total Payments Received]]&gt;Table1[[#This Row],[Loan Amount]],"PROFIT","LOSS")</f>
        <v>PROFIT</v>
      </c>
    </row>
    <row r="844" spans="1:26" ht="45" hidden="1" x14ac:dyDescent="0.25">
      <c r="A844" s="21" t="s">
        <v>1727</v>
      </c>
      <c r="B844" s="2" t="s">
        <v>2280</v>
      </c>
      <c r="C844" s="3" t="s">
        <v>1728</v>
      </c>
      <c r="D844" s="3" t="s">
        <v>55</v>
      </c>
      <c r="E844" s="3">
        <v>6782</v>
      </c>
      <c r="F844" s="3">
        <v>13.4</v>
      </c>
      <c r="G844" s="3">
        <v>36</v>
      </c>
      <c r="H844" s="3" t="s">
        <v>2773</v>
      </c>
      <c r="I844" s="3" t="s">
        <v>20</v>
      </c>
      <c r="J844" s="3" t="s">
        <v>31</v>
      </c>
      <c r="K844" s="3">
        <v>38002</v>
      </c>
      <c r="L844" s="3" t="s">
        <v>28</v>
      </c>
      <c r="M844" s="3">
        <v>0.38</v>
      </c>
      <c r="N844" s="3">
        <v>0.8</v>
      </c>
      <c r="O844" s="3">
        <v>0</v>
      </c>
      <c r="P844" s="3">
        <v>0</v>
      </c>
      <c r="Q844" s="3">
        <f>Table1[[#This Row],[Total Payments Received]]-Table1[[#This Row],[Loan Amount]]</f>
        <v>-6782</v>
      </c>
      <c r="R844" s="4">
        <f>Table1[[#This Row],[Loan Amount]]/Table1[[#This Row],[Annual Income]]</f>
        <v>0.17846429135308667</v>
      </c>
      <c r="S844" s="6">
        <f>Table1[[#This Row],[Loan Amount]]/Table1[[#This Row],[Annual Income]]</f>
        <v>0.17846429135308667</v>
      </c>
      <c r="T844" s="3">
        <f>Table1[[#This Row],[Total Payments Received]]/Table1[[#This Row],[Term (Months)]]</f>
        <v>0</v>
      </c>
      <c r="U844" s="3">
        <f>Table1[[#This Row],[Annual Income]]/12</f>
        <v>3166.8333333333335</v>
      </c>
      <c r="V844" s="6">
        <f>Table1[[#This Row],[EMI PER MONTH]]/Table1[[#This Row],[INCOME PER MONTH]]</f>
        <v>0</v>
      </c>
      <c r="W844" s="7" t="str">
        <f>TEXT(Table1[[#This Row],[Issue Date]],"YYYY-mm")</f>
        <v>2023-04</v>
      </c>
      <c r="X844" s="33">
        <f ca="1">DATEDIF(Table1[[#This Row],[Issue Date]],TODAY(),"m")</f>
        <v>29</v>
      </c>
      <c r="Y84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6782</v>
      </c>
      <c r="Z844" s="22" t="str">
        <f>IF(Table1[[#This Row],[Total Payments Received]]&gt;Table1[[#This Row],[Loan Amount]],"PROFIT","LOSS")</f>
        <v>LOSS</v>
      </c>
    </row>
    <row r="845" spans="1:26" hidden="1" x14ac:dyDescent="0.25">
      <c r="A845" s="21" t="s">
        <v>1729</v>
      </c>
      <c r="B845" s="2" t="s">
        <v>2636</v>
      </c>
      <c r="C845" s="3" t="s">
        <v>1730</v>
      </c>
      <c r="D845" s="3" t="s">
        <v>55</v>
      </c>
      <c r="E845" s="3">
        <v>23641</v>
      </c>
      <c r="F845" s="3">
        <v>12.5</v>
      </c>
      <c r="G845" s="3">
        <v>60</v>
      </c>
      <c r="H845" s="3" t="s">
        <v>2773</v>
      </c>
      <c r="I845" s="3" t="s">
        <v>82</v>
      </c>
      <c r="J845" s="3" t="s">
        <v>36</v>
      </c>
      <c r="K845" s="3">
        <v>99783</v>
      </c>
      <c r="L845" s="3" t="s">
        <v>32</v>
      </c>
      <c r="M845" s="3">
        <v>0.47</v>
      </c>
      <c r="N845" s="3">
        <v>0.72</v>
      </c>
      <c r="O845" s="3">
        <v>0</v>
      </c>
      <c r="P845" s="3">
        <v>0</v>
      </c>
      <c r="Q845" s="3">
        <f>Table1[[#This Row],[Total Payments Received]]-Table1[[#This Row],[Loan Amount]]</f>
        <v>-23641</v>
      </c>
      <c r="R845" s="4">
        <f>Table1[[#This Row],[Loan Amount]]/Table1[[#This Row],[Annual Income]]</f>
        <v>0.23692412535201388</v>
      </c>
      <c r="S845" s="6">
        <f>Table1[[#This Row],[Loan Amount]]/Table1[[#This Row],[Annual Income]]</f>
        <v>0.23692412535201388</v>
      </c>
      <c r="T845" s="3">
        <f>Table1[[#This Row],[Total Payments Received]]/Table1[[#This Row],[Term (Months)]]</f>
        <v>0</v>
      </c>
      <c r="U845" s="3">
        <f>Table1[[#This Row],[Annual Income]]/12</f>
        <v>8315.25</v>
      </c>
      <c r="V845" s="6">
        <f>Table1[[#This Row],[EMI PER MONTH]]/Table1[[#This Row],[INCOME PER MONTH]]</f>
        <v>0</v>
      </c>
      <c r="W845" s="7" t="str">
        <f>TEXT(Table1[[#This Row],[Issue Date]],"YYYY-mm")</f>
        <v>2022-11</v>
      </c>
      <c r="X845" s="33">
        <f ca="1">DATEDIF(Table1[[#This Row],[Issue Date]],TODAY(),"m")</f>
        <v>34</v>
      </c>
      <c r="Y84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23641</v>
      </c>
      <c r="Z845" s="22" t="str">
        <f>IF(Table1[[#This Row],[Total Payments Received]]&gt;Table1[[#This Row],[Loan Amount]],"PROFIT","LOSS")</f>
        <v>LOSS</v>
      </c>
    </row>
    <row r="846" spans="1:26" x14ac:dyDescent="0.25">
      <c r="A846" s="21" t="s">
        <v>1731</v>
      </c>
      <c r="B846" s="2" t="s">
        <v>2303</v>
      </c>
      <c r="C846" s="3" t="s">
        <v>1732</v>
      </c>
      <c r="D846" s="3" t="s">
        <v>71</v>
      </c>
      <c r="E846" s="3">
        <v>19792</v>
      </c>
      <c r="F846" s="3">
        <v>23.7</v>
      </c>
      <c r="G846" s="3">
        <v>36</v>
      </c>
      <c r="H846" s="3" t="s">
        <v>19</v>
      </c>
      <c r="I846" s="3" t="s">
        <v>20</v>
      </c>
      <c r="J846" s="3" t="s">
        <v>27</v>
      </c>
      <c r="K846" s="3">
        <v>137524</v>
      </c>
      <c r="L846" s="3" t="s">
        <v>22</v>
      </c>
      <c r="M846" s="3">
        <v>0.16</v>
      </c>
      <c r="N846" s="3">
        <v>0.93</v>
      </c>
      <c r="O846" s="3">
        <v>24482.7</v>
      </c>
      <c r="P846" s="3">
        <v>0</v>
      </c>
      <c r="Q846" s="3">
        <f>Table1[[#This Row],[Total Payments Received]]-Table1[[#This Row],[Loan Amount]]</f>
        <v>4690.7000000000007</v>
      </c>
      <c r="R846" s="4">
        <f>Table1[[#This Row],[Loan Amount]]/Table1[[#This Row],[Annual Income]]</f>
        <v>0.1439166981763183</v>
      </c>
      <c r="S846" s="6">
        <f>Table1[[#This Row],[Loan Amount]]/Table1[[#This Row],[Annual Income]]</f>
        <v>0.1439166981763183</v>
      </c>
      <c r="T846" s="3">
        <f>Table1[[#This Row],[Total Payments Received]]/Table1[[#This Row],[Term (Months)]]</f>
        <v>680.07500000000005</v>
      </c>
      <c r="U846" s="3">
        <f>Table1[[#This Row],[Annual Income]]/12</f>
        <v>11460.333333333334</v>
      </c>
      <c r="V846" s="6">
        <f>Table1[[#This Row],[EMI PER MONTH]]/Table1[[#This Row],[INCOME PER MONTH]]</f>
        <v>5.9341642186091156E-2</v>
      </c>
      <c r="W846" s="7" t="str">
        <f>TEXT(Table1[[#This Row],[Issue Date]],"YYYY-mm")</f>
        <v>2023-10</v>
      </c>
      <c r="X846" s="33">
        <f ca="1">DATEDIF(Table1[[#This Row],[Issue Date]],TODAY(),"m")</f>
        <v>23</v>
      </c>
      <c r="Y84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4690.7</v>
      </c>
      <c r="Z846" s="22" t="str">
        <f>IF(Table1[[#This Row],[Total Payments Received]]&gt;Table1[[#This Row],[Loan Amount]],"PROFIT","LOSS")</f>
        <v>PROFIT</v>
      </c>
    </row>
    <row r="847" spans="1:26" x14ac:dyDescent="0.25">
      <c r="A847" s="21" t="s">
        <v>1733</v>
      </c>
      <c r="B847" s="2" t="s">
        <v>2637</v>
      </c>
      <c r="C847" s="3" t="s">
        <v>1734</v>
      </c>
      <c r="D847" s="3" t="s">
        <v>52</v>
      </c>
      <c r="E847" s="3">
        <v>36585</v>
      </c>
      <c r="F847" s="3">
        <v>18.5</v>
      </c>
      <c r="G847" s="3">
        <v>60</v>
      </c>
      <c r="H847" s="3" t="s">
        <v>2043</v>
      </c>
      <c r="I847" s="3" t="s">
        <v>26</v>
      </c>
      <c r="J847" s="3" t="s">
        <v>27</v>
      </c>
      <c r="K847" s="3">
        <v>117234</v>
      </c>
      <c r="L847" s="3" t="s">
        <v>32</v>
      </c>
      <c r="M847" s="3">
        <v>0.22</v>
      </c>
      <c r="N847" s="3">
        <v>0.63</v>
      </c>
      <c r="O847" s="3">
        <v>0</v>
      </c>
      <c r="P847" s="3">
        <v>0</v>
      </c>
      <c r="Q847" s="3">
        <f>Table1[[#This Row],[Total Payments Received]]-Table1[[#This Row],[Loan Amount]]</f>
        <v>-36585</v>
      </c>
      <c r="R847" s="4">
        <f>Table1[[#This Row],[Loan Amount]]/Table1[[#This Row],[Annual Income]]</f>
        <v>0.31206817134960846</v>
      </c>
      <c r="S847" s="6">
        <f>Table1[[#This Row],[Loan Amount]]/Table1[[#This Row],[Annual Income]]</f>
        <v>0.31206817134960846</v>
      </c>
      <c r="T847" s="3">
        <f>Table1[[#This Row],[Total Payments Received]]/Table1[[#This Row],[Term (Months)]]</f>
        <v>0</v>
      </c>
      <c r="U847" s="3">
        <f>Table1[[#This Row],[Annual Income]]/12</f>
        <v>9769.5</v>
      </c>
      <c r="V847" s="6">
        <f>Table1[[#This Row],[EMI PER MONTH]]/Table1[[#This Row],[INCOME PER MONTH]]</f>
        <v>0</v>
      </c>
      <c r="W847" s="7" t="str">
        <f>TEXT(Table1[[#This Row],[Issue Date]],"YYYY-mm")</f>
        <v>2021-12</v>
      </c>
      <c r="X847" s="33">
        <f ca="1">DATEDIF(Table1[[#This Row],[Issue Date]],TODAY(),"m")</f>
        <v>44</v>
      </c>
      <c r="Y84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36585</v>
      </c>
      <c r="Z847" s="22" t="str">
        <f>IF(Table1[[#This Row],[Total Payments Received]]&gt;Table1[[#This Row],[Loan Amount]],"PROFIT","LOSS")</f>
        <v>LOSS</v>
      </c>
    </row>
    <row r="848" spans="1:26" ht="30" x14ac:dyDescent="0.25">
      <c r="A848" s="21" t="s">
        <v>1735</v>
      </c>
      <c r="B848" s="2" t="s">
        <v>2638</v>
      </c>
      <c r="C848" s="3" t="s">
        <v>1736</v>
      </c>
      <c r="D848" s="3" t="s">
        <v>18</v>
      </c>
      <c r="E848" s="3">
        <v>31682</v>
      </c>
      <c r="F848" s="3">
        <v>7.3</v>
      </c>
      <c r="G848" s="3">
        <v>36</v>
      </c>
      <c r="H848" s="3" t="s">
        <v>2043</v>
      </c>
      <c r="I848" s="3" t="s">
        <v>26</v>
      </c>
      <c r="J848" s="3" t="s">
        <v>21</v>
      </c>
      <c r="K848" s="3">
        <v>49738</v>
      </c>
      <c r="L848" s="3" t="s">
        <v>28</v>
      </c>
      <c r="M848" s="3">
        <v>0.16</v>
      </c>
      <c r="N848" s="3">
        <v>0.51</v>
      </c>
      <c r="O848" s="3">
        <v>11237.19</v>
      </c>
      <c r="P848" s="3">
        <v>0</v>
      </c>
      <c r="Q848" s="3">
        <f>Table1[[#This Row],[Total Payments Received]]-Table1[[#This Row],[Loan Amount]]</f>
        <v>-20444.809999999998</v>
      </c>
      <c r="R848" s="4">
        <f>Table1[[#This Row],[Loan Amount]]/Table1[[#This Row],[Annual Income]]</f>
        <v>0.6369777634806385</v>
      </c>
      <c r="S848" s="6">
        <f>Table1[[#This Row],[Loan Amount]]/Table1[[#This Row],[Annual Income]]</f>
        <v>0.6369777634806385</v>
      </c>
      <c r="T848" s="3">
        <f>Table1[[#This Row],[Total Payments Received]]/Table1[[#This Row],[Term (Months)]]</f>
        <v>312.14416666666671</v>
      </c>
      <c r="U848" s="3">
        <f>Table1[[#This Row],[Annual Income]]/12</f>
        <v>4144.833333333333</v>
      </c>
      <c r="V848" s="6">
        <f>Table1[[#This Row],[EMI PER MONTH]]/Table1[[#This Row],[INCOME PER MONTH]]</f>
        <v>7.5309220314447728E-2</v>
      </c>
      <c r="W848" s="7" t="str">
        <f>TEXT(Table1[[#This Row],[Issue Date]],"YYYY-mm")</f>
        <v>2023-10</v>
      </c>
      <c r="X848" s="33">
        <f ca="1">DATEDIF(Table1[[#This Row],[Issue Date]],TODAY(),"m")</f>
        <v>23</v>
      </c>
      <c r="Y84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20444.81</v>
      </c>
      <c r="Z848" s="22" t="str">
        <f>IF(Table1[[#This Row],[Total Payments Received]]&gt;Table1[[#This Row],[Loan Amount]],"PROFIT","LOSS")</f>
        <v>LOSS</v>
      </c>
    </row>
    <row r="849" spans="1:26" ht="30" x14ac:dyDescent="0.25">
      <c r="A849" s="21" t="s">
        <v>1737</v>
      </c>
      <c r="B849" s="2" t="s">
        <v>2639</v>
      </c>
      <c r="C849" s="3" t="s">
        <v>1738</v>
      </c>
      <c r="D849" s="3" t="s">
        <v>49</v>
      </c>
      <c r="E849" s="3">
        <v>19880</v>
      </c>
      <c r="F849" s="3">
        <v>5.8</v>
      </c>
      <c r="G849" s="3">
        <v>60</v>
      </c>
      <c r="H849" s="3" t="s">
        <v>2043</v>
      </c>
      <c r="I849" s="3" t="s">
        <v>26</v>
      </c>
      <c r="J849" s="3" t="s">
        <v>46</v>
      </c>
      <c r="K849" s="3">
        <v>40703</v>
      </c>
      <c r="L849" s="3" t="s">
        <v>28</v>
      </c>
      <c r="M849" s="3">
        <v>0.34</v>
      </c>
      <c r="N849" s="3">
        <v>0.69</v>
      </c>
      <c r="O849" s="3">
        <v>5252.13</v>
      </c>
      <c r="P849" s="3">
        <v>0</v>
      </c>
      <c r="Q849" s="3">
        <f>Table1[[#This Row],[Total Payments Received]]-Table1[[#This Row],[Loan Amount]]</f>
        <v>-14627.869999999999</v>
      </c>
      <c r="R849" s="4">
        <f>Table1[[#This Row],[Loan Amount]]/Table1[[#This Row],[Annual Income]]</f>
        <v>0.48841608726629487</v>
      </c>
      <c r="S849" s="6">
        <f>Table1[[#This Row],[Loan Amount]]/Table1[[#This Row],[Annual Income]]</f>
        <v>0.48841608726629487</v>
      </c>
      <c r="T849" s="3">
        <f>Table1[[#This Row],[Total Payments Received]]/Table1[[#This Row],[Term (Months)]]</f>
        <v>87.535499999999999</v>
      </c>
      <c r="U849" s="3">
        <f>Table1[[#This Row],[Annual Income]]/12</f>
        <v>3391.9166666666665</v>
      </c>
      <c r="V849" s="6">
        <f>Table1[[#This Row],[EMI PER MONTH]]/Table1[[#This Row],[INCOME PER MONTH]]</f>
        <v>2.5807090386458002E-2</v>
      </c>
      <c r="W849" s="7" t="str">
        <f>TEXT(Table1[[#This Row],[Issue Date]],"YYYY-mm")</f>
        <v>2023-06</v>
      </c>
      <c r="X849" s="33">
        <f ca="1">DATEDIF(Table1[[#This Row],[Issue Date]],TODAY(),"m")</f>
        <v>27</v>
      </c>
      <c r="Y84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14627.87</v>
      </c>
      <c r="Z849" s="22" t="str">
        <f>IF(Table1[[#This Row],[Total Payments Received]]&gt;Table1[[#This Row],[Loan Amount]],"PROFIT","LOSS")</f>
        <v>LOSS</v>
      </c>
    </row>
    <row r="850" spans="1:26" ht="45" x14ac:dyDescent="0.25">
      <c r="A850" s="21" t="s">
        <v>1739</v>
      </c>
      <c r="B850" s="2" t="s">
        <v>2640</v>
      </c>
      <c r="C850" s="3" t="s">
        <v>1740</v>
      </c>
      <c r="D850" s="3" t="s">
        <v>18</v>
      </c>
      <c r="E850" s="3">
        <v>39067</v>
      </c>
      <c r="F850" s="3">
        <v>16.3</v>
      </c>
      <c r="G850" s="3">
        <v>36</v>
      </c>
      <c r="H850" s="3" t="s">
        <v>19</v>
      </c>
      <c r="I850" s="3" t="s">
        <v>72</v>
      </c>
      <c r="J850" s="3" t="s">
        <v>31</v>
      </c>
      <c r="K850" s="3">
        <v>143776</v>
      </c>
      <c r="L850" s="3" t="s">
        <v>28</v>
      </c>
      <c r="M850" s="3">
        <v>0.22</v>
      </c>
      <c r="N850" s="3">
        <v>0.51</v>
      </c>
      <c r="O850" s="3">
        <v>45434.92</v>
      </c>
      <c r="P850" s="3">
        <v>0</v>
      </c>
      <c r="Q850" s="3">
        <f>Table1[[#This Row],[Total Payments Received]]-Table1[[#This Row],[Loan Amount]]</f>
        <v>6367.9199999999983</v>
      </c>
      <c r="R850" s="4">
        <f>Table1[[#This Row],[Loan Amount]]/Table1[[#This Row],[Annual Income]]</f>
        <v>0.27172128867126644</v>
      </c>
      <c r="S850" s="6">
        <f>Table1[[#This Row],[Loan Amount]]/Table1[[#This Row],[Annual Income]]</f>
        <v>0.27172128867126644</v>
      </c>
      <c r="T850" s="3">
        <f>Table1[[#This Row],[Total Payments Received]]/Table1[[#This Row],[Term (Months)]]</f>
        <v>1262.0811111111111</v>
      </c>
      <c r="U850" s="3">
        <f>Table1[[#This Row],[Annual Income]]/12</f>
        <v>11981.333333333334</v>
      </c>
      <c r="V850" s="6">
        <f>Table1[[#This Row],[EMI PER MONTH]]/Table1[[#This Row],[INCOME PER MONTH]]</f>
        <v>0.10533728392313969</v>
      </c>
      <c r="W850" s="7" t="str">
        <f>TEXT(Table1[[#This Row],[Issue Date]],"YYYY-mm")</f>
        <v>2021-05</v>
      </c>
      <c r="X850" s="33">
        <f ca="1">DATEDIF(Table1[[#This Row],[Issue Date]],TODAY(),"m")</f>
        <v>52</v>
      </c>
      <c r="Y85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6367.92</v>
      </c>
      <c r="Z850" s="22" t="str">
        <f>IF(Table1[[#This Row],[Total Payments Received]]&gt;Table1[[#This Row],[Loan Amount]],"PROFIT","LOSS")</f>
        <v>PROFIT</v>
      </c>
    </row>
    <row r="851" spans="1:26" ht="30" x14ac:dyDescent="0.25">
      <c r="A851" s="21" t="s">
        <v>1741</v>
      </c>
      <c r="B851" s="2" t="s">
        <v>2336</v>
      </c>
      <c r="C851" s="3" t="s">
        <v>1742</v>
      </c>
      <c r="D851" s="3" t="s">
        <v>45</v>
      </c>
      <c r="E851" s="3">
        <v>19073</v>
      </c>
      <c r="F851" s="3">
        <v>23.6</v>
      </c>
      <c r="G851" s="3">
        <v>36</v>
      </c>
      <c r="H851" s="3" t="s">
        <v>2043</v>
      </c>
      <c r="I851" s="3" t="s">
        <v>26</v>
      </c>
      <c r="J851" s="3" t="s">
        <v>21</v>
      </c>
      <c r="K851" s="3">
        <v>79422</v>
      </c>
      <c r="L851" s="3" t="s">
        <v>28</v>
      </c>
      <c r="M851" s="3">
        <v>0.23</v>
      </c>
      <c r="N851" s="3">
        <v>0.93</v>
      </c>
      <c r="O851" s="3">
        <v>7593.57</v>
      </c>
      <c r="P851" s="3">
        <v>6148.31</v>
      </c>
      <c r="Q851" s="3">
        <f>Table1[[#This Row],[Total Payments Received]]-Table1[[#This Row],[Loan Amount]]</f>
        <v>-11479.43</v>
      </c>
      <c r="R851" s="4">
        <f>Table1[[#This Row],[Loan Amount]]/Table1[[#This Row],[Annual Income]]</f>
        <v>0.24014756616554608</v>
      </c>
      <c r="S851" s="6">
        <f>Table1[[#This Row],[Loan Amount]]/Table1[[#This Row],[Annual Income]]</f>
        <v>0.24014756616554608</v>
      </c>
      <c r="T851" s="3">
        <f>Table1[[#This Row],[Total Payments Received]]/Table1[[#This Row],[Term (Months)]]</f>
        <v>210.9325</v>
      </c>
      <c r="U851" s="3">
        <f>Table1[[#This Row],[Annual Income]]/12</f>
        <v>6618.5</v>
      </c>
      <c r="V851" s="6">
        <f>Table1[[#This Row],[EMI PER MONTH]]/Table1[[#This Row],[INCOME PER MONTH]]</f>
        <v>3.1870136737931556E-2</v>
      </c>
      <c r="W851" s="7" t="str">
        <f>TEXT(Table1[[#This Row],[Issue Date]],"YYYY-mm")</f>
        <v>2023-10</v>
      </c>
      <c r="X851" s="33">
        <f ca="1">DATEDIF(Table1[[#This Row],[Issue Date]],TODAY(),"m")</f>
        <v>23</v>
      </c>
      <c r="Y85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11479.43</v>
      </c>
      <c r="Z851" s="22" t="str">
        <f>IF(Table1[[#This Row],[Total Payments Received]]&gt;Table1[[#This Row],[Loan Amount]],"PROFIT","LOSS")</f>
        <v>LOSS</v>
      </c>
    </row>
    <row r="852" spans="1:26" x14ac:dyDescent="0.25">
      <c r="A852" s="21" t="s">
        <v>1743</v>
      </c>
      <c r="B852" s="2" t="s">
        <v>2526</v>
      </c>
      <c r="C852" s="3" t="s">
        <v>1744</v>
      </c>
      <c r="D852" s="3" t="s">
        <v>64</v>
      </c>
      <c r="E852" s="3">
        <v>37035</v>
      </c>
      <c r="F852" s="3">
        <v>21.9</v>
      </c>
      <c r="G852" s="3">
        <v>60</v>
      </c>
      <c r="H852" s="3" t="s">
        <v>2043</v>
      </c>
      <c r="I852" s="3" t="s">
        <v>35</v>
      </c>
      <c r="J852" s="3" t="s">
        <v>36</v>
      </c>
      <c r="K852" s="3">
        <v>113106</v>
      </c>
      <c r="L852" s="3" t="s">
        <v>32</v>
      </c>
      <c r="M852" s="3">
        <v>0.13</v>
      </c>
      <c r="N852" s="3">
        <v>0.59</v>
      </c>
      <c r="O852" s="3">
        <v>13999.45</v>
      </c>
      <c r="P852" s="3">
        <v>0</v>
      </c>
      <c r="Q852" s="3">
        <f>Table1[[#This Row],[Total Payments Received]]-Table1[[#This Row],[Loan Amount]]</f>
        <v>-23035.55</v>
      </c>
      <c r="R852" s="4">
        <f>Table1[[#This Row],[Loan Amount]]/Table1[[#This Row],[Annual Income]]</f>
        <v>0.3274362102806217</v>
      </c>
      <c r="S852" s="6">
        <f>Table1[[#This Row],[Loan Amount]]/Table1[[#This Row],[Annual Income]]</f>
        <v>0.3274362102806217</v>
      </c>
      <c r="T852" s="3">
        <f>Table1[[#This Row],[Total Payments Received]]/Table1[[#This Row],[Term (Months)]]</f>
        <v>233.32416666666668</v>
      </c>
      <c r="U852" s="3">
        <f>Table1[[#This Row],[Annual Income]]/12</f>
        <v>9425.5</v>
      </c>
      <c r="V852" s="6">
        <f>Table1[[#This Row],[EMI PER MONTH]]/Table1[[#This Row],[INCOME PER MONTH]]</f>
        <v>2.4754566512828678E-2</v>
      </c>
      <c r="W852" s="7" t="str">
        <f>TEXT(Table1[[#This Row],[Issue Date]],"YYYY-mm")</f>
        <v>2022-08</v>
      </c>
      <c r="X852" s="33">
        <f ca="1">DATEDIF(Table1[[#This Row],[Issue Date]],TODAY(),"m")</f>
        <v>36</v>
      </c>
      <c r="Y85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23035.55</v>
      </c>
      <c r="Z852" s="22" t="str">
        <f>IF(Table1[[#This Row],[Total Payments Received]]&gt;Table1[[#This Row],[Loan Amount]],"PROFIT","LOSS")</f>
        <v>LOSS</v>
      </c>
    </row>
    <row r="853" spans="1:26" ht="45" x14ac:dyDescent="0.25">
      <c r="A853" s="21" t="s">
        <v>1745</v>
      </c>
      <c r="B853" s="2" t="s">
        <v>2641</v>
      </c>
      <c r="C853" s="3" t="s">
        <v>1746</v>
      </c>
      <c r="D853" s="3" t="s">
        <v>18</v>
      </c>
      <c r="E853" s="3">
        <v>38174</v>
      </c>
      <c r="F853" s="3">
        <v>18.5</v>
      </c>
      <c r="G853" s="3">
        <v>36</v>
      </c>
      <c r="H853" s="3" t="s">
        <v>2043</v>
      </c>
      <c r="I853" s="3" t="s">
        <v>20</v>
      </c>
      <c r="J853" s="3" t="s">
        <v>31</v>
      </c>
      <c r="K853" s="3">
        <v>91899</v>
      </c>
      <c r="L853" s="3" t="s">
        <v>22</v>
      </c>
      <c r="M853" s="3">
        <v>0.24</v>
      </c>
      <c r="N853" s="3">
        <v>0.86</v>
      </c>
      <c r="O853" s="3">
        <v>14725.52</v>
      </c>
      <c r="P853" s="3">
        <v>11118.32</v>
      </c>
      <c r="Q853" s="3">
        <f>Table1[[#This Row],[Total Payments Received]]-Table1[[#This Row],[Loan Amount]]</f>
        <v>-23448.48</v>
      </c>
      <c r="R853" s="4">
        <f>Table1[[#This Row],[Loan Amount]]/Table1[[#This Row],[Annual Income]]</f>
        <v>0.41539080947561996</v>
      </c>
      <c r="S853" s="6">
        <f>Table1[[#This Row],[Loan Amount]]/Table1[[#This Row],[Annual Income]]</f>
        <v>0.41539080947561996</v>
      </c>
      <c r="T853" s="3">
        <f>Table1[[#This Row],[Total Payments Received]]/Table1[[#This Row],[Term (Months)]]</f>
        <v>409.04222222222222</v>
      </c>
      <c r="U853" s="3">
        <f>Table1[[#This Row],[Annual Income]]/12</f>
        <v>7658.25</v>
      </c>
      <c r="V853" s="6">
        <f>Table1[[#This Row],[EMI PER MONTH]]/Table1[[#This Row],[INCOME PER MONTH]]</f>
        <v>5.341197038778079E-2</v>
      </c>
      <c r="W853" s="7" t="str">
        <f>TEXT(Table1[[#This Row],[Issue Date]],"YYYY-mm")</f>
        <v>2023-10</v>
      </c>
      <c r="X853" s="33">
        <f ca="1">DATEDIF(Table1[[#This Row],[Issue Date]],TODAY(),"m")</f>
        <v>23</v>
      </c>
      <c r="Y85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23448.48</v>
      </c>
      <c r="Z853" s="22" t="str">
        <f>IF(Table1[[#This Row],[Total Payments Received]]&gt;Table1[[#This Row],[Loan Amount]],"PROFIT","LOSS")</f>
        <v>LOSS</v>
      </c>
    </row>
    <row r="854" spans="1:26" ht="30" x14ac:dyDescent="0.25">
      <c r="A854" s="21" t="s">
        <v>1747</v>
      </c>
      <c r="B854" s="2" t="s">
        <v>2293</v>
      </c>
      <c r="C854" s="3" t="s">
        <v>1748</v>
      </c>
      <c r="D854" s="3" t="s">
        <v>64</v>
      </c>
      <c r="E854" s="3">
        <v>25837</v>
      </c>
      <c r="F854" s="3">
        <v>7.8</v>
      </c>
      <c r="G854" s="3">
        <v>60</v>
      </c>
      <c r="H854" s="3" t="s">
        <v>2043</v>
      </c>
      <c r="I854" s="3" t="s">
        <v>56</v>
      </c>
      <c r="J854" s="3" t="s">
        <v>46</v>
      </c>
      <c r="K854" s="3">
        <v>42392</v>
      </c>
      <c r="L854" s="3" t="s">
        <v>32</v>
      </c>
      <c r="M854" s="3">
        <v>0.44</v>
      </c>
      <c r="N854" s="3">
        <v>0.85</v>
      </c>
      <c r="O854" s="3">
        <v>10999.75</v>
      </c>
      <c r="P854" s="3">
        <v>0</v>
      </c>
      <c r="Q854" s="3">
        <f>Table1[[#This Row],[Total Payments Received]]-Table1[[#This Row],[Loan Amount]]</f>
        <v>-14837.25</v>
      </c>
      <c r="R854" s="4">
        <f>Table1[[#This Row],[Loan Amount]]/Table1[[#This Row],[Annual Income]]</f>
        <v>0.60947820343461034</v>
      </c>
      <c r="S854" s="6">
        <f>Table1[[#This Row],[Loan Amount]]/Table1[[#This Row],[Annual Income]]</f>
        <v>0.60947820343461034</v>
      </c>
      <c r="T854" s="3">
        <f>Table1[[#This Row],[Total Payments Received]]/Table1[[#This Row],[Term (Months)]]</f>
        <v>183.32916666666668</v>
      </c>
      <c r="U854" s="3">
        <f>Table1[[#This Row],[Annual Income]]/12</f>
        <v>3532.6666666666665</v>
      </c>
      <c r="V854" s="6">
        <f>Table1[[#This Row],[EMI PER MONTH]]/Table1[[#This Row],[INCOME PER MONTH]]</f>
        <v>5.189540479335724E-2</v>
      </c>
      <c r="W854" s="7" t="str">
        <f>TEXT(Table1[[#This Row],[Issue Date]],"YYYY-mm")</f>
        <v>2021-02</v>
      </c>
      <c r="X854" s="33">
        <f ca="1">DATEDIF(Table1[[#This Row],[Issue Date]],TODAY(),"m")</f>
        <v>55</v>
      </c>
      <c r="Y85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14837.25</v>
      </c>
      <c r="Z854" s="22" t="str">
        <f>IF(Table1[[#This Row],[Total Payments Received]]&gt;Table1[[#This Row],[Loan Amount]],"PROFIT","LOSS")</f>
        <v>LOSS</v>
      </c>
    </row>
    <row r="855" spans="1:26" ht="30" x14ac:dyDescent="0.25">
      <c r="A855" s="21" t="s">
        <v>1749</v>
      </c>
      <c r="B855" s="2" t="s">
        <v>2642</v>
      </c>
      <c r="C855" s="3" t="s">
        <v>1750</v>
      </c>
      <c r="D855" s="3" t="s">
        <v>18</v>
      </c>
      <c r="E855" s="3">
        <v>18826</v>
      </c>
      <c r="F855" s="3">
        <v>10.1</v>
      </c>
      <c r="G855" s="3">
        <v>36</v>
      </c>
      <c r="H855" s="3" t="s">
        <v>2043</v>
      </c>
      <c r="I855" s="3" t="s">
        <v>72</v>
      </c>
      <c r="J855" s="3" t="s">
        <v>46</v>
      </c>
      <c r="K855" s="3">
        <v>74724</v>
      </c>
      <c r="L855" s="3" t="s">
        <v>22</v>
      </c>
      <c r="M855" s="3">
        <v>0.19</v>
      </c>
      <c r="N855" s="3">
        <v>0.6</v>
      </c>
      <c r="O855" s="3">
        <v>8590.41</v>
      </c>
      <c r="P855" s="3">
        <v>0</v>
      </c>
      <c r="Q855" s="3">
        <f>Table1[[#This Row],[Total Payments Received]]-Table1[[#This Row],[Loan Amount]]</f>
        <v>-10235.59</v>
      </c>
      <c r="R855" s="4">
        <f>Table1[[#This Row],[Loan Amount]]/Table1[[#This Row],[Annual Income]]</f>
        <v>0.25194047427867888</v>
      </c>
      <c r="S855" s="6">
        <f>Table1[[#This Row],[Loan Amount]]/Table1[[#This Row],[Annual Income]]</f>
        <v>0.25194047427867888</v>
      </c>
      <c r="T855" s="3">
        <f>Table1[[#This Row],[Total Payments Received]]/Table1[[#This Row],[Term (Months)]]</f>
        <v>238.6225</v>
      </c>
      <c r="U855" s="3">
        <f>Table1[[#This Row],[Annual Income]]/12</f>
        <v>6227</v>
      </c>
      <c r="V855" s="6">
        <f>Table1[[#This Row],[EMI PER MONTH]]/Table1[[#This Row],[INCOME PER MONTH]]</f>
        <v>3.8320619881162678E-2</v>
      </c>
      <c r="W855" s="7" t="str">
        <f>TEXT(Table1[[#This Row],[Issue Date]],"YYYY-mm")</f>
        <v>2023-11</v>
      </c>
      <c r="X855" s="33">
        <f ca="1">DATEDIF(Table1[[#This Row],[Issue Date]],TODAY(),"m")</f>
        <v>22</v>
      </c>
      <c r="Y85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10235.59</v>
      </c>
      <c r="Z855" s="22" t="str">
        <f>IF(Table1[[#This Row],[Total Payments Received]]&gt;Table1[[#This Row],[Loan Amount]],"PROFIT","LOSS")</f>
        <v>LOSS</v>
      </c>
    </row>
    <row r="856" spans="1:26" x14ac:dyDescent="0.25">
      <c r="A856" s="21" t="s">
        <v>1751</v>
      </c>
      <c r="B856" s="2" t="s">
        <v>2643</v>
      </c>
      <c r="C856" s="3" t="s">
        <v>1752</v>
      </c>
      <c r="D856" s="3" t="s">
        <v>45</v>
      </c>
      <c r="E856" s="3">
        <v>25981</v>
      </c>
      <c r="F856" s="3">
        <v>22.5</v>
      </c>
      <c r="G856" s="3">
        <v>60</v>
      </c>
      <c r="H856" s="3" t="s">
        <v>2043</v>
      </c>
      <c r="I856" s="3" t="s">
        <v>40</v>
      </c>
      <c r="J856" s="3" t="s">
        <v>27</v>
      </c>
      <c r="K856" s="3">
        <v>62299</v>
      </c>
      <c r="L856" s="3" t="s">
        <v>28</v>
      </c>
      <c r="M856" s="3">
        <v>0.38</v>
      </c>
      <c r="N856" s="3">
        <v>0.78</v>
      </c>
      <c r="O856" s="3">
        <v>10820.79</v>
      </c>
      <c r="P856" s="3">
        <v>0</v>
      </c>
      <c r="Q856" s="3">
        <f>Table1[[#This Row],[Total Payments Received]]-Table1[[#This Row],[Loan Amount]]</f>
        <v>-15160.21</v>
      </c>
      <c r="R856" s="4">
        <f>Table1[[#This Row],[Loan Amount]]/Table1[[#This Row],[Annual Income]]</f>
        <v>0.41703719160821201</v>
      </c>
      <c r="S856" s="6">
        <f>Table1[[#This Row],[Loan Amount]]/Table1[[#This Row],[Annual Income]]</f>
        <v>0.41703719160821201</v>
      </c>
      <c r="T856" s="3">
        <f>Table1[[#This Row],[Total Payments Received]]/Table1[[#This Row],[Term (Months)]]</f>
        <v>180.34650000000002</v>
      </c>
      <c r="U856" s="3">
        <f>Table1[[#This Row],[Annual Income]]/12</f>
        <v>5191.583333333333</v>
      </c>
      <c r="V856" s="6">
        <f>Table1[[#This Row],[EMI PER MONTH]]/Table1[[#This Row],[INCOME PER MONTH]]</f>
        <v>3.4738246199778493E-2</v>
      </c>
      <c r="W856" s="7" t="str">
        <f>TEXT(Table1[[#This Row],[Issue Date]],"YYYY-mm")</f>
        <v>2023-02</v>
      </c>
      <c r="X856" s="33">
        <f ca="1">DATEDIF(Table1[[#This Row],[Issue Date]],TODAY(),"m")</f>
        <v>31</v>
      </c>
      <c r="Y85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15160.21</v>
      </c>
      <c r="Z856" s="22" t="str">
        <f>IF(Table1[[#This Row],[Total Payments Received]]&gt;Table1[[#This Row],[Loan Amount]],"PROFIT","LOSS")</f>
        <v>LOSS</v>
      </c>
    </row>
    <row r="857" spans="1:26" ht="30" x14ac:dyDescent="0.25">
      <c r="A857" s="21" t="s">
        <v>1753</v>
      </c>
      <c r="B857" s="2" t="s">
        <v>2644</v>
      </c>
      <c r="C857" s="3" t="s">
        <v>1754</v>
      </c>
      <c r="D857" s="3" t="s">
        <v>52</v>
      </c>
      <c r="E857" s="3">
        <v>11382</v>
      </c>
      <c r="F857" s="3">
        <v>8.6999999999999993</v>
      </c>
      <c r="G857" s="3">
        <v>36</v>
      </c>
      <c r="H857" s="3" t="s">
        <v>19</v>
      </c>
      <c r="I857" s="3" t="s">
        <v>20</v>
      </c>
      <c r="J857" s="3" t="s">
        <v>21</v>
      </c>
      <c r="K857" s="3">
        <v>45641</v>
      </c>
      <c r="L857" s="3" t="s">
        <v>22</v>
      </c>
      <c r="M857" s="3">
        <v>0.35</v>
      </c>
      <c r="N857" s="3">
        <v>0.52</v>
      </c>
      <c r="O857" s="3">
        <v>12372.23</v>
      </c>
      <c r="P857" s="3">
        <v>0</v>
      </c>
      <c r="Q857" s="3">
        <f>Table1[[#This Row],[Total Payments Received]]-Table1[[#This Row],[Loan Amount]]</f>
        <v>990.22999999999956</v>
      </c>
      <c r="R857" s="4">
        <f>Table1[[#This Row],[Loan Amount]]/Table1[[#This Row],[Annual Income]]</f>
        <v>0.24938103897811179</v>
      </c>
      <c r="S857" s="6">
        <f>Table1[[#This Row],[Loan Amount]]/Table1[[#This Row],[Annual Income]]</f>
        <v>0.24938103897811179</v>
      </c>
      <c r="T857" s="3">
        <f>Table1[[#This Row],[Total Payments Received]]/Table1[[#This Row],[Term (Months)]]</f>
        <v>343.67305555555555</v>
      </c>
      <c r="U857" s="3">
        <f>Table1[[#This Row],[Annual Income]]/12</f>
        <v>3803.4166666666665</v>
      </c>
      <c r="V857" s="6">
        <f>Table1[[#This Row],[EMI PER MONTH]]/Table1[[#This Row],[INCOME PER MONTH]]</f>
        <v>9.0359033909569619E-2</v>
      </c>
      <c r="W857" s="7" t="str">
        <f>TEXT(Table1[[#This Row],[Issue Date]],"YYYY-mm")</f>
        <v>2023-03</v>
      </c>
      <c r="X857" s="33">
        <f ca="1">DATEDIF(Table1[[#This Row],[Issue Date]],TODAY(),"m")</f>
        <v>29</v>
      </c>
      <c r="Y85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990.23</v>
      </c>
      <c r="Z857" s="22" t="str">
        <f>IF(Table1[[#This Row],[Total Payments Received]]&gt;Table1[[#This Row],[Loan Amount]],"PROFIT","LOSS")</f>
        <v>PROFIT</v>
      </c>
    </row>
    <row r="858" spans="1:26" x14ac:dyDescent="0.25">
      <c r="A858" s="21" t="s">
        <v>1755</v>
      </c>
      <c r="B858" s="2" t="s">
        <v>2618</v>
      </c>
      <c r="C858" s="3" t="s">
        <v>1756</v>
      </c>
      <c r="D858" s="3" t="s">
        <v>49</v>
      </c>
      <c r="E858" s="3">
        <v>5437</v>
      </c>
      <c r="F858" s="3">
        <v>10.6</v>
      </c>
      <c r="G858" s="3">
        <v>36</v>
      </c>
      <c r="H858" s="3" t="s">
        <v>19</v>
      </c>
      <c r="I858" s="3" t="s">
        <v>20</v>
      </c>
      <c r="J858" s="3" t="s">
        <v>36</v>
      </c>
      <c r="K858" s="3">
        <v>109534</v>
      </c>
      <c r="L858" s="3" t="s">
        <v>28</v>
      </c>
      <c r="M858" s="3">
        <v>0.45</v>
      </c>
      <c r="N858" s="3">
        <v>0.72</v>
      </c>
      <c r="O858" s="3">
        <v>6013.32</v>
      </c>
      <c r="P858" s="3">
        <v>0</v>
      </c>
      <c r="Q858" s="3">
        <f>Table1[[#This Row],[Total Payments Received]]-Table1[[#This Row],[Loan Amount]]</f>
        <v>576.31999999999971</v>
      </c>
      <c r="R858" s="4">
        <f>Table1[[#This Row],[Loan Amount]]/Table1[[#This Row],[Annual Income]]</f>
        <v>4.9637555462230906E-2</v>
      </c>
      <c r="S858" s="6">
        <f>Table1[[#This Row],[Loan Amount]]/Table1[[#This Row],[Annual Income]]</f>
        <v>4.9637555462230906E-2</v>
      </c>
      <c r="T858" s="3">
        <f>Table1[[#This Row],[Total Payments Received]]/Table1[[#This Row],[Term (Months)]]</f>
        <v>167.03666666666666</v>
      </c>
      <c r="U858" s="3">
        <f>Table1[[#This Row],[Annual Income]]/12</f>
        <v>9127.8333333333339</v>
      </c>
      <c r="V858" s="6">
        <f>Table1[[#This Row],[EMI PER MONTH]]/Table1[[#This Row],[INCOME PER MONTH]]</f>
        <v>1.8299706027352237E-2</v>
      </c>
      <c r="W858" s="7" t="str">
        <f>TEXT(Table1[[#This Row],[Issue Date]],"YYYY-mm")</f>
        <v>2022-02</v>
      </c>
      <c r="X858" s="33">
        <f ca="1">DATEDIF(Table1[[#This Row],[Issue Date]],TODAY(),"m")</f>
        <v>42</v>
      </c>
      <c r="Y85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576.32</v>
      </c>
      <c r="Z858" s="22" t="str">
        <f>IF(Table1[[#This Row],[Total Payments Received]]&gt;Table1[[#This Row],[Loan Amount]],"PROFIT","LOSS")</f>
        <v>PROFIT</v>
      </c>
    </row>
    <row r="859" spans="1:26" ht="45" x14ac:dyDescent="0.25">
      <c r="A859" s="21" t="s">
        <v>1757</v>
      </c>
      <c r="B859" s="2" t="s">
        <v>2645</v>
      </c>
      <c r="C859" s="3" t="s">
        <v>1758</v>
      </c>
      <c r="D859" s="3" t="s">
        <v>39</v>
      </c>
      <c r="E859" s="3">
        <v>6435</v>
      </c>
      <c r="F859" s="3">
        <v>7.6</v>
      </c>
      <c r="G859" s="3">
        <v>60</v>
      </c>
      <c r="H859" s="3" t="s">
        <v>19</v>
      </c>
      <c r="I859" s="3" t="s">
        <v>20</v>
      </c>
      <c r="J859" s="3" t="s">
        <v>31</v>
      </c>
      <c r="K859" s="3">
        <v>36305</v>
      </c>
      <c r="L859" s="3" t="s">
        <v>32</v>
      </c>
      <c r="M859" s="3">
        <v>0.15</v>
      </c>
      <c r="N859" s="3">
        <v>0.51</v>
      </c>
      <c r="O859" s="3">
        <v>6924.06</v>
      </c>
      <c r="P859" s="3">
        <v>0</v>
      </c>
      <c r="Q859" s="3">
        <f>Table1[[#This Row],[Total Payments Received]]-Table1[[#This Row],[Loan Amount]]</f>
        <v>489.0600000000004</v>
      </c>
      <c r="R859" s="4">
        <f>Table1[[#This Row],[Loan Amount]]/Table1[[#This Row],[Annual Income]]</f>
        <v>0.17724831290455861</v>
      </c>
      <c r="S859" s="6">
        <f>Table1[[#This Row],[Loan Amount]]/Table1[[#This Row],[Annual Income]]</f>
        <v>0.17724831290455861</v>
      </c>
      <c r="T859" s="3">
        <f>Table1[[#This Row],[Total Payments Received]]/Table1[[#This Row],[Term (Months)]]</f>
        <v>115.40100000000001</v>
      </c>
      <c r="U859" s="3">
        <f>Table1[[#This Row],[Annual Income]]/12</f>
        <v>3025.4166666666665</v>
      </c>
      <c r="V859" s="6">
        <f>Table1[[#This Row],[EMI PER MONTH]]/Table1[[#This Row],[INCOME PER MONTH]]</f>
        <v>3.8143836937061019E-2</v>
      </c>
      <c r="W859" s="7" t="str">
        <f>TEXT(Table1[[#This Row],[Issue Date]],"YYYY-mm")</f>
        <v>2023-09</v>
      </c>
      <c r="X859" s="33">
        <f ca="1">DATEDIF(Table1[[#This Row],[Issue Date]],TODAY(),"m")</f>
        <v>24</v>
      </c>
      <c r="Y85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489.06</v>
      </c>
      <c r="Z859" s="22" t="str">
        <f>IF(Table1[[#This Row],[Total Payments Received]]&gt;Table1[[#This Row],[Loan Amount]],"PROFIT","LOSS")</f>
        <v>PROFIT</v>
      </c>
    </row>
    <row r="860" spans="1:26" ht="30" x14ac:dyDescent="0.25">
      <c r="A860" s="21" t="s">
        <v>1759</v>
      </c>
      <c r="B860" s="2" t="s">
        <v>2646</v>
      </c>
      <c r="C860" s="3" t="s">
        <v>1760</v>
      </c>
      <c r="D860" s="3" t="s">
        <v>71</v>
      </c>
      <c r="E860" s="3">
        <v>25819</v>
      </c>
      <c r="F860" s="3">
        <v>18.5</v>
      </c>
      <c r="G860" s="3">
        <v>36</v>
      </c>
      <c r="H860" s="3" t="s">
        <v>19</v>
      </c>
      <c r="I860" s="3" t="s">
        <v>20</v>
      </c>
      <c r="J860" s="3" t="s">
        <v>46</v>
      </c>
      <c r="K860" s="3">
        <v>128262</v>
      </c>
      <c r="L860" s="3" t="s">
        <v>22</v>
      </c>
      <c r="M860" s="3">
        <v>0.49</v>
      </c>
      <c r="N860" s="3">
        <v>0.91</v>
      </c>
      <c r="O860" s="3">
        <v>30595.52</v>
      </c>
      <c r="P860" s="3">
        <v>0</v>
      </c>
      <c r="Q860" s="3">
        <f>Table1[[#This Row],[Total Payments Received]]-Table1[[#This Row],[Loan Amount]]</f>
        <v>4776.5200000000004</v>
      </c>
      <c r="R860" s="4">
        <f>Table1[[#This Row],[Loan Amount]]/Table1[[#This Row],[Annual Income]]</f>
        <v>0.20129890380627155</v>
      </c>
      <c r="S860" s="6">
        <f>Table1[[#This Row],[Loan Amount]]/Table1[[#This Row],[Annual Income]]</f>
        <v>0.20129890380627155</v>
      </c>
      <c r="T860" s="3">
        <f>Table1[[#This Row],[Total Payments Received]]/Table1[[#This Row],[Term (Months)]]</f>
        <v>849.87555555555559</v>
      </c>
      <c r="U860" s="3">
        <f>Table1[[#This Row],[Annual Income]]/12</f>
        <v>10688.5</v>
      </c>
      <c r="V860" s="6">
        <f>Table1[[#This Row],[EMI PER MONTH]]/Table1[[#This Row],[INCOME PER MONTH]]</f>
        <v>7.9513079997713024E-2</v>
      </c>
      <c r="W860" s="7" t="str">
        <f>TEXT(Table1[[#This Row],[Issue Date]],"YYYY-mm")</f>
        <v>2023-04</v>
      </c>
      <c r="X860" s="33">
        <f ca="1">DATEDIF(Table1[[#This Row],[Issue Date]],TODAY(),"m")</f>
        <v>29</v>
      </c>
      <c r="Y86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4776.52</v>
      </c>
      <c r="Z860" s="22" t="str">
        <f>IF(Table1[[#This Row],[Total Payments Received]]&gt;Table1[[#This Row],[Loan Amount]],"PROFIT","LOSS")</f>
        <v>PROFIT</v>
      </c>
    </row>
    <row r="861" spans="1:26" ht="45" x14ac:dyDescent="0.25">
      <c r="A861" s="21" t="s">
        <v>1761</v>
      </c>
      <c r="B861" s="2" t="s">
        <v>2430</v>
      </c>
      <c r="C861" s="3" t="s">
        <v>1762</v>
      </c>
      <c r="D861" s="3" t="s">
        <v>71</v>
      </c>
      <c r="E861" s="3">
        <v>37875</v>
      </c>
      <c r="F861" s="3">
        <v>23.9</v>
      </c>
      <c r="G861" s="3">
        <v>36</v>
      </c>
      <c r="H861" s="3" t="s">
        <v>2043</v>
      </c>
      <c r="I861" s="3" t="s">
        <v>35</v>
      </c>
      <c r="J861" s="3" t="s">
        <v>31</v>
      </c>
      <c r="K861" s="3">
        <v>48782</v>
      </c>
      <c r="L861" s="3" t="s">
        <v>32</v>
      </c>
      <c r="M861" s="3">
        <v>0.33</v>
      </c>
      <c r="N861" s="3">
        <v>0.94</v>
      </c>
      <c r="O861" s="3">
        <v>9719.5400000000009</v>
      </c>
      <c r="P861" s="3">
        <v>0</v>
      </c>
      <c r="Q861" s="3">
        <f>Table1[[#This Row],[Total Payments Received]]-Table1[[#This Row],[Loan Amount]]</f>
        <v>-28155.46</v>
      </c>
      <c r="R861" s="4">
        <f>Table1[[#This Row],[Loan Amount]]/Table1[[#This Row],[Annual Income]]</f>
        <v>0.77641343118363326</v>
      </c>
      <c r="S861" s="6">
        <f>Table1[[#This Row],[Loan Amount]]/Table1[[#This Row],[Annual Income]]</f>
        <v>0.77641343118363326</v>
      </c>
      <c r="T861" s="3">
        <f>Table1[[#This Row],[Total Payments Received]]/Table1[[#This Row],[Term (Months)]]</f>
        <v>269.98722222222227</v>
      </c>
      <c r="U861" s="3">
        <f>Table1[[#This Row],[Annual Income]]/12</f>
        <v>4065.1666666666665</v>
      </c>
      <c r="V861" s="6">
        <f>Table1[[#This Row],[EMI PER MONTH]]/Table1[[#This Row],[INCOME PER MONTH]]</f>
        <v>6.6414797807934634E-2</v>
      </c>
      <c r="W861" s="7" t="str">
        <f>TEXT(Table1[[#This Row],[Issue Date]],"YYYY-mm")</f>
        <v>2023-10</v>
      </c>
      <c r="X861" s="33">
        <f ca="1">DATEDIF(Table1[[#This Row],[Issue Date]],TODAY(),"m")</f>
        <v>22</v>
      </c>
      <c r="Y86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28155.46</v>
      </c>
      <c r="Z861" s="22" t="str">
        <f>IF(Table1[[#This Row],[Total Payments Received]]&gt;Table1[[#This Row],[Loan Amount]],"PROFIT","LOSS")</f>
        <v>LOSS</v>
      </c>
    </row>
    <row r="862" spans="1:26" x14ac:dyDescent="0.25">
      <c r="A862" s="21" t="s">
        <v>1763</v>
      </c>
      <c r="B862" s="2" t="s">
        <v>2647</v>
      </c>
      <c r="C862" s="3" t="s">
        <v>1764</v>
      </c>
      <c r="D862" s="3" t="s">
        <v>49</v>
      </c>
      <c r="E862" s="3">
        <v>32982</v>
      </c>
      <c r="F862" s="3">
        <v>10.4</v>
      </c>
      <c r="G862" s="3">
        <v>36</v>
      </c>
      <c r="H862" s="3" t="s">
        <v>2043</v>
      </c>
      <c r="I862" s="3" t="s">
        <v>26</v>
      </c>
      <c r="J862" s="3" t="s">
        <v>36</v>
      </c>
      <c r="K862" s="3">
        <v>108257</v>
      </c>
      <c r="L862" s="3" t="s">
        <v>28</v>
      </c>
      <c r="M862" s="3">
        <v>0.5</v>
      </c>
      <c r="N862" s="3">
        <v>0.6</v>
      </c>
      <c r="O862" s="3">
        <v>5386.12</v>
      </c>
      <c r="P862" s="3">
        <v>0</v>
      </c>
      <c r="Q862" s="3">
        <f>Table1[[#This Row],[Total Payments Received]]-Table1[[#This Row],[Loan Amount]]</f>
        <v>-27595.88</v>
      </c>
      <c r="R862" s="4">
        <f>Table1[[#This Row],[Loan Amount]]/Table1[[#This Row],[Annual Income]]</f>
        <v>0.30466390164146429</v>
      </c>
      <c r="S862" s="6">
        <f>Table1[[#This Row],[Loan Amount]]/Table1[[#This Row],[Annual Income]]</f>
        <v>0.30466390164146429</v>
      </c>
      <c r="T862" s="3">
        <f>Table1[[#This Row],[Total Payments Received]]/Table1[[#This Row],[Term (Months)]]</f>
        <v>149.61444444444444</v>
      </c>
      <c r="U862" s="3">
        <f>Table1[[#This Row],[Annual Income]]/12</f>
        <v>9021.4166666666661</v>
      </c>
      <c r="V862" s="6">
        <f>Table1[[#This Row],[EMI PER MONTH]]/Table1[[#This Row],[INCOME PER MONTH]]</f>
        <v>1.6584362520052593E-2</v>
      </c>
      <c r="W862" s="7" t="str">
        <f>TEXT(Table1[[#This Row],[Issue Date]],"YYYY-mm")</f>
        <v>2022-07</v>
      </c>
      <c r="X862" s="33">
        <f ca="1">DATEDIF(Table1[[#This Row],[Issue Date]],TODAY(),"m")</f>
        <v>37</v>
      </c>
      <c r="Y86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27595.88</v>
      </c>
      <c r="Z862" s="22" t="str">
        <f>IF(Table1[[#This Row],[Total Payments Received]]&gt;Table1[[#This Row],[Loan Amount]],"PROFIT","LOSS")</f>
        <v>LOSS</v>
      </c>
    </row>
    <row r="863" spans="1:26" ht="45" x14ac:dyDescent="0.25">
      <c r="A863" s="21" t="s">
        <v>1765</v>
      </c>
      <c r="B863" s="2" t="s">
        <v>2648</v>
      </c>
      <c r="C863" s="3" t="s">
        <v>1766</v>
      </c>
      <c r="D863" s="3" t="s">
        <v>18</v>
      </c>
      <c r="E863" s="3">
        <v>34328</v>
      </c>
      <c r="F863" s="3">
        <v>14.5</v>
      </c>
      <c r="G863" s="3">
        <v>36</v>
      </c>
      <c r="H863" s="3" t="s">
        <v>2043</v>
      </c>
      <c r="I863" s="3" t="s">
        <v>26</v>
      </c>
      <c r="J863" s="3" t="s">
        <v>31</v>
      </c>
      <c r="K863" s="3">
        <v>135299</v>
      </c>
      <c r="L863" s="3" t="s">
        <v>32</v>
      </c>
      <c r="M863" s="3">
        <v>0.46</v>
      </c>
      <c r="N863" s="3">
        <v>0.59</v>
      </c>
      <c r="O863" s="3">
        <v>7246.51</v>
      </c>
      <c r="P863" s="3">
        <v>14471.77</v>
      </c>
      <c r="Q863" s="3">
        <f>Table1[[#This Row],[Total Payments Received]]-Table1[[#This Row],[Loan Amount]]</f>
        <v>-27081.489999999998</v>
      </c>
      <c r="R863" s="4">
        <f>Table1[[#This Row],[Loan Amount]]/Table1[[#This Row],[Annual Income]]</f>
        <v>0.25371953968617655</v>
      </c>
      <c r="S863" s="6">
        <f>Table1[[#This Row],[Loan Amount]]/Table1[[#This Row],[Annual Income]]</f>
        <v>0.25371953968617655</v>
      </c>
      <c r="T863" s="3">
        <f>Table1[[#This Row],[Total Payments Received]]/Table1[[#This Row],[Term (Months)]]</f>
        <v>201.29194444444445</v>
      </c>
      <c r="U863" s="3">
        <f>Table1[[#This Row],[Annual Income]]/12</f>
        <v>11274.916666666666</v>
      </c>
      <c r="V863" s="6">
        <f>Table1[[#This Row],[EMI PER MONTH]]/Table1[[#This Row],[INCOME PER MONTH]]</f>
        <v>1.7853076026676719E-2</v>
      </c>
      <c r="W863" s="7" t="str">
        <f>TEXT(Table1[[#This Row],[Issue Date]],"YYYY-mm")</f>
        <v>2022-01</v>
      </c>
      <c r="X863" s="33">
        <f ca="1">DATEDIF(Table1[[#This Row],[Issue Date]],TODAY(),"m")</f>
        <v>44</v>
      </c>
      <c r="Y86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27081.49</v>
      </c>
      <c r="Z863" s="22" t="str">
        <f>IF(Table1[[#This Row],[Total Payments Received]]&gt;Table1[[#This Row],[Loan Amount]],"PROFIT","LOSS")</f>
        <v>LOSS</v>
      </c>
    </row>
    <row r="864" spans="1:26" ht="30" x14ac:dyDescent="0.25">
      <c r="A864" s="21" t="s">
        <v>1767</v>
      </c>
      <c r="B864" s="2" t="s">
        <v>2311</v>
      </c>
      <c r="C864" s="3" t="s">
        <v>1768</v>
      </c>
      <c r="D864" s="3" t="s">
        <v>39</v>
      </c>
      <c r="E864" s="3">
        <v>13329</v>
      </c>
      <c r="F864" s="3">
        <v>17.7</v>
      </c>
      <c r="G864" s="3">
        <v>36</v>
      </c>
      <c r="H864" s="3" t="s">
        <v>19</v>
      </c>
      <c r="I864" s="3" t="s">
        <v>72</v>
      </c>
      <c r="J864" s="3" t="s">
        <v>21</v>
      </c>
      <c r="K864" s="3">
        <v>107963</v>
      </c>
      <c r="L864" s="3" t="s">
        <v>28</v>
      </c>
      <c r="M864" s="3">
        <v>0.19</v>
      </c>
      <c r="N864" s="3">
        <v>0.84</v>
      </c>
      <c r="O864" s="3">
        <v>15688.23</v>
      </c>
      <c r="P864" s="3">
        <v>0</v>
      </c>
      <c r="Q864" s="3">
        <f>Table1[[#This Row],[Total Payments Received]]-Table1[[#This Row],[Loan Amount]]</f>
        <v>2359.2299999999996</v>
      </c>
      <c r="R864" s="4">
        <f>Table1[[#This Row],[Loan Amount]]/Table1[[#This Row],[Annual Income]]</f>
        <v>0.12345896279280864</v>
      </c>
      <c r="S864" s="6">
        <f>Table1[[#This Row],[Loan Amount]]/Table1[[#This Row],[Annual Income]]</f>
        <v>0.12345896279280864</v>
      </c>
      <c r="T864" s="3">
        <f>Table1[[#This Row],[Total Payments Received]]/Table1[[#This Row],[Term (Months)]]</f>
        <v>435.78416666666664</v>
      </c>
      <c r="U864" s="3">
        <f>Table1[[#This Row],[Annual Income]]/12</f>
        <v>8996.9166666666661</v>
      </c>
      <c r="V864" s="6">
        <f>Table1[[#This Row],[EMI PER MONTH]]/Table1[[#This Row],[INCOME PER MONTH]]</f>
        <v>4.8437057139946095E-2</v>
      </c>
      <c r="W864" s="7" t="str">
        <f>TEXT(Table1[[#This Row],[Issue Date]],"YYYY-mm")</f>
        <v>2023-07</v>
      </c>
      <c r="X864" s="33">
        <f ca="1">DATEDIF(Table1[[#This Row],[Issue Date]],TODAY(),"m")</f>
        <v>25</v>
      </c>
      <c r="Y86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2359.23</v>
      </c>
      <c r="Z864" s="22" t="str">
        <f>IF(Table1[[#This Row],[Total Payments Received]]&gt;Table1[[#This Row],[Loan Amount]],"PROFIT","LOSS")</f>
        <v>PROFIT</v>
      </c>
    </row>
    <row r="865" spans="1:26" x14ac:dyDescent="0.25">
      <c r="A865" s="21" t="s">
        <v>1769</v>
      </c>
      <c r="B865" s="2" t="s">
        <v>2649</v>
      </c>
      <c r="C865" s="3" t="s">
        <v>1770</v>
      </c>
      <c r="D865" s="3" t="s">
        <v>45</v>
      </c>
      <c r="E865" s="3">
        <v>26169</v>
      </c>
      <c r="F865" s="3">
        <v>25</v>
      </c>
      <c r="G865" s="3">
        <v>36</v>
      </c>
      <c r="H865" s="3" t="s">
        <v>19</v>
      </c>
      <c r="I865" s="3" t="s">
        <v>82</v>
      </c>
      <c r="J865" s="3" t="s">
        <v>27</v>
      </c>
      <c r="K865" s="3">
        <v>142086</v>
      </c>
      <c r="L865" s="3" t="s">
        <v>28</v>
      </c>
      <c r="M865" s="3">
        <v>0.12</v>
      </c>
      <c r="N865" s="3">
        <v>0.61</v>
      </c>
      <c r="O865" s="3">
        <v>32711.25</v>
      </c>
      <c r="P865" s="3">
        <v>0</v>
      </c>
      <c r="Q865" s="3">
        <f>Table1[[#This Row],[Total Payments Received]]-Table1[[#This Row],[Loan Amount]]</f>
        <v>6542.25</v>
      </c>
      <c r="R865" s="4">
        <f>Table1[[#This Row],[Loan Amount]]/Table1[[#This Row],[Annual Income]]</f>
        <v>0.18417718846332504</v>
      </c>
      <c r="S865" s="6">
        <f>Table1[[#This Row],[Loan Amount]]/Table1[[#This Row],[Annual Income]]</f>
        <v>0.18417718846332504</v>
      </c>
      <c r="T865" s="3">
        <f>Table1[[#This Row],[Total Payments Received]]/Table1[[#This Row],[Term (Months)]]</f>
        <v>908.64583333333337</v>
      </c>
      <c r="U865" s="3">
        <f>Table1[[#This Row],[Annual Income]]/12</f>
        <v>11840.5</v>
      </c>
      <c r="V865" s="6">
        <f>Table1[[#This Row],[EMI PER MONTH]]/Table1[[#This Row],[INCOME PER MONTH]]</f>
        <v>7.6740495193052094E-2</v>
      </c>
      <c r="W865" s="7" t="str">
        <f>TEXT(Table1[[#This Row],[Issue Date]],"YYYY-mm")</f>
        <v>2022-10</v>
      </c>
      <c r="X865" s="33">
        <f ca="1">DATEDIF(Table1[[#This Row],[Issue Date]],TODAY(),"m")</f>
        <v>34</v>
      </c>
      <c r="Y86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6542.25</v>
      </c>
      <c r="Z865" s="22" t="str">
        <f>IF(Table1[[#This Row],[Total Payments Received]]&gt;Table1[[#This Row],[Loan Amount]],"PROFIT","LOSS")</f>
        <v>PROFIT</v>
      </c>
    </row>
    <row r="866" spans="1:26" ht="45" x14ac:dyDescent="0.25">
      <c r="A866" s="21" t="s">
        <v>1771</v>
      </c>
      <c r="B866" s="2" t="s">
        <v>2650</v>
      </c>
      <c r="C866" s="3" t="s">
        <v>1772</v>
      </c>
      <c r="D866" s="3" t="s">
        <v>55</v>
      </c>
      <c r="E866" s="3">
        <v>22932</v>
      </c>
      <c r="F866" s="3">
        <v>7.1</v>
      </c>
      <c r="G866" s="3">
        <v>60</v>
      </c>
      <c r="H866" s="3" t="s">
        <v>19</v>
      </c>
      <c r="I866" s="3" t="s">
        <v>20</v>
      </c>
      <c r="J866" s="3" t="s">
        <v>31</v>
      </c>
      <c r="K866" s="3">
        <v>50566</v>
      </c>
      <c r="L866" s="3" t="s">
        <v>28</v>
      </c>
      <c r="M866" s="3">
        <v>0.2</v>
      </c>
      <c r="N866" s="3">
        <v>0.9</v>
      </c>
      <c r="O866" s="3">
        <v>24560.17</v>
      </c>
      <c r="P866" s="3">
        <v>0</v>
      </c>
      <c r="Q866" s="3">
        <f>Table1[[#This Row],[Total Payments Received]]-Table1[[#This Row],[Loan Amount]]</f>
        <v>1628.1699999999983</v>
      </c>
      <c r="R866" s="4">
        <f>Table1[[#This Row],[Loan Amount]]/Table1[[#This Row],[Annual Income]]</f>
        <v>0.45350630858679747</v>
      </c>
      <c r="S866" s="6">
        <f>Table1[[#This Row],[Loan Amount]]/Table1[[#This Row],[Annual Income]]</f>
        <v>0.45350630858679747</v>
      </c>
      <c r="T866" s="3">
        <f>Table1[[#This Row],[Total Payments Received]]/Table1[[#This Row],[Term (Months)]]</f>
        <v>409.33616666666666</v>
      </c>
      <c r="U866" s="3">
        <f>Table1[[#This Row],[Annual Income]]/12</f>
        <v>4213.833333333333</v>
      </c>
      <c r="V866" s="6">
        <f>Table1[[#This Row],[EMI PER MONTH]]/Table1[[#This Row],[INCOME PER MONTH]]</f>
        <v>9.7141043388838361E-2</v>
      </c>
      <c r="W866" s="7" t="str">
        <f>TEXT(Table1[[#This Row],[Issue Date]],"YYYY-mm")</f>
        <v>2023-08</v>
      </c>
      <c r="X866" s="33">
        <f ca="1">DATEDIF(Table1[[#This Row],[Issue Date]],TODAY(),"m")</f>
        <v>24</v>
      </c>
      <c r="Y86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1628.17</v>
      </c>
      <c r="Z866" s="22" t="str">
        <f>IF(Table1[[#This Row],[Total Payments Received]]&gt;Table1[[#This Row],[Loan Amount]],"PROFIT","LOSS")</f>
        <v>PROFIT</v>
      </c>
    </row>
    <row r="867" spans="1:26" x14ac:dyDescent="0.25">
      <c r="A867" s="21" t="s">
        <v>1773</v>
      </c>
      <c r="B867" s="2" t="s">
        <v>2097</v>
      </c>
      <c r="C867" s="3" t="s">
        <v>1774</v>
      </c>
      <c r="D867" s="3" t="s">
        <v>18</v>
      </c>
      <c r="E867" s="3">
        <v>35594</v>
      </c>
      <c r="F867" s="3">
        <v>15</v>
      </c>
      <c r="G867" s="3">
        <v>60</v>
      </c>
      <c r="H867" s="3" t="s">
        <v>19</v>
      </c>
      <c r="I867" s="3" t="s">
        <v>56</v>
      </c>
      <c r="J867" s="3" t="s">
        <v>27</v>
      </c>
      <c r="K867" s="3">
        <v>97766</v>
      </c>
      <c r="L867" s="3" t="s">
        <v>32</v>
      </c>
      <c r="M867" s="3">
        <v>0.31</v>
      </c>
      <c r="N867" s="3">
        <v>0.76</v>
      </c>
      <c r="O867" s="3">
        <v>40933.1</v>
      </c>
      <c r="P867" s="3">
        <v>0</v>
      </c>
      <c r="Q867" s="3">
        <f>Table1[[#This Row],[Total Payments Received]]-Table1[[#This Row],[Loan Amount]]</f>
        <v>5339.0999999999985</v>
      </c>
      <c r="R867" s="4">
        <f>Table1[[#This Row],[Loan Amount]]/Table1[[#This Row],[Annual Income]]</f>
        <v>0.36407339975042446</v>
      </c>
      <c r="S867" s="6">
        <f>Table1[[#This Row],[Loan Amount]]/Table1[[#This Row],[Annual Income]]</f>
        <v>0.36407339975042446</v>
      </c>
      <c r="T867" s="3">
        <f>Table1[[#This Row],[Total Payments Received]]/Table1[[#This Row],[Term (Months)]]</f>
        <v>682.21833333333336</v>
      </c>
      <c r="U867" s="3">
        <f>Table1[[#This Row],[Annual Income]]/12</f>
        <v>8147.166666666667</v>
      </c>
      <c r="V867" s="6">
        <f>Table1[[#This Row],[EMI PER MONTH]]/Table1[[#This Row],[INCOME PER MONTH]]</f>
        <v>8.3736881942597638E-2</v>
      </c>
      <c r="W867" s="7" t="str">
        <f>TEXT(Table1[[#This Row],[Issue Date]],"YYYY-mm")</f>
        <v>2021-07</v>
      </c>
      <c r="X867" s="33">
        <f ca="1">DATEDIF(Table1[[#This Row],[Issue Date]],TODAY(),"m")</f>
        <v>49</v>
      </c>
      <c r="Y86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5339.1</v>
      </c>
      <c r="Z867" s="22" t="str">
        <f>IF(Table1[[#This Row],[Total Payments Received]]&gt;Table1[[#This Row],[Loan Amount]],"PROFIT","LOSS")</f>
        <v>PROFIT</v>
      </c>
    </row>
    <row r="868" spans="1:26" x14ac:dyDescent="0.25">
      <c r="A868" s="21" t="s">
        <v>1775</v>
      </c>
      <c r="B868" s="2" t="s">
        <v>2651</v>
      </c>
      <c r="C868" s="3" t="s">
        <v>1776</v>
      </c>
      <c r="D868" s="3" t="s">
        <v>52</v>
      </c>
      <c r="E868" s="3">
        <v>12421</v>
      </c>
      <c r="F868" s="3">
        <v>12.7</v>
      </c>
      <c r="G868" s="3">
        <v>60</v>
      </c>
      <c r="H868" s="3" t="s">
        <v>19</v>
      </c>
      <c r="I868" s="3" t="s">
        <v>72</v>
      </c>
      <c r="J868" s="3" t="s">
        <v>36</v>
      </c>
      <c r="K868" s="3">
        <v>36511</v>
      </c>
      <c r="L868" s="3" t="s">
        <v>32</v>
      </c>
      <c r="M868" s="3">
        <v>0.17</v>
      </c>
      <c r="N868" s="3">
        <v>0.66</v>
      </c>
      <c r="O868" s="3">
        <v>13998.47</v>
      </c>
      <c r="P868" s="3">
        <v>0</v>
      </c>
      <c r="Q868" s="3">
        <f>Table1[[#This Row],[Total Payments Received]]-Table1[[#This Row],[Loan Amount]]</f>
        <v>1577.4699999999993</v>
      </c>
      <c r="R868" s="4">
        <f>Table1[[#This Row],[Loan Amount]]/Table1[[#This Row],[Annual Income]]</f>
        <v>0.34019884418394458</v>
      </c>
      <c r="S868" s="6">
        <f>Table1[[#This Row],[Loan Amount]]/Table1[[#This Row],[Annual Income]]</f>
        <v>0.34019884418394458</v>
      </c>
      <c r="T868" s="3">
        <f>Table1[[#This Row],[Total Payments Received]]/Table1[[#This Row],[Term (Months)]]</f>
        <v>233.30783333333332</v>
      </c>
      <c r="U868" s="3">
        <f>Table1[[#This Row],[Annual Income]]/12</f>
        <v>3042.5833333333335</v>
      </c>
      <c r="V868" s="6">
        <f>Table1[[#This Row],[EMI PER MONTH]]/Table1[[#This Row],[INCOME PER MONTH]]</f>
        <v>7.6680835912464732E-2</v>
      </c>
      <c r="W868" s="7" t="str">
        <f>TEXT(Table1[[#This Row],[Issue Date]],"YYYY-mm")</f>
        <v>2021-11</v>
      </c>
      <c r="X868" s="33">
        <f ca="1">DATEDIF(Table1[[#This Row],[Issue Date]],TODAY(),"m")</f>
        <v>46</v>
      </c>
      <c r="Y86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1577.47</v>
      </c>
      <c r="Z868" s="22" t="str">
        <f>IF(Table1[[#This Row],[Total Payments Received]]&gt;Table1[[#This Row],[Loan Amount]],"PROFIT","LOSS")</f>
        <v>PROFIT</v>
      </c>
    </row>
    <row r="869" spans="1:26" x14ac:dyDescent="0.25">
      <c r="A869" s="21" t="s">
        <v>1777</v>
      </c>
      <c r="B869" s="2" t="s">
        <v>2321</v>
      </c>
      <c r="C869" s="3" t="s">
        <v>1778</v>
      </c>
      <c r="D869" s="3" t="s">
        <v>64</v>
      </c>
      <c r="E869" s="3">
        <v>8629</v>
      </c>
      <c r="F869" s="3">
        <v>22.3</v>
      </c>
      <c r="G869" s="3">
        <v>36</v>
      </c>
      <c r="H869" s="3" t="s">
        <v>2043</v>
      </c>
      <c r="I869" s="3" t="s">
        <v>20</v>
      </c>
      <c r="J869" s="3" t="s">
        <v>27</v>
      </c>
      <c r="K869" s="3">
        <v>144816</v>
      </c>
      <c r="L869" s="3" t="s">
        <v>22</v>
      </c>
      <c r="M869" s="3">
        <v>0.17</v>
      </c>
      <c r="N869" s="3">
        <v>0.87</v>
      </c>
      <c r="O869" s="3">
        <v>510.03</v>
      </c>
      <c r="P869" s="3">
        <v>0</v>
      </c>
      <c r="Q869" s="3">
        <f>Table1[[#This Row],[Total Payments Received]]-Table1[[#This Row],[Loan Amount]]</f>
        <v>-8118.97</v>
      </c>
      <c r="R869" s="4">
        <f>Table1[[#This Row],[Loan Amount]]/Table1[[#This Row],[Annual Income]]</f>
        <v>5.9585957352778697E-2</v>
      </c>
      <c r="S869" s="6">
        <f>Table1[[#This Row],[Loan Amount]]/Table1[[#This Row],[Annual Income]]</f>
        <v>5.9585957352778697E-2</v>
      </c>
      <c r="T869" s="3">
        <f>Table1[[#This Row],[Total Payments Received]]/Table1[[#This Row],[Term (Months)]]</f>
        <v>14.167499999999999</v>
      </c>
      <c r="U869" s="3">
        <f>Table1[[#This Row],[Annual Income]]/12</f>
        <v>12068</v>
      </c>
      <c r="V869" s="6">
        <f>Table1[[#This Row],[EMI PER MONTH]]/Table1[[#This Row],[INCOME PER MONTH]]</f>
        <v>1.1739724892277095E-3</v>
      </c>
      <c r="W869" s="7" t="str">
        <f>TEXT(Table1[[#This Row],[Issue Date]],"YYYY-mm")</f>
        <v>2021-04</v>
      </c>
      <c r="X869" s="33">
        <f ca="1">DATEDIF(Table1[[#This Row],[Issue Date]],TODAY(),"m")</f>
        <v>52</v>
      </c>
      <c r="Y86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8118.97</v>
      </c>
      <c r="Z869" s="22" t="str">
        <f>IF(Table1[[#This Row],[Total Payments Received]]&gt;Table1[[#This Row],[Loan Amount]],"PROFIT","LOSS")</f>
        <v>LOSS</v>
      </c>
    </row>
    <row r="870" spans="1:26" ht="45" x14ac:dyDescent="0.25">
      <c r="A870" s="21" t="s">
        <v>1779</v>
      </c>
      <c r="B870" s="2" t="s">
        <v>2652</v>
      </c>
      <c r="C870" s="3" t="s">
        <v>1780</v>
      </c>
      <c r="D870" s="3" t="s">
        <v>75</v>
      </c>
      <c r="E870" s="3">
        <v>9325</v>
      </c>
      <c r="F870" s="3">
        <v>14.5</v>
      </c>
      <c r="G870" s="3">
        <v>60</v>
      </c>
      <c r="H870" s="3" t="s">
        <v>19</v>
      </c>
      <c r="I870" s="3" t="s">
        <v>56</v>
      </c>
      <c r="J870" s="3" t="s">
        <v>31</v>
      </c>
      <c r="K870" s="3">
        <v>137765</v>
      </c>
      <c r="L870" s="3" t="s">
        <v>22</v>
      </c>
      <c r="M870" s="3">
        <v>0.28999999999999998</v>
      </c>
      <c r="N870" s="3">
        <v>0.72</v>
      </c>
      <c r="O870" s="3">
        <v>10677.12</v>
      </c>
      <c r="P870" s="3">
        <v>0</v>
      </c>
      <c r="Q870" s="3">
        <f>Table1[[#This Row],[Total Payments Received]]-Table1[[#This Row],[Loan Amount]]</f>
        <v>1352.1200000000008</v>
      </c>
      <c r="R870" s="4">
        <f>Table1[[#This Row],[Loan Amount]]/Table1[[#This Row],[Annual Income]]</f>
        <v>6.7687729103908828E-2</v>
      </c>
      <c r="S870" s="6">
        <f>Table1[[#This Row],[Loan Amount]]/Table1[[#This Row],[Annual Income]]</f>
        <v>6.7687729103908828E-2</v>
      </c>
      <c r="T870" s="3">
        <f>Table1[[#This Row],[Total Payments Received]]/Table1[[#This Row],[Term (Months)]]</f>
        <v>177.95200000000003</v>
      </c>
      <c r="U870" s="3">
        <f>Table1[[#This Row],[Annual Income]]/12</f>
        <v>11480.416666666666</v>
      </c>
      <c r="V870" s="6">
        <f>Table1[[#This Row],[EMI PER MONTH]]/Table1[[#This Row],[INCOME PER MONTH]]</f>
        <v>1.550048270605742E-2</v>
      </c>
      <c r="W870" s="7" t="str">
        <f>TEXT(Table1[[#This Row],[Issue Date]],"YYYY-mm")</f>
        <v>2023-07</v>
      </c>
      <c r="X870" s="33">
        <f ca="1">DATEDIF(Table1[[#This Row],[Issue Date]],TODAY(),"m")</f>
        <v>25</v>
      </c>
      <c r="Y87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1352.12</v>
      </c>
      <c r="Z870" s="22" t="str">
        <f>IF(Table1[[#This Row],[Total Payments Received]]&gt;Table1[[#This Row],[Loan Amount]],"PROFIT","LOSS")</f>
        <v>PROFIT</v>
      </c>
    </row>
    <row r="871" spans="1:26" ht="45" x14ac:dyDescent="0.25">
      <c r="A871" s="21" t="s">
        <v>1781</v>
      </c>
      <c r="B871" s="2" t="s">
        <v>2294</v>
      </c>
      <c r="C871" s="3" t="s">
        <v>1782</v>
      </c>
      <c r="D871" s="3" t="s">
        <v>18</v>
      </c>
      <c r="E871" s="3">
        <v>29495</v>
      </c>
      <c r="F871" s="3">
        <v>7.2</v>
      </c>
      <c r="G871" s="3">
        <v>36</v>
      </c>
      <c r="H871" s="3" t="s">
        <v>2043</v>
      </c>
      <c r="I871" s="3" t="s">
        <v>56</v>
      </c>
      <c r="J871" s="3" t="s">
        <v>31</v>
      </c>
      <c r="K871" s="3">
        <v>148360</v>
      </c>
      <c r="L871" s="3" t="s">
        <v>32</v>
      </c>
      <c r="M871" s="3">
        <v>0.11</v>
      </c>
      <c r="N871" s="3">
        <v>0.91</v>
      </c>
      <c r="O871" s="3">
        <v>8429.58</v>
      </c>
      <c r="P871" s="3">
        <v>0</v>
      </c>
      <c r="Q871" s="3">
        <f>Table1[[#This Row],[Total Payments Received]]-Table1[[#This Row],[Loan Amount]]</f>
        <v>-21065.42</v>
      </c>
      <c r="R871" s="4">
        <f>Table1[[#This Row],[Loan Amount]]/Table1[[#This Row],[Annual Income]]</f>
        <v>0.19880695605284443</v>
      </c>
      <c r="S871" s="6">
        <f>Table1[[#This Row],[Loan Amount]]/Table1[[#This Row],[Annual Income]]</f>
        <v>0.19880695605284443</v>
      </c>
      <c r="T871" s="3">
        <f>Table1[[#This Row],[Total Payments Received]]/Table1[[#This Row],[Term (Months)]]</f>
        <v>234.155</v>
      </c>
      <c r="U871" s="3">
        <f>Table1[[#This Row],[Annual Income]]/12</f>
        <v>12363.333333333334</v>
      </c>
      <c r="V871" s="6">
        <f>Table1[[#This Row],[EMI PER MONTH]]/Table1[[#This Row],[INCOME PER MONTH]]</f>
        <v>1.8939471555675384E-2</v>
      </c>
      <c r="W871" s="7" t="str">
        <f>TEXT(Table1[[#This Row],[Issue Date]],"YYYY-mm")</f>
        <v>2022-07</v>
      </c>
      <c r="X871" s="33">
        <f ca="1">DATEDIF(Table1[[#This Row],[Issue Date]],TODAY(),"m")</f>
        <v>37</v>
      </c>
      <c r="Y87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21065.42</v>
      </c>
      <c r="Z871" s="22" t="str">
        <f>IF(Table1[[#This Row],[Total Payments Received]]&gt;Table1[[#This Row],[Loan Amount]],"PROFIT","LOSS")</f>
        <v>LOSS</v>
      </c>
    </row>
    <row r="872" spans="1:26" ht="30" x14ac:dyDescent="0.25">
      <c r="A872" s="21" t="s">
        <v>1783</v>
      </c>
      <c r="B872" s="2" t="s">
        <v>2653</v>
      </c>
      <c r="C872" s="3" t="s">
        <v>1784</v>
      </c>
      <c r="D872" s="3" t="s">
        <v>75</v>
      </c>
      <c r="E872" s="3">
        <v>32750</v>
      </c>
      <c r="F872" s="3">
        <v>17.7</v>
      </c>
      <c r="G872" s="3">
        <v>36</v>
      </c>
      <c r="H872" s="3" t="s">
        <v>19</v>
      </c>
      <c r="I872" s="3" t="s">
        <v>20</v>
      </c>
      <c r="J872" s="3" t="s">
        <v>46</v>
      </c>
      <c r="K872" s="3">
        <v>56177</v>
      </c>
      <c r="L872" s="3" t="s">
        <v>32</v>
      </c>
      <c r="M872" s="3">
        <v>0.15</v>
      </c>
      <c r="N872" s="3">
        <v>0.92</v>
      </c>
      <c r="O872" s="3">
        <v>38546.75</v>
      </c>
      <c r="P872" s="3">
        <v>0</v>
      </c>
      <c r="Q872" s="3">
        <f>Table1[[#This Row],[Total Payments Received]]-Table1[[#This Row],[Loan Amount]]</f>
        <v>5796.75</v>
      </c>
      <c r="R872" s="4">
        <f>Table1[[#This Row],[Loan Amount]]/Table1[[#This Row],[Annual Income]]</f>
        <v>0.58297879915267814</v>
      </c>
      <c r="S872" s="6">
        <f>Table1[[#This Row],[Loan Amount]]/Table1[[#This Row],[Annual Income]]</f>
        <v>0.58297879915267814</v>
      </c>
      <c r="T872" s="3">
        <f>Table1[[#This Row],[Total Payments Received]]/Table1[[#This Row],[Term (Months)]]</f>
        <v>1070.7430555555557</v>
      </c>
      <c r="U872" s="3">
        <f>Table1[[#This Row],[Annual Income]]/12</f>
        <v>4681.416666666667</v>
      </c>
      <c r="V872" s="6">
        <f>Table1[[#This Row],[EMI PER MONTH]]/Table1[[#This Row],[INCOME PER MONTH]]</f>
        <v>0.22872201553423407</v>
      </c>
      <c r="W872" s="7" t="str">
        <f>TEXT(Table1[[#This Row],[Issue Date]],"YYYY-mm")</f>
        <v>2021-09</v>
      </c>
      <c r="X872" s="33">
        <f ca="1">DATEDIF(Table1[[#This Row],[Issue Date]],TODAY(),"m")</f>
        <v>48</v>
      </c>
      <c r="Y87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5796.75</v>
      </c>
      <c r="Z872" s="22" t="str">
        <f>IF(Table1[[#This Row],[Total Payments Received]]&gt;Table1[[#This Row],[Loan Amount]],"PROFIT","LOSS")</f>
        <v>PROFIT</v>
      </c>
    </row>
    <row r="873" spans="1:26" ht="45" x14ac:dyDescent="0.25">
      <c r="A873" s="21" t="s">
        <v>1785</v>
      </c>
      <c r="B873" s="2" t="s">
        <v>2557</v>
      </c>
      <c r="C873" s="3" t="s">
        <v>1786</v>
      </c>
      <c r="D873" s="3" t="s">
        <v>18</v>
      </c>
      <c r="E873" s="3">
        <v>30619</v>
      </c>
      <c r="F873" s="3">
        <v>20.399999999999999</v>
      </c>
      <c r="G873" s="3">
        <v>36</v>
      </c>
      <c r="H873" s="3" t="s">
        <v>2043</v>
      </c>
      <c r="I873" s="3" t="s">
        <v>20</v>
      </c>
      <c r="J873" s="3" t="s">
        <v>31</v>
      </c>
      <c r="K873" s="3">
        <v>34765</v>
      </c>
      <c r="L873" s="3" t="s">
        <v>32</v>
      </c>
      <c r="M873" s="3">
        <v>0.27</v>
      </c>
      <c r="N873" s="3">
        <v>0.56999999999999995</v>
      </c>
      <c r="O873" s="3">
        <v>7701.21</v>
      </c>
      <c r="P873" s="3">
        <v>8440.1</v>
      </c>
      <c r="Q873" s="3">
        <f>Table1[[#This Row],[Total Payments Received]]-Table1[[#This Row],[Loan Amount]]</f>
        <v>-22917.79</v>
      </c>
      <c r="R873" s="4">
        <f>Table1[[#This Row],[Loan Amount]]/Table1[[#This Row],[Annual Income]]</f>
        <v>0.88074212570113619</v>
      </c>
      <c r="S873" s="6">
        <f>Table1[[#This Row],[Loan Amount]]/Table1[[#This Row],[Annual Income]]</f>
        <v>0.88074212570113619</v>
      </c>
      <c r="T873" s="3">
        <f>Table1[[#This Row],[Total Payments Received]]/Table1[[#This Row],[Term (Months)]]</f>
        <v>213.92250000000001</v>
      </c>
      <c r="U873" s="3">
        <f>Table1[[#This Row],[Annual Income]]/12</f>
        <v>2897.0833333333335</v>
      </c>
      <c r="V873" s="6">
        <f>Table1[[#This Row],[EMI PER MONTH]]/Table1[[#This Row],[INCOME PER MONTH]]</f>
        <v>7.3840644326190141E-2</v>
      </c>
      <c r="W873" s="7" t="str">
        <f>TEXT(Table1[[#This Row],[Issue Date]],"YYYY-mm")</f>
        <v>2022-06</v>
      </c>
      <c r="X873" s="33">
        <f ca="1">DATEDIF(Table1[[#This Row],[Issue Date]],TODAY(),"m")</f>
        <v>38</v>
      </c>
      <c r="Y87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22917.79</v>
      </c>
      <c r="Z873" s="22" t="str">
        <f>IF(Table1[[#This Row],[Total Payments Received]]&gt;Table1[[#This Row],[Loan Amount]],"PROFIT","LOSS")</f>
        <v>LOSS</v>
      </c>
    </row>
    <row r="874" spans="1:26" x14ac:dyDescent="0.25">
      <c r="A874" s="21" t="s">
        <v>1787</v>
      </c>
      <c r="B874" s="2" t="s">
        <v>2495</v>
      </c>
      <c r="C874" s="3" t="s">
        <v>1788</v>
      </c>
      <c r="D874" s="3" t="s">
        <v>49</v>
      </c>
      <c r="E874" s="3">
        <v>9264</v>
      </c>
      <c r="F874" s="3">
        <v>5.0999999999999996</v>
      </c>
      <c r="G874" s="3">
        <v>36</v>
      </c>
      <c r="H874" s="3" t="s">
        <v>2043</v>
      </c>
      <c r="I874" s="3" t="s">
        <v>26</v>
      </c>
      <c r="J874" s="3" t="s">
        <v>27</v>
      </c>
      <c r="K874" s="3">
        <v>50354</v>
      </c>
      <c r="L874" s="3" t="s">
        <v>32</v>
      </c>
      <c r="M874" s="3">
        <v>0.13</v>
      </c>
      <c r="N874" s="3">
        <v>0.5</v>
      </c>
      <c r="O874" s="3">
        <v>2652.86</v>
      </c>
      <c r="P874" s="3">
        <v>0</v>
      </c>
      <c r="Q874" s="3">
        <f>Table1[[#This Row],[Total Payments Received]]-Table1[[#This Row],[Loan Amount]]</f>
        <v>-6611.1399999999994</v>
      </c>
      <c r="R874" s="4">
        <f>Table1[[#This Row],[Loan Amount]]/Table1[[#This Row],[Annual Income]]</f>
        <v>0.18397743972673472</v>
      </c>
      <c r="S874" s="6">
        <f>Table1[[#This Row],[Loan Amount]]/Table1[[#This Row],[Annual Income]]</f>
        <v>0.18397743972673472</v>
      </c>
      <c r="T874" s="3">
        <f>Table1[[#This Row],[Total Payments Received]]/Table1[[#This Row],[Term (Months)]]</f>
        <v>73.690555555555562</v>
      </c>
      <c r="U874" s="3">
        <f>Table1[[#This Row],[Annual Income]]/12</f>
        <v>4196.166666666667</v>
      </c>
      <c r="V874" s="6">
        <f>Table1[[#This Row],[EMI PER MONTH]]/Table1[[#This Row],[INCOME PER MONTH]]</f>
        <v>1.7561398631025672E-2</v>
      </c>
      <c r="W874" s="7" t="str">
        <f>TEXT(Table1[[#This Row],[Issue Date]],"YYYY-mm")</f>
        <v>2021-03</v>
      </c>
      <c r="X874" s="33">
        <f ca="1">DATEDIF(Table1[[#This Row],[Issue Date]],TODAY(),"m")</f>
        <v>54</v>
      </c>
      <c r="Y87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6611.14</v>
      </c>
      <c r="Z874" s="22" t="str">
        <f>IF(Table1[[#This Row],[Total Payments Received]]&gt;Table1[[#This Row],[Loan Amount]],"PROFIT","LOSS")</f>
        <v>LOSS</v>
      </c>
    </row>
    <row r="875" spans="1:26" ht="30" hidden="1" x14ac:dyDescent="0.25">
      <c r="A875" s="21" t="s">
        <v>1789</v>
      </c>
      <c r="B875" s="2" t="s">
        <v>2055</v>
      </c>
      <c r="C875" s="3" t="s">
        <v>1790</v>
      </c>
      <c r="D875" s="3" t="s">
        <v>75</v>
      </c>
      <c r="E875" s="3">
        <v>13686</v>
      </c>
      <c r="F875" s="3">
        <v>22.2</v>
      </c>
      <c r="G875" s="3">
        <v>60</v>
      </c>
      <c r="H875" s="3" t="s">
        <v>2773</v>
      </c>
      <c r="I875" s="3" t="s">
        <v>20</v>
      </c>
      <c r="J875" s="3" t="s">
        <v>46</v>
      </c>
      <c r="K875" s="3">
        <v>53929</v>
      </c>
      <c r="L875" s="3" t="s">
        <v>28</v>
      </c>
      <c r="M875" s="3">
        <v>0.26</v>
      </c>
      <c r="N875" s="3">
        <v>0.94</v>
      </c>
      <c r="O875" s="3">
        <v>0</v>
      </c>
      <c r="P875" s="3">
        <v>0</v>
      </c>
      <c r="Q875" s="3">
        <f>Table1[[#This Row],[Total Payments Received]]-Table1[[#This Row],[Loan Amount]]</f>
        <v>-13686</v>
      </c>
      <c r="R875" s="4">
        <f>Table1[[#This Row],[Loan Amount]]/Table1[[#This Row],[Annual Income]]</f>
        <v>0.25377811567060393</v>
      </c>
      <c r="S875" s="6">
        <f>Table1[[#This Row],[Loan Amount]]/Table1[[#This Row],[Annual Income]]</f>
        <v>0.25377811567060393</v>
      </c>
      <c r="T875" s="3">
        <f>Table1[[#This Row],[Total Payments Received]]/Table1[[#This Row],[Term (Months)]]</f>
        <v>0</v>
      </c>
      <c r="U875" s="3">
        <f>Table1[[#This Row],[Annual Income]]/12</f>
        <v>4494.083333333333</v>
      </c>
      <c r="V875" s="6">
        <f>Table1[[#This Row],[EMI PER MONTH]]/Table1[[#This Row],[INCOME PER MONTH]]</f>
        <v>0</v>
      </c>
      <c r="W875" s="7" t="str">
        <f>TEXT(Table1[[#This Row],[Issue Date]],"YYYY-mm")</f>
        <v>2022-01</v>
      </c>
      <c r="X875" s="33">
        <f ca="1">DATEDIF(Table1[[#This Row],[Issue Date]],TODAY(),"m")</f>
        <v>43</v>
      </c>
      <c r="Y87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13686</v>
      </c>
      <c r="Z875" s="22" t="str">
        <f>IF(Table1[[#This Row],[Total Payments Received]]&gt;Table1[[#This Row],[Loan Amount]],"PROFIT","LOSS")</f>
        <v>LOSS</v>
      </c>
    </row>
    <row r="876" spans="1:26" ht="45" x14ac:dyDescent="0.25">
      <c r="A876" s="21" t="s">
        <v>1791</v>
      </c>
      <c r="B876" s="2" t="s">
        <v>2063</v>
      </c>
      <c r="C876" s="3" t="s">
        <v>1792</v>
      </c>
      <c r="D876" s="3" t="s">
        <v>18</v>
      </c>
      <c r="E876" s="3">
        <v>25226</v>
      </c>
      <c r="F876" s="3">
        <v>8.6999999999999993</v>
      </c>
      <c r="G876" s="3">
        <v>36</v>
      </c>
      <c r="H876" s="3" t="s">
        <v>2043</v>
      </c>
      <c r="I876" s="3" t="s">
        <v>35</v>
      </c>
      <c r="J876" s="3" t="s">
        <v>31</v>
      </c>
      <c r="K876" s="3">
        <v>58820</v>
      </c>
      <c r="L876" s="3" t="s">
        <v>28</v>
      </c>
      <c r="M876" s="3">
        <v>0.28999999999999998</v>
      </c>
      <c r="N876" s="3">
        <v>0.91</v>
      </c>
      <c r="O876" s="3">
        <v>9893.8700000000008</v>
      </c>
      <c r="P876" s="3">
        <v>7297.15</v>
      </c>
      <c r="Q876" s="3">
        <f>Table1[[#This Row],[Total Payments Received]]-Table1[[#This Row],[Loan Amount]]</f>
        <v>-15332.13</v>
      </c>
      <c r="R876" s="4">
        <f>Table1[[#This Row],[Loan Amount]]/Table1[[#This Row],[Annual Income]]</f>
        <v>0.42886773206392381</v>
      </c>
      <c r="S876" s="6">
        <f>Table1[[#This Row],[Loan Amount]]/Table1[[#This Row],[Annual Income]]</f>
        <v>0.42886773206392381</v>
      </c>
      <c r="T876" s="3">
        <f>Table1[[#This Row],[Total Payments Received]]/Table1[[#This Row],[Term (Months)]]</f>
        <v>274.82972222222224</v>
      </c>
      <c r="U876" s="3">
        <f>Table1[[#This Row],[Annual Income]]/12</f>
        <v>4901.666666666667</v>
      </c>
      <c r="V876" s="6">
        <f>Table1[[#This Row],[EMI PER MONTH]]/Table1[[#This Row],[INCOME PER MONTH]]</f>
        <v>5.6068627450980395E-2</v>
      </c>
      <c r="W876" s="7" t="str">
        <f>TEXT(Table1[[#This Row],[Issue Date]],"YYYY-mm")</f>
        <v>2022-04</v>
      </c>
      <c r="X876" s="33">
        <f ca="1">DATEDIF(Table1[[#This Row],[Issue Date]],TODAY(),"m")</f>
        <v>41</v>
      </c>
      <c r="Y87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15332.13</v>
      </c>
      <c r="Z876" s="22" t="str">
        <f>IF(Table1[[#This Row],[Total Payments Received]]&gt;Table1[[#This Row],[Loan Amount]],"PROFIT","LOSS")</f>
        <v>LOSS</v>
      </c>
    </row>
    <row r="877" spans="1:26" ht="45" x14ac:dyDescent="0.25">
      <c r="A877" s="21" t="s">
        <v>1793</v>
      </c>
      <c r="B877" s="2" t="s">
        <v>2369</v>
      </c>
      <c r="C877" s="3" t="s">
        <v>1794</v>
      </c>
      <c r="D877" s="3" t="s">
        <v>71</v>
      </c>
      <c r="E877" s="3">
        <v>7721</v>
      </c>
      <c r="F877" s="3">
        <v>16</v>
      </c>
      <c r="G877" s="3">
        <v>60</v>
      </c>
      <c r="H877" s="3" t="s">
        <v>2043</v>
      </c>
      <c r="I877" s="3" t="s">
        <v>20</v>
      </c>
      <c r="J877" s="3" t="s">
        <v>31</v>
      </c>
      <c r="K877" s="3">
        <v>141576</v>
      </c>
      <c r="L877" s="3" t="s">
        <v>28</v>
      </c>
      <c r="M877" s="3">
        <v>0.28000000000000003</v>
      </c>
      <c r="N877" s="3">
        <v>0.52</v>
      </c>
      <c r="O877" s="3">
        <v>2883.3</v>
      </c>
      <c r="P877" s="3">
        <v>822.57</v>
      </c>
      <c r="Q877" s="3">
        <f>Table1[[#This Row],[Total Payments Received]]-Table1[[#This Row],[Loan Amount]]</f>
        <v>-4837.7</v>
      </c>
      <c r="R877" s="4">
        <f>Table1[[#This Row],[Loan Amount]]/Table1[[#This Row],[Annual Income]]</f>
        <v>5.4536079561507599E-2</v>
      </c>
      <c r="S877" s="6">
        <f>Table1[[#This Row],[Loan Amount]]/Table1[[#This Row],[Annual Income]]</f>
        <v>5.4536079561507599E-2</v>
      </c>
      <c r="T877" s="3">
        <f>Table1[[#This Row],[Total Payments Received]]/Table1[[#This Row],[Term (Months)]]</f>
        <v>48.055</v>
      </c>
      <c r="U877" s="3">
        <f>Table1[[#This Row],[Annual Income]]/12</f>
        <v>11798</v>
      </c>
      <c r="V877" s="6">
        <f>Table1[[#This Row],[EMI PER MONTH]]/Table1[[#This Row],[INCOME PER MONTH]]</f>
        <v>4.0731479911849467E-3</v>
      </c>
      <c r="W877" s="7" t="str">
        <f>TEXT(Table1[[#This Row],[Issue Date]],"YYYY-mm")</f>
        <v>2022-02</v>
      </c>
      <c r="X877" s="33">
        <f ca="1">DATEDIF(Table1[[#This Row],[Issue Date]],TODAY(),"m")</f>
        <v>42</v>
      </c>
      <c r="Y87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4837.7</v>
      </c>
      <c r="Z877" s="22" t="str">
        <f>IF(Table1[[#This Row],[Total Payments Received]]&gt;Table1[[#This Row],[Loan Amount]],"PROFIT","LOSS")</f>
        <v>LOSS</v>
      </c>
    </row>
    <row r="878" spans="1:26" x14ac:dyDescent="0.25">
      <c r="A878" s="21" t="s">
        <v>1795</v>
      </c>
      <c r="B878" s="2" t="s">
        <v>2654</v>
      </c>
      <c r="C878" s="3" t="s">
        <v>1796</v>
      </c>
      <c r="D878" s="3" t="s">
        <v>75</v>
      </c>
      <c r="E878" s="3">
        <v>21609</v>
      </c>
      <c r="F878" s="3">
        <v>13.3</v>
      </c>
      <c r="G878" s="3">
        <v>36</v>
      </c>
      <c r="H878" s="3" t="s">
        <v>2043</v>
      </c>
      <c r="I878" s="3" t="s">
        <v>82</v>
      </c>
      <c r="J878" s="3" t="s">
        <v>36</v>
      </c>
      <c r="K878" s="3">
        <v>59523</v>
      </c>
      <c r="L878" s="3" t="s">
        <v>32</v>
      </c>
      <c r="M878" s="3">
        <v>0.45</v>
      </c>
      <c r="N878" s="3">
        <v>0.87</v>
      </c>
      <c r="O878" s="3">
        <v>3209.24</v>
      </c>
      <c r="P878" s="3">
        <v>5044.0600000000004</v>
      </c>
      <c r="Q878" s="3">
        <f>Table1[[#This Row],[Total Payments Received]]-Table1[[#This Row],[Loan Amount]]</f>
        <v>-18399.760000000002</v>
      </c>
      <c r="R878" s="4">
        <f>Table1[[#This Row],[Loan Amount]]/Table1[[#This Row],[Annual Income]]</f>
        <v>0.36303613729146716</v>
      </c>
      <c r="S878" s="6">
        <f>Table1[[#This Row],[Loan Amount]]/Table1[[#This Row],[Annual Income]]</f>
        <v>0.36303613729146716</v>
      </c>
      <c r="T878" s="3">
        <f>Table1[[#This Row],[Total Payments Received]]/Table1[[#This Row],[Term (Months)]]</f>
        <v>89.145555555555546</v>
      </c>
      <c r="U878" s="3">
        <f>Table1[[#This Row],[Annual Income]]/12</f>
        <v>4960.25</v>
      </c>
      <c r="V878" s="6">
        <f>Table1[[#This Row],[EMI PER MONTH]]/Table1[[#This Row],[INCOME PER MONTH]]</f>
        <v>1.7971988419042496E-2</v>
      </c>
      <c r="W878" s="7" t="str">
        <f>TEXT(Table1[[#This Row],[Issue Date]],"YYYY-mm")</f>
        <v>2021-12</v>
      </c>
      <c r="X878" s="33">
        <f ca="1">DATEDIF(Table1[[#This Row],[Issue Date]],TODAY(),"m")</f>
        <v>45</v>
      </c>
      <c r="Y87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18399.76</v>
      </c>
      <c r="Z878" s="22" t="str">
        <f>IF(Table1[[#This Row],[Total Payments Received]]&gt;Table1[[#This Row],[Loan Amount]],"PROFIT","LOSS")</f>
        <v>LOSS</v>
      </c>
    </row>
    <row r="879" spans="1:26" ht="30" x14ac:dyDescent="0.25">
      <c r="A879" s="21" t="s">
        <v>1797</v>
      </c>
      <c r="B879" s="2" t="s">
        <v>2234</v>
      </c>
      <c r="C879" s="3" t="s">
        <v>1798</v>
      </c>
      <c r="D879" s="3" t="s">
        <v>18</v>
      </c>
      <c r="E879" s="3">
        <v>8373</v>
      </c>
      <c r="F879" s="3">
        <v>19.399999999999999</v>
      </c>
      <c r="G879" s="3">
        <v>60</v>
      </c>
      <c r="H879" s="3" t="s">
        <v>2043</v>
      </c>
      <c r="I879" s="3" t="s">
        <v>35</v>
      </c>
      <c r="J879" s="3" t="s">
        <v>46</v>
      </c>
      <c r="K879" s="3">
        <v>101088</v>
      </c>
      <c r="L879" s="3" t="s">
        <v>28</v>
      </c>
      <c r="M879" s="3">
        <v>0.31</v>
      </c>
      <c r="N879" s="3">
        <v>0.71</v>
      </c>
      <c r="O879" s="3">
        <v>1808.54</v>
      </c>
      <c r="P879" s="3">
        <v>0</v>
      </c>
      <c r="Q879" s="3">
        <f>Table1[[#This Row],[Total Payments Received]]-Table1[[#This Row],[Loan Amount]]</f>
        <v>-6564.46</v>
      </c>
      <c r="R879" s="4">
        <f>Table1[[#This Row],[Loan Amount]]/Table1[[#This Row],[Annual Income]]</f>
        <v>8.282882241215575E-2</v>
      </c>
      <c r="S879" s="6">
        <f>Table1[[#This Row],[Loan Amount]]/Table1[[#This Row],[Annual Income]]</f>
        <v>8.282882241215575E-2</v>
      </c>
      <c r="T879" s="3">
        <f>Table1[[#This Row],[Total Payments Received]]/Table1[[#This Row],[Term (Months)]]</f>
        <v>30.142333333333333</v>
      </c>
      <c r="U879" s="3">
        <f>Table1[[#This Row],[Annual Income]]/12</f>
        <v>8424</v>
      </c>
      <c r="V879" s="6">
        <f>Table1[[#This Row],[EMI PER MONTH]]/Table1[[#This Row],[INCOME PER MONTH]]</f>
        <v>3.5781497309275087E-3</v>
      </c>
      <c r="W879" s="7" t="str">
        <f>TEXT(Table1[[#This Row],[Issue Date]],"YYYY-mm")</f>
        <v>2022-10</v>
      </c>
      <c r="X879" s="33">
        <f ca="1">DATEDIF(Table1[[#This Row],[Issue Date]],TODAY(),"m")</f>
        <v>35</v>
      </c>
      <c r="Y87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6564.46</v>
      </c>
      <c r="Z879" s="22" t="str">
        <f>IF(Table1[[#This Row],[Total Payments Received]]&gt;Table1[[#This Row],[Loan Amount]],"PROFIT","LOSS")</f>
        <v>LOSS</v>
      </c>
    </row>
    <row r="880" spans="1:26" x14ac:dyDescent="0.25">
      <c r="A880" s="21" t="s">
        <v>1799</v>
      </c>
      <c r="B880" s="2" t="s">
        <v>2655</v>
      </c>
      <c r="C880" s="3" t="s">
        <v>1800</v>
      </c>
      <c r="D880" s="3" t="s">
        <v>55</v>
      </c>
      <c r="E880" s="3">
        <v>39675</v>
      </c>
      <c r="F880" s="3">
        <v>12.4</v>
      </c>
      <c r="G880" s="3">
        <v>60</v>
      </c>
      <c r="H880" s="3" t="s">
        <v>19</v>
      </c>
      <c r="I880" s="3" t="s">
        <v>35</v>
      </c>
      <c r="J880" s="3" t="s">
        <v>36</v>
      </c>
      <c r="K880" s="3">
        <v>96163</v>
      </c>
      <c r="L880" s="3" t="s">
        <v>28</v>
      </c>
      <c r="M880" s="3">
        <v>0.28999999999999998</v>
      </c>
      <c r="N880" s="3">
        <v>0.62</v>
      </c>
      <c r="O880" s="3">
        <v>44594.7</v>
      </c>
      <c r="P880" s="3">
        <v>0</v>
      </c>
      <c r="Q880" s="3">
        <f>Table1[[#This Row],[Total Payments Received]]-Table1[[#This Row],[Loan Amount]]</f>
        <v>4919.6999999999971</v>
      </c>
      <c r="R880" s="4">
        <f>Table1[[#This Row],[Loan Amount]]/Table1[[#This Row],[Annual Income]]</f>
        <v>0.41258072231523557</v>
      </c>
      <c r="S880" s="6">
        <f>Table1[[#This Row],[Loan Amount]]/Table1[[#This Row],[Annual Income]]</f>
        <v>0.41258072231523557</v>
      </c>
      <c r="T880" s="3">
        <f>Table1[[#This Row],[Total Payments Received]]/Table1[[#This Row],[Term (Months)]]</f>
        <v>743.245</v>
      </c>
      <c r="U880" s="3">
        <f>Table1[[#This Row],[Annual Income]]/12</f>
        <v>8013.583333333333</v>
      </c>
      <c r="V880" s="6">
        <f>Table1[[#This Row],[EMI PER MONTH]]/Table1[[#This Row],[INCOME PER MONTH]]</f>
        <v>9.274814637646496E-2</v>
      </c>
      <c r="W880" s="7" t="str">
        <f>TEXT(Table1[[#This Row],[Issue Date]],"YYYY-mm")</f>
        <v>2023-07</v>
      </c>
      <c r="X880" s="33">
        <f ca="1">DATEDIF(Table1[[#This Row],[Issue Date]],TODAY(),"m")</f>
        <v>25</v>
      </c>
      <c r="Y88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4919.7</v>
      </c>
      <c r="Z880" s="22" t="str">
        <f>IF(Table1[[#This Row],[Total Payments Received]]&gt;Table1[[#This Row],[Loan Amount]],"PROFIT","LOSS")</f>
        <v>PROFIT</v>
      </c>
    </row>
    <row r="881" spans="1:26" x14ac:dyDescent="0.25">
      <c r="A881" s="21" t="s">
        <v>1801</v>
      </c>
      <c r="B881" s="2" t="s">
        <v>2201</v>
      </c>
      <c r="C881" s="3" t="s">
        <v>1802</v>
      </c>
      <c r="D881" s="3" t="s">
        <v>64</v>
      </c>
      <c r="E881" s="3">
        <v>29937</v>
      </c>
      <c r="F881" s="3">
        <v>22.4</v>
      </c>
      <c r="G881" s="3">
        <v>60</v>
      </c>
      <c r="H881" s="3" t="s">
        <v>19</v>
      </c>
      <c r="I881" s="3" t="s">
        <v>82</v>
      </c>
      <c r="J881" s="3" t="s">
        <v>36</v>
      </c>
      <c r="K881" s="3">
        <v>107525</v>
      </c>
      <c r="L881" s="3" t="s">
        <v>22</v>
      </c>
      <c r="M881" s="3">
        <v>0.26</v>
      </c>
      <c r="N881" s="3">
        <v>0.9</v>
      </c>
      <c r="O881" s="3">
        <v>36642.89</v>
      </c>
      <c r="P881" s="3">
        <v>0</v>
      </c>
      <c r="Q881" s="3">
        <f>Table1[[#This Row],[Total Payments Received]]-Table1[[#This Row],[Loan Amount]]</f>
        <v>6705.8899999999994</v>
      </c>
      <c r="R881" s="4">
        <f>Table1[[#This Row],[Loan Amount]]/Table1[[#This Row],[Annual Income]]</f>
        <v>0.27841897233201579</v>
      </c>
      <c r="S881" s="6">
        <f>Table1[[#This Row],[Loan Amount]]/Table1[[#This Row],[Annual Income]]</f>
        <v>0.27841897233201579</v>
      </c>
      <c r="T881" s="3">
        <f>Table1[[#This Row],[Total Payments Received]]/Table1[[#This Row],[Term (Months)]]</f>
        <v>610.71483333333333</v>
      </c>
      <c r="U881" s="3">
        <f>Table1[[#This Row],[Annual Income]]/12</f>
        <v>8960.4166666666661</v>
      </c>
      <c r="V881" s="6">
        <f>Table1[[#This Row],[EMI PER MONTH]]/Table1[[#This Row],[INCOME PER MONTH]]</f>
        <v>6.8156968146942581E-2</v>
      </c>
      <c r="W881" s="7" t="str">
        <f>TEXT(Table1[[#This Row],[Issue Date]],"YYYY-mm")</f>
        <v>2023-08</v>
      </c>
      <c r="X881" s="33">
        <f ca="1">DATEDIF(Table1[[#This Row],[Issue Date]],TODAY(),"m")</f>
        <v>25</v>
      </c>
      <c r="Y88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6705.89</v>
      </c>
      <c r="Z881" s="22" t="str">
        <f>IF(Table1[[#This Row],[Total Payments Received]]&gt;Table1[[#This Row],[Loan Amount]],"PROFIT","LOSS")</f>
        <v>PROFIT</v>
      </c>
    </row>
    <row r="882" spans="1:26" x14ac:dyDescent="0.25">
      <c r="A882" s="21" t="s">
        <v>1803</v>
      </c>
      <c r="B882" s="2" t="s">
        <v>2421</v>
      </c>
      <c r="C882" s="3" t="s">
        <v>1804</v>
      </c>
      <c r="D882" s="3" t="s">
        <v>55</v>
      </c>
      <c r="E882" s="3">
        <v>6656</v>
      </c>
      <c r="F882" s="3">
        <v>19.600000000000001</v>
      </c>
      <c r="G882" s="3">
        <v>60</v>
      </c>
      <c r="H882" s="3" t="s">
        <v>19</v>
      </c>
      <c r="I882" s="3" t="s">
        <v>56</v>
      </c>
      <c r="J882" s="3" t="s">
        <v>36</v>
      </c>
      <c r="K882" s="3">
        <v>43780</v>
      </c>
      <c r="L882" s="3" t="s">
        <v>22</v>
      </c>
      <c r="M882" s="3">
        <v>0.43</v>
      </c>
      <c r="N882" s="3">
        <v>0.59</v>
      </c>
      <c r="O882" s="3">
        <v>7960.58</v>
      </c>
      <c r="P882" s="3">
        <v>0</v>
      </c>
      <c r="Q882" s="3">
        <f>Table1[[#This Row],[Total Payments Received]]-Table1[[#This Row],[Loan Amount]]</f>
        <v>1304.58</v>
      </c>
      <c r="R882" s="4">
        <f>Table1[[#This Row],[Loan Amount]]/Table1[[#This Row],[Annual Income]]</f>
        <v>0.15203289173138421</v>
      </c>
      <c r="S882" s="6">
        <f>Table1[[#This Row],[Loan Amount]]/Table1[[#This Row],[Annual Income]]</f>
        <v>0.15203289173138421</v>
      </c>
      <c r="T882" s="3">
        <f>Table1[[#This Row],[Total Payments Received]]/Table1[[#This Row],[Term (Months)]]</f>
        <v>132.67633333333333</v>
      </c>
      <c r="U882" s="3">
        <f>Table1[[#This Row],[Annual Income]]/12</f>
        <v>3648.3333333333335</v>
      </c>
      <c r="V882" s="6">
        <f>Table1[[#This Row],[EMI PER MONTH]]/Table1[[#This Row],[INCOME PER MONTH]]</f>
        <v>3.6366285975331203E-2</v>
      </c>
      <c r="W882" s="7" t="str">
        <f>TEXT(Table1[[#This Row],[Issue Date]],"YYYY-mm")</f>
        <v>2023-05</v>
      </c>
      <c r="X882" s="33">
        <f ca="1">DATEDIF(Table1[[#This Row],[Issue Date]],TODAY(),"m")</f>
        <v>27</v>
      </c>
      <c r="Y88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1304.58</v>
      </c>
      <c r="Z882" s="22" t="str">
        <f>IF(Table1[[#This Row],[Total Payments Received]]&gt;Table1[[#This Row],[Loan Amount]],"PROFIT","LOSS")</f>
        <v>PROFIT</v>
      </c>
    </row>
    <row r="883" spans="1:26" ht="30" x14ac:dyDescent="0.25">
      <c r="A883" s="21" t="s">
        <v>1805</v>
      </c>
      <c r="B883" s="2" t="s">
        <v>2493</v>
      </c>
      <c r="C883" s="3" t="s">
        <v>1806</v>
      </c>
      <c r="D883" s="3" t="s">
        <v>39</v>
      </c>
      <c r="E883" s="3">
        <v>9984</v>
      </c>
      <c r="F883" s="3">
        <v>18</v>
      </c>
      <c r="G883" s="3">
        <v>60</v>
      </c>
      <c r="H883" s="3" t="s">
        <v>2043</v>
      </c>
      <c r="I883" s="3" t="s">
        <v>56</v>
      </c>
      <c r="J883" s="3" t="s">
        <v>21</v>
      </c>
      <c r="K883" s="3">
        <v>36589</v>
      </c>
      <c r="L883" s="3" t="s">
        <v>28</v>
      </c>
      <c r="M883" s="3">
        <v>0.46</v>
      </c>
      <c r="N883" s="3">
        <v>0.93</v>
      </c>
      <c r="O883" s="3">
        <v>2403.9499999999998</v>
      </c>
      <c r="P883" s="3">
        <v>0</v>
      </c>
      <c r="Q883" s="3">
        <f>Table1[[#This Row],[Total Payments Received]]-Table1[[#This Row],[Loan Amount]]</f>
        <v>-7580.05</v>
      </c>
      <c r="R883" s="4">
        <f>Table1[[#This Row],[Loan Amount]]/Table1[[#This Row],[Annual Income]]</f>
        <v>0.27286889502309436</v>
      </c>
      <c r="S883" s="6">
        <f>Table1[[#This Row],[Loan Amount]]/Table1[[#This Row],[Annual Income]]</f>
        <v>0.27286889502309436</v>
      </c>
      <c r="T883" s="3">
        <f>Table1[[#This Row],[Total Payments Received]]/Table1[[#This Row],[Term (Months)]]</f>
        <v>40.06583333333333</v>
      </c>
      <c r="U883" s="3">
        <f>Table1[[#This Row],[Annual Income]]/12</f>
        <v>3049.0833333333335</v>
      </c>
      <c r="V883" s="6">
        <f>Table1[[#This Row],[EMI PER MONTH]]/Table1[[#This Row],[INCOME PER MONTH]]</f>
        <v>1.3140288064718902E-2</v>
      </c>
      <c r="W883" s="7" t="str">
        <f>TEXT(Table1[[#This Row],[Issue Date]],"YYYY-mm")</f>
        <v>2023-02</v>
      </c>
      <c r="X883" s="33">
        <f ca="1">DATEDIF(Table1[[#This Row],[Issue Date]],TODAY(),"m")</f>
        <v>31</v>
      </c>
      <c r="Y88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7580.05</v>
      </c>
      <c r="Z883" s="22" t="str">
        <f>IF(Table1[[#This Row],[Total Payments Received]]&gt;Table1[[#This Row],[Loan Amount]],"PROFIT","LOSS")</f>
        <v>LOSS</v>
      </c>
    </row>
    <row r="884" spans="1:26" x14ac:dyDescent="0.25">
      <c r="A884" s="21" t="s">
        <v>1807</v>
      </c>
      <c r="B884" s="2" t="s">
        <v>2175</v>
      </c>
      <c r="C884" s="3" t="s">
        <v>1808</v>
      </c>
      <c r="D884" s="3" t="s">
        <v>18</v>
      </c>
      <c r="E884" s="3">
        <v>30984</v>
      </c>
      <c r="F884" s="3">
        <v>20.9</v>
      </c>
      <c r="G884" s="3">
        <v>60</v>
      </c>
      <c r="H884" s="3" t="s">
        <v>19</v>
      </c>
      <c r="I884" s="3" t="s">
        <v>56</v>
      </c>
      <c r="J884" s="3" t="s">
        <v>36</v>
      </c>
      <c r="K884" s="3">
        <v>64812</v>
      </c>
      <c r="L884" s="3" t="s">
        <v>28</v>
      </c>
      <c r="M884" s="3">
        <v>0.44</v>
      </c>
      <c r="N884" s="3">
        <v>0.59</v>
      </c>
      <c r="O884" s="3">
        <v>37459.660000000003</v>
      </c>
      <c r="P884" s="3">
        <v>0</v>
      </c>
      <c r="Q884" s="3">
        <f>Table1[[#This Row],[Total Payments Received]]-Table1[[#This Row],[Loan Amount]]</f>
        <v>6475.6600000000035</v>
      </c>
      <c r="R884" s="4">
        <f>Table1[[#This Row],[Loan Amount]]/Table1[[#This Row],[Annual Income]]</f>
        <v>0.47805961858915014</v>
      </c>
      <c r="S884" s="6">
        <f>Table1[[#This Row],[Loan Amount]]/Table1[[#This Row],[Annual Income]]</f>
        <v>0.47805961858915014</v>
      </c>
      <c r="T884" s="3">
        <f>Table1[[#This Row],[Total Payments Received]]/Table1[[#This Row],[Term (Months)]]</f>
        <v>624.32766666666669</v>
      </c>
      <c r="U884" s="3">
        <f>Table1[[#This Row],[Annual Income]]/12</f>
        <v>5401</v>
      </c>
      <c r="V884" s="6">
        <f>Table1[[#This Row],[EMI PER MONTH]]/Table1[[#This Row],[INCOME PER MONTH]]</f>
        <v>0.11559482811824971</v>
      </c>
      <c r="W884" s="7" t="str">
        <f>TEXT(Table1[[#This Row],[Issue Date]],"YYYY-mm")</f>
        <v>2022-10</v>
      </c>
      <c r="X884" s="33">
        <f ca="1">DATEDIF(Table1[[#This Row],[Issue Date]],TODAY(),"m")</f>
        <v>34</v>
      </c>
      <c r="Y88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6475.66</v>
      </c>
      <c r="Z884" s="22" t="str">
        <f>IF(Table1[[#This Row],[Total Payments Received]]&gt;Table1[[#This Row],[Loan Amount]],"PROFIT","LOSS")</f>
        <v>PROFIT</v>
      </c>
    </row>
    <row r="885" spans="1:26" x14ac:dyDescent="0.25">
      <c r="A885" s="21" t="s">
        <v>1809</v>
      </c>
      <c r="B885" s="2" t="s">
        <v>2559</v>
      </c>
      <c r="C885" s="3" t="s">
        <v>1810</v>
      </c>
      <c r="D885" s="3" t="s">
        <v>25</v>
      </c>
      <c r="E885" s="3">
        <v>9286</v>
      </c>
      <c r="F885" s="3">
        <v>20.100000000000001</v>
      </c>
      <c r="G885" s="3">
        <v>36</v>
      </c>
      <c r="H885" s="3" t="s">
        <v>2043</v>
      </c>
      <c r="I885" s="3" t="s">
        <v>20</v>
      </c>
      <c r="J885" s="3" t="s">
        <v>27</v>
      </c>
      <c r="K885" s="3">
        <v>123664</v>
      </c>
      <c r="L885" s="3" t="s">
        <v>28</v>
      </c>
      <c r="M885" s="3">
        <v>0.37</v>
      </c>
      <c r="N885" s="3">
        <v>0.78</v>
      </c>
      <c r="O885" s="3">
        <v>1932.97</v>
      </c>
      <c r="P885" s="3">
        <v>2167.4899999999998</v>
      </c>
      <c r="Q885" s="3">
        <f>Table1[[#This Row],[Total Payments Received]]-Table1[[#This Row],[Loan Amount]]</f>
        <v>-7353.03</v>
      </c>
      <c r="R885" s="4">
        <f>Table1[[#This Row],[Loan Amount]]/Table1[[#This Row],[Annual Income]]</f>
        <v>7.5090567990684434E-2</v>
      </c>
      <c r="S885" s="6">
        <f>Table1[[#This Row],[Loan Amount]]/Table1[[#This Row],[Annual Income]]</f>
        <v>7.5090567990684434E-2</v>
      </c>
      <c r="T885" s="3">
        <f>Table1[[#This Row],[Total Payments Received]]/Table1[[#This Row],[Term (Months)]]</f>
        <v>53.69361111111111</v>
      </c>
      <c r="U885" s="3">
        <f>Table1[[#This Row],[Annual Income]]/12</f>
        <v>10305.333333333334</v>
      </c>
      <c r="V885" s="6">
        <f>Table1[[#This Row],[EMI PER MONTH]]/Table1[[#This Row],[INCOME PER MONTH]]</f>
        <v>5.2102740759908568E-3</v>
      </c>
      <c r="W885" s="7" t="str">
        <f>TEXT(Table1[[#This Row],[Issue Date]],"YYYY-mm")</f>
        <v>2021-01</v>
      </c>
      <c r="X885" s="33">
        <f ca="1">DATEDIF(Table1[[#This Row],[Issue Date]],TODAY(),"m")</f>
        <v>55</v>
      </c>
      <c r="Y88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7353.03</v>
      </c>
      <c r="Z885" s="22" t="str">
        <f>IF(Table1[[#This Row],[Total Payments Received]]&gt;Table1[[#This Row],[Loan Amount]],"PROFIT","LOSS")</f>
        <v>LOSS</v>
      </c>
    </row>
    <row r="886" spans="1:26" ht="45" hidden="1" x14ac:dyDescent="0.25">
      <c r="A886" s="21" t="s">
        <v>1811</v>
      </c>
      <c r="B886" s="2" t="s">
        <v>2172</v>
      </c>
      <c r="C886" s="3" t="s">
        <v>1812</v>
      </c>
      <c r="D886" s="3" t="s">
        <v>52</v>
      </c>
      <c r="E886" s="3">
        <v>6901</v>
      </c>
      <c r="F886" s="3">
        <v>5.7</v>
      </c>
      <c r="G886" s="3">
        <v>60</v>
      </c>
      <c r="H886" s="3" t="s">
        <v>2773</v>
      </c>
      <c r="I886" s="3" t="s">
        <v>20</v>
      </c>
      <c r="J886" s="3" t="s">
        <v>31</v>
      </c>
      <c r="K886" s="3">
        <v>75939</v>
      </c>
      <c r="L886" s="3" t="s">
        <v>32</v>
      </c>
      <c r="M886" s="3">
        <v>0.15</v>
      </c>
      <c r="N886" s="3">
        <v>0.6</v>
      </c>
      <c r="O886" s="3">
        <v>0</v>
      </c>
      <c r="P886" s="3">
        <v>0</v>
      </c>
      <c r="Q886" s="3">
        <f>Table1[[#This Row],[Total Payments Received]]-Table1[[#This Row],[Loan Amount]]</f>
        <v>-6901</v>
      </c>
      <c r="R886" s="4">
        <f>Table1[[#This Row],[Loan Amount]]/Table1[[#This Row],[Annual Income]]</f>
        <v>9.0875571182133033E-2</v>
      </c>
      <c r="S886" s="6">
        <f>Table1[[#This Row],[Loan Amount]]/Table1[[#This Row],[Annual Income]]</f>
        <v>9.0875571182133033E-2</v>
      </c>
      <c r="T886" s="3">
        <f>Table1[[#This Row],[Total Payments Received]]/Table1[[#This Row],[Term (Months)]]</f>
        <v>0</v>
      </c>
      <c r="U886" s="3">
        <f>Table1[[#This Row],[Annual Income]]/12</f>
        <v>6328.25</v>
      </c>
      <c r="V886" s="6">
        <f>Table1[[#This Row],[EMI PER MONTH]]/Table1[[#This Row],[INCOME PER MONTH]]</f>
        <v>0</v>
      </c>
      <c r="W886" s="7" t="str">
        <f>TEXT(Table1[[#This Row],[Issue Date]],"YYYY-mm")</f>
        <v>2022-12</v>
      </c>
      <c r="X886" s="33">
        <f ca="1">DATEDIF(Table1[[#This Row],[Issue Date]],TODAY(),"m")</f>
        <v>33</v>
      </c>
      <c r="Y88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6901</v>
      </c>
      <c r="Z886" s="22" t="str">
        <f>IF(Table1[[#This Row],[Total Payments Received]]&gt;Table1[[#This Row],[Loan Amount]],"PROFIT","LOSS")</f>
        <v>LOSS</v>
      </c>
    </row>
    <row r="887" spans="1:26" ht="30" x14ac:dyDescent="0.25">
      <c r="A887" s="21" t="s">
        <v>1813</v>
      </c>
      <c r="B887" s="2" t="s">
        <v>2389</v>
      </c>
      <c r="C887" s="3" t="s">
        <v>1814</v>
      </c>
      <c r="D887" s="3" t="s">
        <v>55</v>
      </c>
      <c r="E887" s="3">
        <v>32552</v>
      </c>
      <c r="F887" s="3">
        <v>12.9</v>
      </c>
      <c r="G887" s="3">
        <v>36</v>
      </c>
      <c r="H887" s="3" t="s">
        <v>19</v>
      </c>
      <c r="I887" s="3" t="s">
        <v>82</v>
      </c>
      <c r="J887" s="3" t="s">
        <v>21</v>
      </c>
      <c r="K887" s="3">
        <v>81493</v>
      </c>
      <c r="L887" s="3" t="s">
        <v>22</v>
      </c>
      <c r="M887" s="3">
        <v>0.21</v>
      </c>
      <c r="N887" s="3">
        <v>0.75</v>
      </c>
      <c r="O887" s="3">
        <v>36751.21</v>
      </c>
      <c r="P887" s="3">
        <v>0</v>
      </c>
      <c r="Q887" s="3">
        <f>Table1[[#This Row],[Total Payments Received]]-Table1[[#This Row],[Loan Amount]]</f>
        <v>4199.2099999999991</v>
      </c>
      <c r="R887" s="4">
        <f>Table1[[#This Row],[Loan Amount]]/Table1[[#This Row],[Annual Income]]</f>
        <v>0.39944535113445329</v>
      </c>
      <c r="S887" s="6">
        <f>Table1[[#This Row],[Loan Amount]]/Table1[[#This Row],[Annual Income]]</f>
        <v>0.39944535113445329</v>
      </c>
      <c r="T887" s="3">
        <f>Table1[[#This Row],[Total Payments Received]]/Table1[[#This Row],[Term (Months)]]</f>
        <v>1020.8669444444445</v>
      </c>
      <c r="U887" s="3">
        <f>Table1[[#This Row],[Annual Income]]/12</f>
        <v>6791.083333333333</v>
      </c>
      <c r="V887" s="6">
        <f>Table1[[#This Row],[EMI PER MONTH]]/Table1[[#This Row],[INCOME PER MONTH]]</f>
        <v>0.15032460865759431</v>
      </c>
      <c r="W887" s="7" t="str">
        <f>TEXT(Table1[[#This Row],[Issue Date]],"YYYY-mm")</f>
        <v>2021-06</v>
      </c>
      <c r="X887" s="33">
        <f ca="1">DATEDIF(Table1[[#This Row],[Issue Date]],TODAY(),"m")</f>
        <v>50</v>
      </c>
      <c r="Y88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4199.21</v>
      </c>
      <c r="Z887" s="22" t="str">
        <f>IF(Table1[[#This Row],[Total Payments Received]]&gt;Table1[[#This Row],[Loan Amount]],"PROFIT","LOSS")</f>
        <v>PROFIT</v>
      </c>
    </row>
    <row r="888" spans="1:26" x14ac:dyDescent="0.25">
      <c r="A888" s="21" t="s">
        <v>1815</v>
      </c>
      <c r="B888" s="2" t="s">
        <v>2360</v>
      </c>
      <c r="C888" s="3" t="s">
        <v>1816</v>
      </c>
      <c r="D888" s="3" t="s">
        <v>75</v>
      </c>
      <c r="E888" s="3">
        <v>26709</v>
      </c>
      <c r="F888" s="3">
        <v>23.6</v>
      </c>
      <c r="G888" s="3">
        <v>60</v>
      </c>
      <c r="H888" s="3" t="s">
        <v>19</v>
      </c>
      <c r="I888" s="3" t="s">
        <v>72</v>
      </c>
      <c r="J888" s="3" t="s">
        <v>36</v>
      </c>
      <c r="K888" s="3">
        <v>134188</v>
      </c>
      <c r="L888" s="3" t="s">
        <v>22</v>
      </c>
      <c r="M888" s="3">
        <v>0.12</v>
      </c>
      <c r="N888" s="3">
        <v>0.81</v>
      </c>
      <c r="O888" s="3">
        <v>33012.32</v>
      </c>
      <c r="P888" s="3">
        <v>0</v>
      </c>
      <c r="Q888" s="3">
        <f>Table1[[#This Row],[Total Payments Received]]-Table1[[#This Row],[Loan Amount]]</f>
        <v>6303.32</v>
      </c>
      <c r="R888" s="4">
        <f>Table1[[#This Row],[Loan Amount]]/Table1[[#This Row],[Annual Income]]</f>
        <v>0.19904164306793454</v>
      </c>
      <c r="S888" s="6">
        <f>Table1[[#This Row],[Loan Amount]]/Table1[[#This Row],[Annual Income]]</f>
        <v>0.19904164306793454</v>
      </c>
      <c r="T888" s="3">
        <f>Table1[[#This Row],[Total Payments Received]]/Table1[[#This Row],[Term (Months)]]</f>
        <v>550.20533333333333</v>
      </c>
      <c r="U888" s="3">
        <f>Table1[[#This Row],[Annual Income]]/12</f>
        <v>11182.333333333334</v>
      </c>
      <c r="V888" s="6">
        <f>Table1[[#This Row],[EMI PER MONTH]]/Table1[[#This Row],[INCOME PER MONTH]]</f>
        <v>4.9203088204608454E-2</v>
      </c>
      <c r="W888" s="7" t="str">
        <f>TEXT(Table1[[#This Row],[Issue Date]],"YYYY-mm")</f>
        <v>2021-10</v>
      </c>
      <c r="X888" s="33">
        <f ca="1">DATEDIF(Table1[[#This Row],[Issue Date]],TODAY(),"m")</f>
        <v>47</v>
      </c>
      <c r="Y88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6303.32</v>
      </c>
      <c r="Z888" s="22" t="str">
        <f>IF(Table1[[#This Row],[Total Payments Received]]&gt;Table1[[#This Row],[Loan Amount]],"PROFIT","LOSS")</f>
        <v>PROFIT</v>
      </c>
    </row>
    <row r="889" spans="1:26" ht="45" hidden="1" x14ac:dyDescent="0.25">
      <c r="A889" s="21" t="s">
        <v>1817</v>
      </c>
      <c r="B889" s="2" t="s">
        <v>2472</v>
      </c>
      <c r="C889" s="3" t="s">
        <v>1818</v>
      </c>
      <c r="D889" s="3" t="s">
        <v>49</v>
      </c>
      <c r="E889" s="3">
        <v>32055</v>
      </c>
      <c r="F889" s="3">
        <v>7.5</v>
      </c>
      <c r="G889" s="3">
        <v>36</v>
      </c>
      <c r="H889" s="3" t="s">
        <v>2773</v>
      </c>
      <c r="I889" s="3" t="s">
        <v>72</v>
      </c>
      <c r="J889" s="3" t="s">
        <v>31</v>
      </c>
      <c r="K889" s="3">
        <v>123326</v>
      </c>
      <c r="L889" s="3" t="s">
        <v>22</v>
      </c>
      <c r="M889" s="3">
        <v>0.47</v>
      </c>
      <c r="N889" s="3">
        <v>0.59</v>
      </c>
      <c r="O889" s="3">
        <v>0</v>
      </c>
      <c r="P889" s="3">
        <v>0</v>
      </c>
      <c r="Q889" s="3">
        <f>Table1[[#This Row],[Total Payments Received]]-Table1[[#This Row],[Loan Amount]]</f>
        <v>-32055</v>
      </c>
      <c r="R889" s="4">
        <f>Table1[[#This Row],[Loan Amount]]/Table1[[#This Row],[Annual Income]]</f>
        <v>0.2599208601592527</v>
      </c>
      <c r="S889" s="6">
        <f>Table1[[#This Row],[Loan Amount]]/Table1[[#This Row],[Annual Income]]</f>
        <v>0.2599208601592527</v>
      </c>
      <c r="T889" s="3">
        <f>Table1[[#This Row],[Total Payments Received]]/Table1[[#This Row],[Term (Months)]]</f>
        <v>0</v>
      </c>
      <c r="U889" s="3">
        <f>Table1[[#This Row],[Annual Income]]/12</f>
        <v>10277.166666666666</v>
      </c>
      <c r="V889" s="6">
        <f>Table1[[#This Row],[EMI PER MONTH]]/Table1[[#This Row],[INCOME PER MONTH]]</f>
        <v>0</v>
      </c>
      <c r="W889" s="7" t="str">
        <f>TEXT(Table1[[#This Row],[Issue Date]],"YYYY-mm")</f>
        <v>2021-03</v>
      </c>
      <c r="X889" s="33">
        <f ca="1">DATEDIF(Table1[[#This Row],[Issue Date]],TODAY(),"m")</f>
        <v>54</v>
      </c>
      <c r="Y88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32055</v>
      </c>
      <c r="Z889" s="22" t="str">
        <f>IF(Table1[[#This Row],[Total Payments Received]]&gt;Table1[[#This Row],[Loan Amount]],"PROFIT","LOSS")</f>
        <v>LOSS</v>
      </c>
    </row>
    <row r="890" spans="1:26" ht="30" x14ac:dyDescent="0.25">
      <c r="A890" s="21" t="s">
        <v>1819</v>
      </c>
      <c r="B890" s="2" t="s">
        <v>2300</v>
      </c>
      <c r="C890" s="3" t="s">
        <v>1820</v>
      </c>
      <c r="D890" s="3" t="s">
        <v>52</v>
      </c>
      <c r="E890" s="3">
        <v>38685</v>
      </c>
      <c r="F890" s="3">
        <v>19.7</v>
      </c>
      <c r="G890" s="3">
        <v>60</v>
      </c>
      <c r="H890" s="3" t="s">
        <v>19</v>
      </c>
      <c r="I890" s="3" t="s">
        <v>35</v>
      </c>
      <c r="J890" s="3" t="s">
        <v>46</v>
      </c>
      <c r="K890" s="3">
        <v>70953</v>
      </c>
      <c r="L890" s="3" t="s">
        <v>28</v>
      </c>
      <c r="M890" s="3">
        <v>0.36</v>
      </c>
      <c r="N890" s="3">
        <v>0.73</v>
      </c>
      <c r="O890" s="3">
        <v>46305.94</v>
      </c>
      <c r="P890" s="3">
        <v>0</v>
      </c>
      <c r="Q890" s="3">
        <f>Table1[[#This Row],[Total Payments Received]]-Table1[[#This Row],[Loan Amount]]</f>
        <v>7620.9400000000023</v>
      </c>
      <c r="R890" s="4">
        <f>Table1[[#This Row],[Loan Amount]]/Table1[[#This Row],[Annual Income]]</f>
        <v>0.54522007526108829</v>
      </c>
      <c r="S890" s="6">
        <f>Table1[[#This Row],[Loan Amount]]/Table1[[#This Row],[Annual Income]]</f>
        <v>0.54522007526108829</v>
      </c>
      <c r="T890" s="3">
        <f>Table1[[#This Row],[Total Payments Received]]/Table1[[#This Row],[Term (Months)]]</f>
        <v>771.76566666666668</v>
      </c>
      <c r="U890" s="3">
        <f>Table1[[#This Row],[Annual Income]]/12</f>
        <v>5912.75</v>
      </c>
      <c r="V890" s="6">
        <f>Table1[[#This Row],[EMI PER MONTH]]/Table1[[#This Row],[INCOME PER MONTH]]</f>
        <v>0.13052567192366779</v>
      </c>
      <c r="W890" s="7" t="str">
        <f>TEXT(Table1[[#This Row],[Issue Date]],"YYYY-mm")</f>
        <v>2023-09</v>
      </c>
      <c r="X890" s="33">
        <f ca="1">DATEDIF(Table1[[#This Row],[Issue Date]],TODAY(),"m")</f>
        <v>23</v>
      </c>
      <c r="Y89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7620.94</v>
      </c>
      <c r="Z890" s="22" t="str">
        <f>IF(Table1[[#This Row],[Total Payments Received]]&gt;Table1[[#This Row],[Loan Amount]],"PROFIT","LOSS")</f>
        <v>PROFIT</v>
      </c>
    </row>
    <row r="891" spans="1:26" ht="30" x14ac:dyDescent="0.25">
      <c r="A891" s="21" t="s">
        <v>1821</v>
      </c>
      <c r="B891" s="2" t="s">
        <v>2567</v>
      </c>
      <c r="C891" s="3" t="s">
        <v>1822</v>
      </c>
      <c r="D891" s="3" t="s">
        <v>25</v>
      </c>
      <c r="E891" s="3">
        <v>9429</v>
      </c>
      <c r="F891" s="3">
        <v>24.5</v>
      </c>
      <c r="G891" s="3">
        <v>60</v>
      </c>
      <c r="H891" s="3" t="s">
        <v>2043</v>
      </c>
      <c r="I891" s="3" t="s">
        <v>26</v>
      </c>
      <c r="J891" s="3" t="s">
        <v>46</v>
      </c>
      <c r="K891" s="3">
        <v>95785</v>
      </c>
      <c r="L891" s="3" t="s">
        <v>32</v>
      </c>
      <c r="M891" s="3">
        <v>0.4</v>
      </c>
      <c r="N891" s="3">
        <v>0.71</v>
      </c>
      <c r="O891" s="3">
        <v>3859.51</v>
      </c>
      <c r="P891" s="3">
        <v>0</v>
      </c>
      <c r="Q891" s="3">
        <f>Table1[[#This Row],[Total Payments Received]]-Table1[[#This Row],[Loan Amount]]</f>
        <v>-5569.49</v>
      </c>
      <c r="R891" s="4">
        <f>Table1[[#This Row],[Loan Amount]]/Table1[[#This Row],[Annual Income]]</f>
        <v>9.8439212820378971E-2</v>
      </c>
      <c r="S891" s="6">
        <f>Table1[[#This Row],[Loan Amount]]/Table1[[#This Row],[Annual Income]]</f>
        <v>9.8439212820378971E-2</v>
      </c>
      <c r="T891" s="3">
        <f>Table1[[#This Row],[Total Payments Received]]/Table1[[#This Row],[Term (Months)]]</f>
        <v>64.325166666666675</v>
      </c>
      <c r="U891" s="3">
        <f>Table1[[#This Row],[Annual Income]]/12</f>
        <v>7982.083333333333</v>
      </c>
      <c r="V891" s="6">
        <f>Table1[[#This Row],[EMI PER MONTH]]/Table1[[#This Row],[INCOME PER MONTH]]</f>
        <v>8.0586939499921705E-3</v>
      </c>
      <c r="W891" s="7" t="str">
        <f>TEXT(Table1[[#This Row],[Issue Date]],"YYYY-mm")</f>
        <v>2022-10</v>
      </c>
      <c r="X891" s="33">
        <f ca="1">DATEDIF(Table1[[#This Row],[Issue Date]],TODAY(),"m")</f>
        <v>34</v>
      </c>
      <c r="Y89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5569.49</v>
      </c>
      <c r="Z891" s="22" t="str">
        <f>IF(Table1[[#This Row],[Total Payments Received]]&gt;Table1[[#This Row],[Loan Amount]],"PROFIT","LOSS")</f>
        <v>LOSS</v>
      </c>
    </row>
    <row r="892" spans="1:26" ht="45" x14ac:dyDescent="0.25">
      <c r="A892" s="21" t="s">
        <v>1823</v>
      </c>
      <c r="B892" s="2" t="s">
        <v>2551</v>
      </c>
      <c r="C892" s="3" t="s">
        <v>1824</v>
      </c>
      <c r="D892" s="3" t="s">
        <v>45</v>
      </c>
      <c r="E892" s="3">
        <v>15716</v>
      </c>
      <c r="F892" s="3">
        <v>6</v>
      </c>
      <c r="G892" s="3">
        <v>36</v>
      </c>
      <c r="H892" s="3" t="s">
        <v>19</v>
      </c>
      <c r="I892" s="3" t="s">
        <v>26</v>
      </c>
      <c r="J892" s="3" t="s">
        <v>31</v>
      </c>
      <c r="K892" s="3">
        <v>49309</v>
      </c>
      <c r="L892" s="3" t="s">
        <v>22</v>
      </c>
      <c r="M892" s="3">
        <v>0.22</v>
      </c>
      <c r="N892" s="3">
        <v>0.53</v>
      </c>
      <c r="O892" s="3">
        <v>16658.96</v>
      </c>
      <c r="P892" s="3">
        <v>0</v>
      </c>
      <c r="Q892" s="3">
        <f>Table1[[#This Row],[Total Payments Received]]-Table1[[#This Row],[Loan Amount]]</f>
        <v>942.95999999999913</v>
      </c>
      <c r="R892" s="4">
        <f>Table1[[#This Row],[Loan Amount]]/Table1[[#This Row],[Annual Income]]</f>
        <v>0.31872477640998603</v>
      </c>
      <c r="S892" s="6">
        <f>Table1[[#This Row],[Loan Amount]]/Table1[[#This Row],[Annual Income]]</f>
        <v>0.31872477640998603</v>
      </c>
      <c r="T892" s="3">
        <f>Table1[[#This Row],[Total Payments Received]]/Table1[[#This Row],[Term (Months)]]</f>
        <v>462.74888888888887</v>
      </c>
      <c r="U892" s="3">
        <f>Table1[[#This Row],[Annual Income]]/12</f>
        <v>4109.083333333333</v>
      </c>
      <c r="V892" s="6">
        <f>Table1[[#This Row],[EMI PER MONTH]]/Table1[[#This Row],[INCOME PER MONTH]]</f>
        <v>0.11261608766486172</v>
      </c>
      <c r="W892" s="7" t="str">
        <f>TEXT(Table1[[#This Row],[Issue Date]],"YYYY-mm")</f>
        <v>2022-10</v>
      </c>
      <c r="X892" s="33">
        <f ca="1">DATEDIF(Table1[[#This Row],[Issue Date]],TODAY(),"m")</f>
        <v>34</v>
      </c>
      <c r="Y89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942.959999999999</v>
      </c>
      <c r="Z892" s="22" t="str">
        <f>IF(Table1[[#This Row],[Total Payments Received]]&gt;Table1[[#This Row],[Loan Amount]],"PROFIT","LOSS")</f>
        <v>PROFIT</v>
      </c>
    </row>
    <row r="893" spans="1:26" x14ac:dyDescent="0.25">
      <c r="A893" s="21" t="s">
        <v>1825</v>
      </c>
      <c r="B893" s="2" t="s">
        <v>2656</v>
      </c>
      <c r="C893" s="3" t="s">
        <v>1826</v>
      </c>
      <c r="D893" s="3" t="s">
        <v>18</v>
      </c>
      <c r="E893" s="3">
        <v>12138</v>
      </c>
      <c r="F893" s="3">
        <v>18.600000000000001</v>
      </c>
      <c r="G893" s="3">
        <v>60</v>
      </c>
      <c r="H893" s="3" t="s">
        <v>2043</v>
      </c>
      <c r="I893" s="3" t="s">
        <v>82</v>
      </c>
      <c r="J893" s="3" t="s">
        <v>27</v>
      </c>
      <c r="K893" s="3">
        <v>84195</v>
      </c>
      <c r="L893" s="3" t="s">
        <v>22</v>
      </c>
      <c r="M893" s="3">
        <v>0.44</v>
      </c>
      <c r="N893" s="3">
        <v>0.87</v>
      </c>
      <c r="O893" s="3">
        <v>3469.25</v>
      </c>
      <c r="P893" s="3">
        <v>0</v>
      </c>
      <c r="Q893" s="3">
        <f>Table1[[#This Row],[Total Payments Received]]-Table1[[#This Row],[Loan Amount]]</f>
        <v>-8668.75</v>
      </c>
      <c r="R893" s="4">
        <f>Table1[[#This Row],[Loan Amount]]/Table1[[#This Row],[Annual Income]]</f>
        <v>0.14416533048280777</v>
      </c>
      <c r="S893" s="6">
        <f>Table1[[#This Row],[Loan Amount]]/Table1[[#This Row],[Annual Income]]</f>
        <v>0.14416533048280777</v>
      </c>
      <c r="T893" s="3">
        <f>Table1[[#This Row],[Total Payments Received]]/Table1[[#This Row],[Term (Months)]]</f>
        <v>57.820833333333333</v>
      </c>
      <c r="U893" s="3">
        <f>Table1[[#This Row],[Annual Income]]/12</f>
        <v>7016.25</v>
      </c>
      <c r="V893" s="6">
        <f>Table1[[#This Row],[EMI PER MONTH]]/Table1[[#This Row],[INCOME PER MONTH]]</f>
        <v>8.2409881821960927E-3</v>
      </c>
      <c r="W893" s="7" t="str">
        <f>TEXT(Table1[[#This Row],[Issue Date]],"YYYY-mm")</f>
        <v>2021-06</v>
      </c>
      <c r="X893" s="33">
        <f ca="1">DATEDIF(Table1[[#This Row],[Issue Date]],TODAY(),"m")</f>
        <v>51</v>
      </c>
      <c r="Y89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8668.75</v>
      </c>
      <c r="Z893" s="22" t="str">
        <f>IF(Table1[[#This Row],[Total Payments Received]]&gt;Table1[[#This Row],[Loan Amount]],"PROFIT","LOSS")</f>
        <v>LOSS</v>
      </c>
    </row>
    <row r="894" spans="1:26" ht="45" x14ac:dyDescent="0.25">
      <c r="A894" s="21" t="s">
        <v>1827</v>
      </c>
      <c r="B894" s="2" t="s">
        <v>2250</v>
      </c>
      <c r="C894" s="3" t="s">
        <v>1828</v>
      </c>
      <c r="D894" s="3" t="s">
        <v>49</v>
      </c>
      <c r="E894" s="3">
        <v>36298</v>
      </c>
      <c r="F894" s="3">
        <v>14.4</v>
      </c>
      <c r="G894" s="3">
        <v>60</v>
      </c>
      <c r="H894" s="3" t="s">
        <v>19</v>
      </c>
      <c r="I894" s="3" t="s">
        <v>20</v>
      </c>
      <c r="J894" s="3" t="s">
        <v>31</v>
      </c>
      <c r="K894" s="3">
        <v>145662</v>
      </c>
      <c r="L894" s="3" t="s">
        <v>32</v>
      </c>
      <c r="M894" s="3">
        <v>0.2</v>
      </c>
      <c r="N894" s="3">
        <v>0.65</v>
      </c>
      <c r="O894" s="3">
        <v>41524.910000000003</v>
      </c>
      <c r="P894" s="3">
        <v>0</v>
      </c>
      <c r="Q894" s="3">
        <f>Table1[[#This Row],[Total Payments Received]]-Table1[[#This Row],[Loan Amount]]</f>
        <v>5226.9100000000035</v>
      </c>
      <c r="R894" s="4">
        <f>Table1[[#This Row],[Loan Amount]]/Table1[[#This Row],[Annual Income]]</f>
        <v>0.24919333800167512</v>
      </c>
      <c r="S894" s="6">
        <f>Table1[[#This Row],[Loan Amount]]/Table1[[#This Row],[Annual Income]]</f>
        <v>0.24919333800167512</v>
      </c>
      <c r="T894" s="3">
        <f>Table1[[#This Row],[Total Payments Received]]/Table1[[#This Row],[Term (Months)]]</f>
        <v>692.08183333333341</v>
      </c>
      <c r="U894" s="3">
        <f>Table1[[#This Row],[Annual Income]]/12</f>
        <v>12138.5</v>
      </c>
      <c r="V894" s="6">
        <f>Table1[[#This Row],[EMI PER MONTH]]/Table1[[#This Row],[INCOME PER MONTH]]</f>
        <v>5.701543298869987E-2</v>
      </c>
      <c r="W894" s="7" t="str">
        <f>TEXT(Table1[[#This Row],[Issue Date]],"YYYY-mm")</f>
        <v>2023-12</v>
      </c>
      <c r="X894" s="33">
        <f ca="1">DATEDIF(Table1[[#This Row],[Issue Date]],TODAY(),"m")</f>
        <v>21</v>
      </c>
      <c r="Y89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5226.91</v>
      </c>
      <c r="Z894" s="22" t="str">
        <f>IF(Table1[[#This Row],[Total Payments Received]]&gt;Table1[[#This Row],[Loan Amount]],"PROFIT","LOSS")</f>
        <v>PROFIT</v>
      </c>
    </row>
    <row r="895" spans="1:26" ht="45" x14ac:dyDescent="0.25">
      <c r="A895" s="21" t="s">
        <v>1829</v>
      </c>
      <c r="B895" s="2" t="s">
        <v>2657</v>
      </c>
      <c r="C895" s="3" t="s">
        <v>1830</v>
      </c>
      <c r="D895" s="3" t="s">
        <v>18</v>
      </c>
      <c r="E895" s="3">
        <v>24429</v>
      </c>
      <c r="F895" s="3">
        <v>16.600000000000001</v>
      </c>
      <c r="G895" s="3">
        <v>60</v>
      </c>
      <c r="H895" s="3" t="s">
        <v>2043</v>
      </c>
      <c r="I895" s="3" t="s">
        <v>56</v>
      </c>
      <c r="J895" s="3" t="s">
        <v>31</v>
      </c>
      <c r="K895" s="3">
        <v>55901</v>
      </c>
      <c r="L895" s="3" t="s">
        <v>28</v>
      </c>
      <c r="M895" s="3">
        <v>0.1</v>
      </c>
      <c r="N895" s="3">
        <v>0.76</v>
      </c>
      <c r="O895" s="3">
        <v>6635.65</v>
      </c>
      <c r="P895" s="3">
        <v>6328.17</v>
      </c>
      <c r="Q895" s="3">
        <f>Table1[[#This Row],[Total Payments Received]]-Table1[[#This Row],[Loan Amount]]</f>
        <v>-17793.349999999999</v>
      </c>
      <c r="R895" s="4">
        <f>Table1[[#This Row],[Loan Amount]]/Table1[[#This Row],[Annual Income]]</f>
        <v>0.43700470474589004</v>
      </c>
      <c r="S895" s="6">
        <f>Table1[[#This Row],[Loan Amount]]/Table1[[#This Row],[Annual Income]]</f>
        <v>0.43700470474589004</v>
      </c>
      <c r="T895" s="3">
        <f>Table1[[#This Row],[Total Payments Received]]/Table1[[#This Row],[Term (Months)]]</f>
        <v>110.59416666666667</v>
      </c>
      <c r="U895" s="3">
        <f>Table1[[#This Row],[Annual Income]]/12</f>
        <v>4658.416666666667</v>
      </c>
      <c r="V895" s="6">
        <f>Table1[[#This Row],[EMI PER MONTH]]/Table1[[#This Row],[INCOME PER MONTH]]</f>
        <v>2.3740720201785297E-2</v>
      </c>
      <c r="W895" s="7" t="str">
        <f>TEXT(Table1[[#This Row],[Issue Date]],"YYYY-mm")</f>
        <v>2023-08</v>
      </c>
      <c r="X895" s="33">
        <f ca="1">DATEDIF(Table1[[#This Row],[Issue Date]],TODAY(),"m")</f>
        <v>24</v>
      </c>
      <c r="Y89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17793.35</v>
      </c>
      <c r="Z895" s="22" t="str">
        <f>IF(Table1[[#This Row],[Total Payments Received]]&gt;Table1[[#This Row],[Loan Amount]],"PROFIT","LOSS")</f>
        <v>LOSS</v>
      </c>
    </row>
    <row r="896" spans="1:26" ht="30" x14ac:dyDescent="0.25">
      <c r="A896" s="21" t="s">
        <v>1831</v>
      </c>
      <c r="B896" s="2" t="s">
        <v>2365</v>
      </c>
      <c r="C896" s="3" t="s">
        <v>1832</v>
      </c>
      <c r="D896" s="3" t="s">
        <v>39</v>
      </c>
      <c r="E896" s="3">
        <v>6772</v>
      </c>
      <c r="F896" s="3">
        <v>6.7</v>
      </c>
      <c r="G896" s="3">
        <v>36</v>
      </c>
      <c r="H896" s="3" t="s">
        <v>2043</v>
      </c>
      <c r="I896" s="3" t="s">
        <v>40</v>
      </c>
      <c r="J896" s="3" t="s">
        <v>21</v>
      </c>
      <c r="K896" s="3">
        <v>53576</v>
      </c>
      <c r="L896" s="3" t="s">
        <v>28</v>
      </c>
      <c r="M896" s="3">
        <v>0.25</v>
      </c>
      <c r="N896" s="3">
        <v>0.73</v>
      </c>
      <c r="O896" s="3">
        <v>2938.07</v>
      </c>
      <c r="P896" s="3">
        <v>0</v>
      </c>
      <c r="Q896" s="3">
        <f>Table1[[#This Row],[Total Payments Received]]-Table1[[#This Row],[Loan Amount]]</f>
        <v>-3833.93</v>
      </c>
      <c r="R896" s="4">
        <f>Table1[[#This Row],[Loan Amount]]/Table1[[#This Row],[Annual Income]]</f>
        <v>0.12639988054352697</v>
      </c>
      <c r="S896" s="6">
        <f>Table1[[#This Row],[Loan Amount]]/Table1[[#This Row],[Annual Income]]</f>
        <v>0.12639988054352697</v>
      </c>
      <c r="T896" s="3">
        <f>Table1[[#This Row],[Total Payments Received]]/Table1[[#This Row],[Term (Months)]]</f>
        <v>81.613055555555562</v>
      </c>
      <c r="U896" s="3">
        <f>Table1[[#This Row],[Annual Income]]/12</f>
        <v>4464.666666666667</v>
      </c>
      <c r="V896" s="6">
        <f>Table1[[#This Row],[EMI PER MONTH]]/Table1[[#This Row],[INCOME PER MONTH]]</f>
        <v>1.8279764571201035E-2</v>
      </c>
      <c r="W896" s="7" t="str">
        <f>TEXT(Table1[[#This Row],[Issue Date]],"YYYY-mm")</f>
        <v>2023-04</v>
      </c>
      <c r="X896" s="33">
        <f ca="1">DATEDIF(Table1[[#This Row],[Issue Date]],TODAY(),"m")</f>
        <v>28</v>
      </c>
      <c r="Y89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3833.93</v>
      </c>
      <c r="Z896" s="22" t="str">
        <f>IF(Table1[[#This Row],[Total Payments Received]]&gt;Table1[[#This Row],[Loan Amount]],"PROFIT","LOSS")</f>
        <v>LOSS</v>
      </c>
    </row>
    <row r="897" spans="1:26" ht="30" x14ac:dyDescent="0.25">
      <c r="A897" s="21" t="s">
        <v>1833</v>
      </c>
      <c r="B897" s="2" t="s">
        <v>2474</v>
      </c>
      <c r="C897" s="3" t="s">
        <v>1834</v>
      </c>
      <c r="D897" s="3" t="s">
        <v>25</v>
      </c>
      <c r="E897" s="3">
        <v>36732</v>
      </c>
      <c r="F897" s="3">
        <v>5.9</v>
      </c>
      <c r="G897" s="3">
        <v>60</v>
      </c>
      <c r="H897" s="3" t="s">
        <v>19</v>
      </c>
      <c r="I897" s="3" t="s">
        <v>35</v>
      </c>
      <c r="J897" s="3" t="s">
        <v>46</v>
      </c>
      <c r="K897" s="3">
        <v>61508</v>
      </c>
      <c r="L897" s="3" t="s">
        <v>22</v>
      </c>
      <c r="M897" s="3">
        <v>0.33</v>
      </c>
      <c r="N897" s="3">
        <v>0.73</v>
      </c>
      <c r="O897" s="3">
        <v>38899.19</v>
      </c>
      <c r="P897" s="3">
        <v>0</v>
      </c>
      <c r="Q897" s="3">
        <f>Table1[[#This Row],[Total Payments Received]]-Table1[[#This Row],[Loan Amount]]</f>
        <v>2167.1900000000023</v>
      </c>
      <c r="R897" s="4">
        <f>Table1[[#This Row],[Loan Amount]]/Table1[[#This Row],[Annual Income]]</f>
        <v>0.59719060935162904</v>
      </c>
      <c r="S897" s="6">
        <f>Table1[[#This Row],[Loan Amount]]/Table1[[#This Row],[Annual Income]]</f>
        <v>0.59719060935162904</v>
      </c>
      <c r="T897" s="3">
        <f>Table1[[#This Row],[Total Payments Received]]/Table1[[#This Row],[Term (Months)]]</f>
        <v>648.31983333333335</v>
      </c>
      <c r="U897" s="3">
        <f>Table1[[#This Row],[Annual Income]]/12</f>
        <v>5125.666666666667</v>
      </c>
      <c r="V897" s="6">
        <f>Table1[[#This Row],[EMI PER MONTH]]/Table1[[#This Row],[INCOME PER MONTH]]</f>
        <v>0.12648497756389412</v>
      </c>
      <c r="W897" s="7" t="str">
        <f>TEXT(Table1[[#This Row],[Issue Date]],"YYYY-mm")</f>
        <v>2022-11</v>
      </c>
      <c r="X897" s="33">
        <f ca="1">DATEDIF(Table1[[#This Row],[Issue Date]],TODAY(),"m")</f>
        <v>34</v>
      </c>
      <c r="Y89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2167.19</v>
      </c>
      <c r="Z897" s="22" t="str">
        <f>IF(Table1[[#This Row],[Total Payments Received]]&gt;Table1[[#This Row],[Loan Amount]],"PROFIT","LOSS")</f>
        <v>PROFIT</v>
      </c>
    </row>
    <row r="898" spans="1:26" ht="30" x14ac:dyDescent="0.25">
      <c r="A898" s="21" t="s">
        <v>1835</v>
      </c>
      <c r="B898" s="2" t="s">
        <v>2658</v>
      </c>
      <c r="C898" s="3" t="s">
        <v>1836</v>
      </c>
      <c r="D898" s="3" t="s">
        <v>18</v>
      </c>
      <c r="E898" s="3">
        <v>18347</v>
      </c>
      <c r="F898" s="3">
        <v>18.3</v>
      </c>
      <c r="G898" s="3">
        <v>36</v>
      </c>
      <c r="H898" s="3" t="s">
        <v>19</v>
      </c>
      <c r="I898" s="3" t="s">
        <v>35</v>
      </c>
      <c r="J898" s="3" t="s">
        <v>46</v>
      </c>
      <c r="K898" s="3">
        <v>104711</v>
      </c>
      <c r="L898" s="3" t="s">
        <v>22</v>
      </c>
      <c r="M898" s="3">
        <v>0.28999999999999998</v>
      </c>
      <c r="N898" s="3">
        <v>0.55000000000000004</v>
      </c>
      <c r="O898" s="3">
        <v>21704.5</v>
      </c>
      <c r="P898" s="3">
        <v>0</v>
      </c>
      <c r="Q898" s="3">
        <f>Table1[[#This Row],[Total Payments Received]]-Table1[[#This Row],[Loan Amount]]</f>
        <v>3357.5</v>
      </c>
      <c r="R898" s="4">
        <f>Table1[[#This Row],[Loan Amount]]/Table1[[#This Row],[Annual Income]]</f>
        <v>0.17521559339515427</v>
      </c>
      <c r="S898" s="6">
        <f>Table1[[#This Row],[Loan Amount]]/Table1[[#This Row],[Annual Income]]</f>
        <v>0.17521559339515427</v>
      </c>
      <c r="T898" s="3">
        <f>Table1[[#This Row],[Total Payments Received]]/Table1[[#This Row],[Term (Months)]]</f>
        <v>602.90277777777783</v>
      </c>
      <c r="U898" s="3">
        <f>Table1[[#This Row],[Annual Income]]/12</f>
        <v>8725.9166666666661</v>
      </c>
      <c r="V898" s="6">
        <f>Table1[[#This Row],[EMI PER MONTH]]/Table1[[#This Row],[INCOME PER MONTH]]</f>
        <v>6.9093345812124174E-2</v>
      </c>
      <c r="W898" s="7" t="str">
        <f>TEXT(Table1[[#This Row],[Issue Date]],"YYYY-mm")</f>
        <v>2021-05</v>
      </c>
      <c r="X898" s="33">
        <f ca="1">DATEDIF(Table1[[#This Row],[Issue Date]],TODAY(),"m")</f>
        <v>51</v>
      </c>
      <c r="Y89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3357.5</v>
      </c>
      <c r="Z898" s="22" t="str">
        <f>IF(Table1[[#This Row],[Total Payments Received]]&gt;Table1[[#This Row],[Loan Amount]],"PROFIT","LOSS")</f>
        <v>PROFIT</v>
      </c>
    </row>
    <row r="899" spans="1:26" x14ac:dyDescent="0.25">
      <c r="A899" s="21" t="s">
        <v>1837</v>
      </c>
      <c r="B899" s="2" t="s">
        <v>2659</v>
      </c>
      <c r="C899" s="3" t="s">
        <v>1838</v>
      </c>
      <c r="D899" s="3" t="s">
        <v>75</v>
      </c>
      <c r="E899" s="3">
        <v>17920</v>
      </c>
      <c r="F899" s="3">
        <v>21.5</v>
      </c>
      <c r="G899" s="3">
        <v>60</v>
      </c>
      <c r="H899" s="3" t="s">
        <v>19</v>
      </c>
      <c r="I899" s="3" t="s">
        <v>72</v>
      </c>
      <c r="J899" s="3" t="s">
        <v>36</v>
      </c>
      <c r="K899" s="3">
        <v>55464</v>
      </c>
      <c r="L899" s="3" t="s">
        <v>32</v>
      </c>
      <c r="M899" s="3">
        <v>0.44</v>
      </c>
      <c r="N899" s="3">
        <v>0.69</v>
      </c>
      <c r="O899" s="3">
        <v>21772.799999999999</v>
      </c>
      <c r="P899" s="3">
        <v>0</v>
      </c>
      <c r="Q899" s="3">
        <f>Table1[[#This Row],[Total Payments Received]]-Table1[[#This Row],[Loan Amount]]</f>
        <v>3852.7999999999993</v>
      </c>
      <c r="R899" s="4">
        <f>Table1[[#This Row],[Loan Amount]]/Table1[[#This Row],[Annual Income]]</f>
        <v>0.32309245636809464</v>
      </c>
      <c r="S899" s="6">
        <f>Table1[[#This Row],[Loan Amount]]/Table1[[#This Row],[Annual Income]]</f>
        <v>0.32309245636809464</v>
      </c>
      <c r="T899" s="3">
        <f>Table1[[#This Row],[Total Payments Received]]/Table1[[#This Row],[Term (Months)]]</f>
        <v>362.88</v>
      </c>
      <c r="U899" s="3">
        <f>Table1[[#This Row],[Annual Income]]/12</f>
        <v>4622</v>
      </c>
      <c r="V899" s="6">
        <f>Table1[[#This Row],[EMI PER MONTH]]/Table1[[#This Row],[INCOME PER MONTH]]</f>
        <v>7.8511466897446994E-2</v>
      </c>
      <c r="W899" s="7" t="str">
        <f>TEXT(Table1[[#This Row],[Issue Date]],"YYYY-mm")</f>
        <v>2021-12</v>
      </c>
      <c r="X899" s="33">
        <f ca="1">DATEDIF(Table1[[#This Row],[Issue Date]],TODAY(),"m")</f>
        <v>45</v>
      </c>
      <c r="Y89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3852.8</v>
      </c>
      <c r="Z899" s="22" t="str">
        <f>IF(Table1[[#This Row],[Total Payments Received]]&gt;Table1[[#This Row],[Loan Amount]],"PROFIT","LOSS")</f>
        <v>PROFIT</v>
      </c>
    </row>
    <row r="900" spans="1:26" ht="45" hidden="1" x14ac:dyDescent="0.25">
      <c r="A900" s="21" t="s">
        <v>1839</v>
      </c>
      <c r="B900" s="2" t="s">
        <v>2427</v>
      </c>
      <c r="C900" s="3" t="s">
        <v>1840</v>
      </c>
      <c r="D900" s="3" t="s">
        <v>39</v>
      </c>
      <c r="E900" s="3">
        <v>32822</v>
      </c>
      <c r="F900" s="3">
        <v>20.6</v>
      </c>
      <c r="G900" s="3">
        <v>60</v>
      </c>
      <c r="H900" s="3" t="s">
        <v>2773</v>
      </c>
      <c r="I900" s="3" t="s">
        <v>82</v>
      </c>
      <c r="J900" s="3" t="s">
        <v>31</v>
      </c>
      <c r="K900" s="3">
        <v>90281</v>
      </c>
      <c r="L900" s="3" t="s">
        <v>22</v>
      </c>
      <c r="M900" s="3">
        <v>0.14000000000000001</v>
      </c>
      <c r="N900" s="3">
        <v>0.7</v>
      </c>
      <c r="O900" s="3">
        <v>0</v>
      </c>
      <c r="P900" s="3">
        <v>0</v>
      </c>
      <c r="Q900" s="3">
        <f>Table1[[#This Row],[Total Payments Received]]-Table1[[#This Row],[Loan Amount]]</f>
        <v>-32822</v>
      </c>
      <c r="R900" s="4">
        <f>Table1[[#This Row],[Loan Amount]]/Table1[[#This Row],[Annual Income]]</f>
        <v>0.36355379315692116</v>
      </c>
      <c r="S900" s="6">
        <f>Table1[[#This Row],[Loan Amount]]/Table1[[#This Row],[Annual Income]]</f>
        <v>0.36355379315692116</v>
      </c>
      <c r="T900" s="3">
        <f>Table1[[#This Row],[Total Payments Received]]/Table1[[#This Row],[Term (Months)]]</f>
        <v>0</v>
      </c>
      <c r="U900" s="3">
        <f>Table1[[#This Row],[Annual Income]]/12</f>
        <v>7523.416666666667</v>
      </c>
      <c r="V900" s="6">
        <f>Table1[[#This Row],[EMI PER MONTH]]/Table1[[#This Row],[INCOME PER MONTH]]</f>
        <v>0</v>
      </c>
      <c r="W900" s="7" t="str">
        <f>TEXT(Table1[[#This Row],[Issue Date]],"YYYY-mm")</f>
        <v>2022-04</v>
      </c>
      <c r="X900" s="33">
        <f ca="1">DATEDIF(Table1[[#This Row],[Issue Date]],TODAY(),"m")</f>
        <v>40</v>
      </c>
      <c r="Y90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32822</v>
      </c>
      <c r="Z900" s="22" t="str">
        <f>IF(Table1[[#This Row],[Total Payments Received]]&gt;Table1[[#This Row],[Loan Amount]],"PROFIT","LOSS")</f>
        <v>LOSS</v>
      </c>
    </row>
    <row r="901" spans="1:26" ht="45" x14ac:dyDescent="0.25">
      <c r="A901" s="21" t="s">
        <v>1841</v>
      </c>
      <c r="B901" s="2" t="s">
        <v>2119</v>
      </c>
      <c r="C901" s="3" t="s">
        <v>1842</v>
      </c>
      <c r="D901" s="3" t="s">
        <v>71</v>
      </c>
      <c r="E901" s="3">
        <v>24563</v>
      </c>
      <c r="F901" s="3">
        <v>15.9</v>
      </c>
      <c r="G901" s="3">
        <v>36</v>
      </c>
      <c r="H901" s="3" t="s">
        <v>2043</v>
      </c>
      <c r="I901" s="3" t="s">
        <v>20</v>
      </c>
      <c r="J901" s="3" t="s">
        <v>31</v>
      </c>
      <c r="K901" s="3">
        <v>46260</v>
      </c>
      <c r="L901" s="3" t="s">
        <v>32</v>
      </c>
      <c r="M901" s="3">
        <v>0.32</v>
      </c>
      <c r="N901" s="3">
        <v>0.83</v>
      </c>
      <c r="O901" s="3">
        <v>10136.36</v>
      </c>
      <c r="P901" s="3">
        <v>0</v>
      </c>
      <c r="Q901" s="3">
        <f>Table1[[#This Row],[Total Payments Received]]-Table1[[#This Row],[Loan Amount]]</f>
        <v>-14426.64</v>
      </c>
      <c r="R901" s="4">
        <f>Table1[[#This Row],[Loan Amount]]/Table1[[#This Row],[Annual Income]]</f>
        <v>0.5309770860354518</v>
      </c>
      <c r="S901" s="6">
        <f>Table1[[#This Row],[Loan Amount]]/Table1[[#This Row],[Annual Income]]</f>
        <v>0.5309770860354518</v>
      </c>
      <c r="T901" s="3">
        <f>Table1[[#This Row],[Total Payments Received]]/Table1[[#This Row],[Term (Months)]]</f>
        <v>281.56555555555559</v>
      </c>
      <c r="U901" s="3">
        <f>Table1[[#This Row],[Annual Income]]/12</f>
        <v>3855</v>
      </c>
      <c r="V901" s="6">
        <f>Table1[[#This Row],[EMI PER MONTH]]/Table1[[#This Row],[INCOME PER MONTH]]</f>
        <v>7.3039054618821167E-2</v>
      </c>
      <c r="W901" s="7" t="str">
        <f>TEXT(Table1[[#This Row],[Issue Date]],"YYYY-mm")</f>
        <v>2023-12</v>
      </c>
      <c r="X901" s="33">
        <f ca="1">DATEDIF(Table1[[#This Row],[Issue Date]],TODAY(),"m")</f>
        <v>20</v>
      </c>
      <c r="Y90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14426.64</v>
      </c>
      <c r="Z901" s="22" t="str">
        <f>IF(Table1[[#This Row],[Total Payments Received]]&gt;Table1[[#This Row],[Loan Amount]],"PROFIT","LOSS")</f>
        <v>LOSS</v>
      </c>
    </row>
    <row r="902" spans="1:26" ht="30" x14ac:dyDescent="0.25">
      <c r="A902" s="21" t="s">
        <v>1843</v>
      </c>
      <c r="B902" s="2" t="s">
        <v>2660</v>
      </c>
      <c r="C902" s="3" t="s">
        <v>1844</v>
      </c>
      <c r="D902" s="3" t="s">
        <v>45</v>
      </c>
      <c r="E902" s="3">
        <v>8967</v>
      </c>
      <c r="F902" s="3">
        <v>7</v>
      </c>
      <c r="G902" s="3">
        <v>60</v>
      </c>
      <c r="H902" s="3" t="s">
        <v>19</v>
      </c>
      <c r="I902" s="3" t="s">
        <v>20</v>
      </c>
      <c r="J902" s="3" t="s">
        <v>27</v>
      </c>
      <c r="K902" s="3">
        <v>65440</v>
      </c>
      <c r="L902" s="3" t="s">
        <v>22</v>
      </c>
      <c r="M902" s="3">
        <v>0.31</v>
      </c>
      <c r="N902" s="3">
        <v>0.88</v>
      </c>
      <c r="O902" s="3">
        <v>9594.69</v>
      </c>
      <c r="P902" s="3">
        <v>0</v>
      </c>
      <c r="Q902" s="3">
        <f>Table1[[#This Row],[Total Payments Received]]-Table1[[#This Row],[Loan Amount]]</f>
        <v>627.69000000000051</v>
      </c>
      <c r="R902" s="4">
        <f>Table1[[#This Row],[Loan Amount]]/Table1[[#This Row],[Annual Income]]</f>
        <v>0.13702628361858191</v>
      </c>
      <c r="S902" s="6">
        <f>Table1[[#This Row],[Loan Amount]]/Table1[[#This Row],[Annual Income]]</f>
        <v>0.13702628361858191</v>
      </c>
      <c r="T902" s="3">
        <f>Table1[[#This Row],[Total Payments Received]]/Table1[[#This Row],[Term (Months)]]</f>
        <v>159.91150000000002</v>
      </c>
      <c r="U902" s="3">
        <f>Table1[[#This Row],[Annual Income]]/12</f>
        <v>5453.333333333333</v>
      </c>
      <c r="V902" s="6">
        <f>Table1[[#This Row],[EMI PER MONTH]]/Table1[[#This Row],[INCOME PER MONTH]]</f>
        <v>2.9323624694376531E-2</v>
      </c>
      <c r="W902" s="7" t="str">
        <f>TEXT(Table1[[#This Row],[Issue Date]],"YYYY-mm")</f>
        <v>2022-07</v>
      </c>
      <c r="X902" s="33">
        <f ca="1">DATEDIF(Table1[[#This Row],[Issue Date]],TODAY(),"m")</f>
        <v>38</v>
      </c>
      <c r="Y90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627.690000000001</v>
      </c>
      <c r="Z902" s="22" t="str">
        <f>IF(Table1[[#This Row],[Total Payments Received]]&gt;Table1[[#This Row],[Loan Amount]],"PROFIT","LOSS")</f>
        <v>PROFIT</v>
      </c>
    </row>
    <row r="903" spans="1:26" ht="30" x14ac:dyDescent="0.25">
      <c r="A903" s="21" t="s">
        <v>1845</v>
      </c>
      <c r="B903" s="2" t="s">
        <v>2661</v>
      </c>
      <c r="C903" s="3" t="s">
        <v>1846</v>
      </c>
      <c r="D903" s="3" t="s">
        <v>25</v>
      </c>
      <c r="E903" s="3">
        <v>12871</v>
      </c>
      <c r="F903" s="3">
        <v>18.8</v>
      </c>
      <c r="G903" s="3">
        <v>60</v>
      </c>
      <c r="H903" s="3" t="s">
        <v>19</v>
      </c>
      <c r="I903" s="3" t="s">
        <v>56</v>
      </c>
      <c r="J903" s="3" t="s">
        <v>46</v>
      </c>
      <c r="K903" s="3">
        <v>125082</v>
      </c>
      <c r="L903" s="3" t="s">
        <v>22</v>
      </c>
      <c r="M903" s="3">
        <v>0.21</v>
      </c>
      <c r="N903" s="3">
        <v>0.75</v>
      </c>
      <c r="O903" s="3">
        <v>15290.75</v>
      </c>
      <c r="P903" s="3">
        <v>0</v>
      </c>
      <c r="Q903" s="3">
        <f>Table1[[#This Row],[Total Payments Received]]-Table1[[#This Row],[Loan Amount]]</f>
        <v>2419.75</v>
      </c>
      <c r="R903" s="4">
        <f>Table1[[#This Row],[Loan Amount]]/Table1[[#This Row],[Annual Income]]</f>
        <v>0.10290049727378839</v>
      </c>
      <c r="S903" s="6">
        <f>Table1[[#This Row],[Loan Amount]]/Table1[[#This Row],[Annual Income]]</f>
        <v>0.10290049727378839</v>
      </c>
      <c r="T903" s="3">
        <f>Table1[[#This Row],[Total Payments Received]]/Table1[[#This Row],[Term (Months)]]</f>
        <v>254.84583333333333</v>
      </c>
      <c r="U903" s="3">
        <f>Table1[[#This Row],[Annual Income]]/12</f>
        <v>10423.5</v>
      </c>
      <c r="V903" s="6">
        <f>Table1[[#This Row],[EMI PER MONTH]]/Table1[[#This Row],[INCOME PER MONTH]]</f>
        <v>2.4449161350154298E-2</v>
      </c>
      <c r="W903" s="7" t="str">
        <f>TEXT(Table1[[#This Row],[Issue Date]],"YYYY-mm")</f>
        <v>2021-11</v>
      </c>
      <c r="X903" s="33">
        <f ca="1">DATEDIF(Table1[[#This Row],[Issue Date]],TODAY(),"m")</f>
        <v>45</v>
      </c>
      <c r="Y90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2419.75</v>
      </c>
      <c r="Z903" s="22" t="str">
        <f>IF(Table1[[#This Row],[Total Payments Received]]&gt;Table1[[#This Row],[Loan Amount]],"PROFIT","LOSS")</f>
        <v>PROFIT</v>
      </c>
    </row>
    <row r="904" spans="1:26" x14ac:dyDescent="0.25">
      <c r="A904" s="21" t="s">
        <v>1847</v>
      </c>
      <c r="B904" s="2" t="s">
        <v>2492</v>
      </c>
      <c r="C904" s="3" t="s">
        <v>1848</v>
      </c>
      <c r="D904" s="3" t="s">
        <v>64</v>
      </c>
      <c r="E904" s="3">
        <v>29763</v>
      </c>
      <c r="F904" s="3">
        <v>9.8000000000000007</v>
      </c>
      <c r="G904" s="3">
        <v>36</v>
      </c>
      <c r="H904" s="3" t="s">
        <v>19</v>
      </c>
      <c r="I904" s="3" t="s">
        <v>72</v>
      </c>
      <c r="J904" s="3" t="s">
        <v>27</v>
      </c>
      <c r="K904" s="3">
        <v>135583</v>
      </c>
      <c r="L904" s="3" t="s">
        <v>22</v>
      </c>
      <c r="M904" s="3">
        <v>0.43</v>
      </c>
      <c r="N904" s="3">
        <v>0.54</v>
      </c>
      <c r="O904" s="3">
        <v>32679.77</v>
      </c>
      <c r="P904" s="3">
        <v>0</v>
      </c>
      <c r="Q904" s="3">
        <f>Table1[[#This Row],[Total Payments Received]]-Table1[[#This Row],[Loan Amount]]</f>
        <v>2916.7700000000004</v>
      </c>
      <c r="R904" s="4">
        <f>Table1[[#This Row],[Loan Amount]]/Table1[[#This Row],[Annual Income]]</f>
        <v>0.2195186712198432</v>
      </c>
      <c r="S904" s="6">
        <f>Table1[[#This Row],[Loan Amount]]/Table1[[#This Row],[Annual Income]]</f>
        <v>0.2195186712198432</v>
      </c>
      <c r="T904" s="3">
        <f>Table1[[#This Row],[Total Payments Received]]/Table1[[#This Row],[Term (Months)]]</f>
        <v>907.77138888888885</v>
      </c>
      <c r="U904" s="3">
        <f>Table1[[#This Row],[Annual Income]]/12</f>
        <v>11298.583333333334</v>
      </c>
      <c r="V904" s="6">
        <f>Table1[[#This Row],[EMI PER MONTH]]/Table1[[#This Row],[INCOME PER MONTH]]</f>
        <v>8.0343823832388028E-2</v>
      </c>
      <c r="W904" s="7" t="str">
        <f>TEXT(Table1[[#This Row],[Issue Date]],"YYYY-mm")</f>
        <v>2023-09</v>
      </c>
      <c r="X904" s="33">
        <f ca="1">DATEDIF(Table1[[#This Row],[Issue Date]],TODAY(),"m")</f>
        <v>24</v>
      </c>
      <c r="Y90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2916.77</v>
      </c>
      <c r="Z904" s="22" t="str">
        <f>IF(Table1[[#This Row],[Total Payments Received]]&gt;Table1[[#This Row],[Loan Amount]],"PROFIT","LOSS")</f>
        <v>PROFIT</v>
      </c>
    </row>
    <row r="905" spans="1:26" ht="30" x14ac:dyDescent="0.25">
      <c r="A905" s="21" t="s">
        <v>1849</v>
      </c>
      <c r="B905" s="2" t="s">
        <v>2662</v>
      </c>
      <c r="C905" s="3" t="s">
        <v>1850</v>
      </c>
      <c r="D905" s="3" t="s">
        <v>49</v>
      </c>
      <c r="E905" s="3">
        <v>12916</v>
      </c>
      <c r="F905" s="3">
        <v>23.2</v>
      </c>
      <c r="G905" s="3">
        <v>60</v>
      </c>
      <c r="H905" s="3" t="s">
        <v>2043</v>
      </c>
      <c r="I905" s="3" t="s">
        <v>56</v>
      </c>
      <c r="J905" s="3" t="s">
        <v>21</v>
      </c>
      <c r="K905" s="3">
        <v>86683</v>
      </c>
      <c r="L905" s="3" t="s">
        <v>28</v>
      </c>
      <c r="M905" s="3">
        <v>0.4</v>
      </c>
      <c r="N905" s="3">
        <v>0.61</v>
      </c>
      <c r="O905" s="3">
        <v>1414.24</v>
      </c>
      <c r="P905" s="3">
        <v>0</v>
      </c>
      <c r="Q905" s="3">
        <f>Table1[[#This Row],[Total Payments Received]]-Table1[[#This Row],[Loan Amount]]</f>
        <v>-11501.76</v>
      </c>
      <c r="R905" s="4">
        <f>Table1[[#This Row],[Loan Amount]]/Table1[[#This Row],[Annual Income]]</f>
        <v>0.14900268795496233</v>
      </c>
      <c r="S905" s="6">
        <f>Table1[[#This Row],[Loan Amount]]/Table1[[#This Row],[Annual Income]]</f>
        <v>0.14900268795496233</v>
      </c>
      <c r="T905" s="3">
        <f>Table1[[#This Row],[Total Payments Received]]/Table1[[#This Row],[Term (Months)]]</f>
        <v>23.570666666666668</v>
      </c>
      <c r="U905" s="3">
        <f>Table1[[#This Row],[Annual Income]]/12</f>
        <v>7223.583333333333</v>
      </c>
      <c r="V905" s="6">
        <f>Table1[[#This Row],[EMI PER MONTH]]/Table1[[#This Row],[INCOME PER MONTH]]</f>
        <v>3.2630158162500148E-3</v>
      </c>
      <c r="W905" s="7" t="str">
        <f>TEXT(Table1[[#This Row],[Issue Date]],"YYYY-mm")</f>
        <v>2021-08</v>
      </c>
      <c r="X905" s="33">
        <f ca="1">DATEDIF(Table1[[#This Row],[Issue Date]],TODAY(),"m")</f>
        <v>49</v>
      </c>
      <c r="Y90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11501.76</v>
      </c>
      <c r="Z905" s="22" t="str">
        <f>IF(Table1[[#This Row],[Total Payments Received]]&gt;Table1[[#This Row],[Loan Amount]],"PROFIT","LOSS")</f>
        <v>LOSS</v>
      </c>
    </row>
    <row r="906" spans="1:26" x14ac:dyDescent="0.25">
      <c r="A906" s="21" t="s">
        <v>1851</v>
      </c>
      <c r="B906" s="2" t="s">
        <v>2496</v>
      </c>
      <c r="C906" s="3" t="s">
        <v>1852</v>
      </c>
      <c r="D906" s="3" t="s">
        <v>55</v>
      </c>
      <c r="E906" s="3">
        <v>9734</v>
      </c>
      <c r="F906" s="3">
        <v>21.8</v>
      </c>
      <c r="G906" s="3">
        <v>36</v>
      </c>
      <c r="H906" s="3" t="s">
        <v>2043</v>
      </c>
      <c r="I906" s="3" t="s">
        <v>56</v>
      </c>
      <c r="J906" s="3" t="s">
        <v>36</v>
      </c>
      <c r="K906" s="3">
        <v>71430</v>
      </c>
      <c r="L906" s="3" t="s">
        <v>32</v>
      </c>
      <c r="M906" s="3">
        <v>0.39</v>
      </c>
      <c r="N906" s="3">
        <v>0.56999999999999995</v>
      </c>
      <c r="O906" s="3">
        <v>3613.86</v>
      </c>
      <c r="P906" s="3">
        <v>0</v>
      </c>
      <c r="Q906" s="3">
        <f>Table1[[#This Row],[Total Payments Received]]-Table1[[#This Row],[Loan Amount]]</f>
        <v>-6120.1399999999994</v>
      </c>
      <c r="R906" s="4">
        <f>Table1[[#This Row],[Loan Amount]]/Table1[[#This Row],[Annual Income]]</f>
        <v>0.1362732745345093</v>
      </c>
      <c r="S906" s="6">
        <f>Table1[[#This Row],[Loan Amount]]/Table1[[#This Row],[Annual Income]]</f>
        <v>0.1362732745345093</v>
      </c>
      <c r="T906" s="3">
        <f>Table1[[#This Row],[Total Payments Received]]/Table1[[#This Row],[Term (Months)]]</f>
        <v>100.38500000000001</v>
      </c>
      <c r="U906" s="3">
        <f>Table1[[#This Row],[Annual Income]]/12</f>
        <v>5952.5</v>
      </c>
      <c r="V906" s="6">
        <f>Table1[[#This Row],[EMI PER MONTH]]/Table1[[#This Row],[INCOME PER MONTH]]</f>
        <v>1.6864342713145738E-2</v>
      </c>
      <c r="W906" s="7" t="str">
        <f>TEXT(Table1[[#This Row],[Issue Date]],"YYYY-mm")</f>
        <v>2022-03</v>
      </c>
      <c r="X906" s="33">
        <f ca="1">DATEDIF(Table1[[#This Row],[Issue Date]],TODAY(),"m")</f>
        <v>42</v>
      </c>
      <c r="Y90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6120.14</v>
      </c>
      <c r="Z906" s="22" t="str">
        <f>IF(Table1[[#This Row],[Total Payments Received]]&gt;Table1[[#This Row],[Loan Amount]],"PROFIT","LOSS")</f>
        <v>LOSS</v>
      </c>
    </row>
    <row r="907" spans="1:26" x14ac:dyDescent="0.25">
      <c r="A907" s="21" t="s">
        <v>1853</v>
      </c>
      <c r="B907" s="2" t="s">
        <v>2177</v>
      </c>
      <c r="C907" s="3" t="s">
        <v>1854</v>
      </c>
      <c r="D907" s="3" t="s">
        <v>18</v>
      </c>
      <c r="E907" s="3">
        <v>34613</v>
      </c>
      <c r="F907" s="3">
        <v>19.2</v>
      </c>
      <c r="G907" s="3">
        <v>36</v>
      </c>
      <c r="H907" s="3" t="s">
        <v>19</v>
      </c>
      <c r="I907" s="3" t="s">
        <v>20</v>
      </c>
      <c r="J907" s="3" t="s">
        <v>27</v>
      </c>
      <c r="K907" s="3">
        <v>31987</v>
      </c>
      <c r="L907" s="3" t="s">
        <v>32</v>
      </c>
      <c r="M907" s="3">
        <v>0.45</v>
      </c>
      <c r="N907" s="3">
        <v>0.56000000000000005</v>
      </c>
      <c r="O907" s="3">
        <v>41258.699999999997</v>
      </c>
      <c r="P907" s="3">
        <v>0</v>
      </c>
      <c r="Q907" s="3">
        <f>Table1[[#This Row],[Total Payments Received]]-Table1[[#This Row],[Loan Amount]]</f>
        <v>6645.6999999999971</v>
      </c>
      <c r="R907" s="4">
        <f>Table1[[#This Row],[Loan Amount]]/Table1[[#This Row],[Annual Income]]</f>
        <v>1.0820958514396473</v>
      </c>
      <c r="S907" s="6">
        <f>Table1[[#This Row],[Loan Amount]]/Table1[[#This Row],[Annual Income]]</f>
        <v>1.0820958514396473</v>
      </c>
      <c r="T907" s="3">
        <f>Table1[[#This Row],[Total Payments Received]]/Table1[[#This Row],[Term (Months)]]</f>
        <v>1146.0749999999998</v>
      </c>
      <c r="U907" s="3">
        <f>Table1[[#This Row],[Annual Income]]/12</f>
        <v>2665.5833333333335</v>
      </c>
      <c r="V907" s="6">
        <f>Table1[[#This Row],[EMI PER MONTH]]/Table1[[#This Row],[INCOME PER MONTH]]</f>
        <v>0.42995279332228709</v>
      </c>
      <c r="W907" s="7" t="str">
        <f>TEXT(Table1[[#This Row],[Issue Date]],"YYYY-mm")</f>
        <v>2023-08</v>
      </c>
      <c r="X907" s="33">
        <f ca="1">DATEDIF(Table1[[#This Row],[Issue Date]],TODAY(),"m")</f>
        <v>25</v>
      </c>
      <c r="Y90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6645.7</v>
      </c>
      <c r="Z907" s="22" t="str">
        <f>IF(Table1[[#This Row],[Total Payments Received]]&gt;Table1[[#This Row],[Loan Amount]],"PROFIT","LOSS")</f>
        <v>PROFIT</v>
      </c>
    </row>
    <row r="908" spans="1:26" ht="30" x14ac:dyDescent="0.25">
      <c r="A908" s="21" t="s">
        <v>1855</v>
      </c>
      <c r="B908" s="2" t="s">
        <v>2663</v>
      </c>
      <c r="C908" s="3" t="s">
        <v>1856</v>
      </c>
      <c r="D908" s="3" t="s">
        <v>49</v>
      </c>
      <c r="E908" s="3">
        <v>29179</v>
      </c>
      <c r="F908" s="3">
        <v>24</v>
      </c>
      <c r="G908" s="3">
        <v>36</v>
      </c>
      <c r="H908" s="3" t="s">
        <v>2043</v>
      </c>
      <c r="I908" s="3" t="s">
        <v>72</v>
      </c>
      <c r="J908" s="3" t="s">
        <v>46</v>
      </c>
      <c r="K908" s="3">
        <v>144778</v>
      </c>
      <c r="L908" s="3" t="s">
        <v>28</v>
      </c>
      <c r="M908" s="3">
        <v>0.39</v>
      </c>
      <c r="N908" s="3">
        <v>0.66</v>
      </c>
      <c r="O908" s="3">
        <v>7176.47</v>
      </c>
      <c r="P908" s="3">
        <v>0</v>
      </c>
      <c r="Q908" s="3">
        <f>Table1[[#This Row],[Total Payments Received]]-Table1[[#This Row],[Loan Amount]]</f>
        <v>-22002.53</v>
      </c>
      <c r="R908" s="4">
        <f>Table1[[#This Row],[Loan Amount]]/Table1[[#This Row],[Annual Income]]</f>
        <v>0.20154305212117862</v>
      </c>
      <c r="S908" s="6">
        <f>Table1[[#This Row],[Loan Amount]]/Table1[[#This Row],[Annual Income]]</f>
        <v>0.20154305212117862</v>
      </c>
      <c r="T908" s="3">
        <f>Table1[[#This Row],[Total Payments Received]]/Table1[[#This Row],[Term (Months)]]</f>
        <v>199.3463888888889</v>
      </c>
      <c r="U908" s="3">
        <f>Table1[[#This Row],[Annual Income]]/12</f>
        <v>12064.833333333334</v>
      </c>
      <c r="V908" s="6">
        <f>Table1[[#This Row],[EMI PER MONTH]]/Table1[[#This Row],[INCOME PER MONTH]]</f>
        <v>1.6522929358512111E-2</v>
      </c>
      <c r="W908" s="7" t="str">
        <f>TEXT(Table1[[#This Row],[Issue Date]],"YYYY-mm")</f>
        <v>2022-12</v>
      </c>
      <c r="X908" s="33">
        <f ca="1">DATEDIF(Table1[[#This Row],[Issue Date]],TODAY(),"m")</f>
        <v>32</v>
      </c>
      <c r="Y90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22002.53</v>
      </c>
      <c r="Z908" s="22" t="str">
        <f>IF(Table1[[#This Row],[Total Payments Received]]&gt;Table1[[#This Row],[Loan Amount]],"PROFIT","LOSS")</f>
        <v>LOSS</v>
      </c>
    </row>
    <row r="909" spans="1:26" ht="30" x14ac:dyDescent="0.25">
      <c r="A909" s="21" t="s">
        <v>1857</v>
      </c>
      <c r="B909" s="2" t="s">
        <v>2664</v>
      </c>
      <c r="C909" s="3" t="s">
        <v>1858</v>
      </c>
      <c r="D909" s="3" t="s">
        <v>49</v>
      </c>
      <c r="E909" s="3">
        <v>36262</v>
      </c>
      <c r="F909" s="3">
        <v>5.6</v>
      </c>
      <c r="G909" s="3">
        <v>60</v>
      </c>
      <c r="H909" s="3" t="s">
        <v>2043</v>
      </c>
      <c r="I909" s="3" t="s">
        <v>82</v>
      </c>
      <c r="J909" s="3" t="s">
        <v>21</v>
      </c>
      <c r="K909" s="3">
        <v>55105</v>
      </c>
      <c r="L909" s="3" t="s">
        <v>28</v>
      </c>
      <c r="M909" s="3">
        <v>0.19</v>
      </c>
      <c r="N909" s="3">
        <v>0.6</v>
      </c>
      <c r="O909" s="3">
        <v>6621.15</v>
      </c>
      <c r="P909" s="3">
        <v>0</v>
      </c>
      <c r="Q909" s="3">
        <f>Table1[[#This Row],[Total Payments Received]]-Table1[[#This Row],[Loan Amount]]</f>
        <v>-29640.85</v>
      </c>
      <c r="R909" s="4">
        <f>Table1[[#This Row],[Loan Amount]]/Table1[[#This Row],[Annual Income]]</f>
        <v>0.65805280827511115</v>
      </c>
      <c r="S909" s="6">
        <f>Table1[[#This Row],[Loan Amount]]/Table1[[#This Row],[Annual Income]]</f>
        <v>0.65805280827511115</v>
      </c>
      <c r="T909" s="3">
        <f>Table1[[#This Row],[Total Payments Received]]/Table1[[#This Row],[Term (Months)]]</f>
        <v>110.35249999999999</v>
      </c>
      <c r="U909" s="3">
        <f>Table1[[#This Row],[Annual Income]]/12</f>
        <v>4592.083333333333</v>
      </c>
      <c r="V909" s="6">
        <f>Table1[[#This Row],[EMI PER MONTH]]/Table1[[#This Row],[INCOME PER MONTH]]</f>
        <v>2.4031031666817894E-2</v>
      </c>
      <c r="W909" s="7" t="str">
        <f>TEXT(Table1[[#This Row],[Issue Date]],"YYYY-mm")</f>
        <v>2021-02</v>
      </c>
      <c r="X909" s="33">
        <f ca="1">DATEDIF(Table1[[#This Row],[Issue Date]],TODAY(),"m")</f>
        <v>55</v>
      </c>
      <c r="Y90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29640.85</v>
      </c>
      <c r="Z909" s="22" t="str">
        <f>IF(Table1[[#This Row],[Total Payments Received]]&gt;Table1[[#This Row],[Loan Amount]],"PROFIT","LOSS")</f>
        <v>LOSS</v>
      </c>
    </row>
    <row r="910" spans="1:26" ht="45" hidden="1" x14ac:dyDescent="0.25">
      <c r="A910" s="21" t="s">
        <v>1859</v>
      </c>
      <c r="B910" s="2" t="s">
        <v>2665</v>
      </c>
      <c r="C910" s="3" t="s">
        <v>1860</v>
      </c>
      <c r="D910" s="3" t="s">
        <v>64</v>
      </c>
      <c r="E910" s="3">
        <v>13677</v>
      </c>
      <c r="F910" s="3">
        <v>19.7</v>
      </c>
      <c r="G910" s="3">
        <v>36</v>
      </c>
      <c r="H910" s="3" t="s">
        <v>2773</v>
      </c>
      <c r="I910" s="3" t="s">
        <v>26</v>
      </c>
      <c r="J910" s="3" t="s">
        <v>31</v>
      </c>
      <c r="K910" s="3">
        <v>108484</v>
      </c>
      <c r="L910" s="3" t="s">
        <v>28</v>
      </c>
      <c r="M910" s="3">
        <v>0.38</v>
      </c>
      <c r="N910" s="3">
        <v>0.6</v>
      </c>
      <c r="O910" s="3">
        <v>0</v>
      </c>
      <c r="P910" s="3">
        <v>0</v>
      </c>
      <c r="Q910" s="3">
        <f>Table1[[#This Row],[Total Payments Received]]-Table1[[#This Row],[Loan Amount]]</f>
        <v>-13677</v>
      </c>
      <c r="R910" s="4">
        <f>Table1[[#This Row],[Loan Amount]]/Table1[[#This Row],[Annual Income]]</f>
        <v>0.12607389108071237</v>
      </c>
      <c r="S910" s="6">
        <f>Table1[[#This Row],[Loan Amount]]/Table1[[#This Row],[Annual Income]]</f>
        <v>0.12607389108071237</v>
      </c>
      <c r="T910" s="3">
        <f>Table1[[#This Row],[Total Payments Received]]/Table1[[#This Row],[Term (Months)]]</f>
        <v>0</v>
      </c>
      <c r="U910" s="3">
        <f>Table1[[#This Row],[Annual Income]]/12</f>
        <v>9040.3333333333339</v>
      </c>
      <c r="V910" s="6">
        <f>Table1[[#This Row],[EMI PER MONTH]]/Table1[[#This Row],[INCOME PER MONTH]]</f>
        <v>0</v>
      </c>
      <c r="W910" s="7" t="str">
        <f>TEXT(Table1[[#This Row],[Issue Date]],"YYYY-mm")</f>
        <v>2022-11</v>
      </c>
      <c r="X910" s="33">
        <f ca="1">DATEDIF(Table1[[#This Row],[Issue Date]],TODAY(),"m")</f>
        <v>34</v>
      </c>
      <c r="Y91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13677</v>
      </c>
      <c r="Z910" s="22" t="str">
        <f>IF(Table1[[#This Row],[Total Payments Received]]&gt;Table1[[#This Row],[Loan Amount]],"PROFIT","LOSS")</f>
        <v>LOSS</v>
      </c>
    </row>
    <row r="911" spans="1:26" ht="30" x14ac:dyDescent="0.25">
      <c r="A911" s="21" t="s">
        <v>1861</v>
      </c>
      <c r="B911" s="2" t="s">
        <v>2360</v>
      </c>
      <c r="C911" s="3" t="s">
        <v>1862</v>
      </c>
      <c r="D911" s="3" t="s">
        <v>64</v>
      </c>
      <c r="E911" s="3">
        <v>19268</v>
      </c>
      <c r="F911" s="3">
        <v>11.6</v>
      </c>
      <c r="G911" s="3">
        <v>36</v>
      </c>
      <c r="H911" s="3" t="s">
        <v>2043</v>
      </c>
      <c r="I911" s="3" t="s">
        <v>20</v>
      </c>
      <c r="J911" s="3" t="s">
        <v>21</v>
      </c>
      <c r="K911" s="3">
        <v>148747</v>
      </c>
      <c r="L911" s="3" t="s">
        <v>32</v>
      </c>
      <c r="M911" s="3">
        <v>0.22</v>
      </c>
      <c r="N911" s="3">
        <v>0.52</v>
      </c>
      <c r="O911" s="3">
        <v>2215.9299999999998</v>
      </c>
      <c r="P911" s="3">
        <v>9626.5400000000009</v>
      </c>
      <c r="Q911" s="3">
        <f>Table1[[#This Row],[Total Payments Received]]-Table1[[#This Row],[Loan Amount]]</f>
        <v>-17052.07</v>
      </c>
      <c r="R911" s="4">
        <f>Table1[[#This Row],[Loan Amount]]/Table1[[#This Row],[Annual Income]]</f>
        <v>0.12953538558760849</v>
      </c>
      <c r="S911" s="6">
        <f>Table1[[#This Row],[Loan Amount]]/Table1[[#This Row],[Annual Income]]</f>
        <v>0.12953538558760849</v>
      </c>
      <c r="T911" s="3">
        <f>Table1[[#This Row],[Total Payments Received]]/Table1[[#This Row],[Term (Months)]]</f>
        <v>61.55361111111111</v>
      </c>
      <c r="U911" s="3">
        <f>Table1[[#This Row],[Annual Income]]/12</f>
        <v>12395.583333333334</v>
      </c>
      <c r="V911" s="6">
        <f>Table1[[#This Row],[EMI PER MONTH]]/Table1[[#This Row],[INCOME PER MONTH]]</f>
        <v>4.965769617762599E-3</v>
      </c>
      <c r="W911" s="7" t="str">
        <f>TEXT(Table1[[#This Row],[Issue Date]],"YYYY-mm")</f>
        <v>2021-10</v>
      </c>
      <c r="X911" s="33">
        <f ca="1">DATEDIF(Table1[[#This Row],[Issue Date]],TODAY(),"m")</f>
        <v>47</v>
      </c>
      <c r="Y91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17052.07</v>
      </c>
      <c r="Z911" s="22" t="str">
        <f>IF(Table1[[#This Row],[Total Payments Received]]&gt;Table1[[#This Row],[Loan Amount]],"PROFIT","LOSS")</f>
        <v>LOSS</v>
      </c>
    </row>
    <row r="912" spans="1:26" x14ac:dyDescent="0.25">
      <c r="A912" s="21" t="s">
        <v>1863</v>
      </c>
      <c r="B912" s="2" t="s">
        <v>2666</v>
      </c>
      <c r="C912" s="3" t="s">
        <v>1864</v>
      </c>
      <c r="D912" s="3" t="s">
        <v>39</v>
      </c>
      <c r="E912" s="3">
        <v>13330</v>
      </c>
      <c r="F912" s="3">
        <v>23.1</v>
      </c>
      <c r="G912" s="3">
        <v>60</v>
      </c>
      <c r="H912" s="3" t="s">
        <v>2043</v>
      </c>
      <c r="I912" s="3" t="s">
        <v>72</v>
      </c>
      <c r="J912" s="3" t="s">
        <v>27</v>
      </c>
      <c r="K912" s="3">
        <v>43026</v>
      </c>
      <c r="L912" s="3" t="s">
        <v>22</v>
      </c>
      <c r="M912" s="3">
        <v>0.2</v>
      </c>
      <c r="N912" s="3">
        <v>0.51</v>
      </c>
      <c r="O912" s="3">
        <v>3589.27</v>
      </c>
      <c r="P912" s="3">
        <v>0</v>
      </c>
      <c r="Q912" s="3">
        <f>Table1[[#This Row],[Total Payments Received]]-Table1[[#This Row],[Loan Amount]]</f>
        <v>-9740.73</v>
      </c>
      <c r="R912" s="4">
        <f>Table1[[#This Row],[Loan Amount]]/Table1[[#This Row],[Annual Income]]</f>
        <v>0.30981267140798585</v>
      </c>
      <c r="S912" s="6">
        <f>Table1[[#This Row],[Loan Amount]]/Table1[[#This Row],[Annual Income]]</f>
        <v>0.30981267140798585</v>
      </c>
      <c r="T912" s="3">
        <f>Table1[[#This Row],[Total Payments Received]]/Table1[[#This Row],[Term (Months)]]</f>
        <v>59.821166666666663</v>
      </c>
      <c r="U912" s="3">
        <f>Table1[[#This Row],[Annual Income]]/12</f>
        <v>3585.5</v>
      </c>
      <c r="V912" s="6">
        <f>Table1[[#This Row],[EMI PER MONTH]]/Table1[[#This Row],[INCOME PER MONTH]]</f>
        <v>1.6684190954306698E-2</v>
      </c>
      <c r="W912" s="7" t="str">
        <f>TEXT(Table1[[#This Row],[Issue Date]],"YYYY-mm")</f>
        <v>2022-03</v>
      </c>
      <c r="X912" s="33">
        <f ca="1">DATEDIF(Table1[[#This Row],[Issue Date]],TODAY(),"m")</f>
        <v>42</v>
      </c>
      <c r="Y91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9740.73</v>
      </c>
      <c r="Z912" s="22" t="str">
        <f>IF(Table1[[#This Row],[Total Payments Received]]&gt;Table1[[#This Row],[Loan Amount]],"PROFIT","LOSS")</f>
        <v>LOSS</v>
      </c>
    </row>
    <row r="913" spans="1:26" ht="30" x14ac:dyDescent="0.25">
      <c r="A913" s="21" t="s">
        <v>1865</v>
      </c>
      <c r="B913" s="2" t="s">
        <v>2667</v>
      </c>
      <c r="C913" s="3" t="s">
        <v>1866</v>
      </c>
      <c r="D913" s="3" t="s">
        <v>25</v>
      </c>
      <c r="E913" s="3">
        <v>21733</v>
      </c>
      <c r="F913" s="3">
        <v>10.3</v>
      </c>
      <c r="G913" s="3">
        <v>36</v>
      </c>
      <c r="H913" s="3" t="s">
        <v>2043</v>
      </c>
      <c r="I913" s="3" t="s">
        <v>26</v>
      </c>
      <c r="J913" s="3" t="s">
        <v>46</v>
      </c>
      <c r="K913" s="3">
        <v>98309</v>
      </c>
      <c r="L913" s="3" t="s">
        <v>28</v>
      </c>
      <c r="M913" s="3">
        <v>0.13</v>
      </c>
      <c r="N913" s="3">
        <v>0.55000000000000004</v>
      </c>
      <c r="O913" s="3">
        <v>4562.7700000000004</v>
      </c>
      <c r="P913" s="3">
        <v>0</v>
      </c>
      <c r="Q913" s="3">
        <f>Table1[[#This Row],[Total Payments Received]]-Table1[[#This Row],[Loan Amount]]</f>
        <v>-17170.23</v>
      </c>
      <c r="R913" s="4">
        <f>Table1[[#This Row],[Loan Amount]]/Table1[[#This Row],[Annual Income]]</f>
        <v>0.22106826435016122</v>
      </c>
      <c r="S913" s="6">
        <f>Table1[[#This Row],[Loan Amount]]/Table1[[#This Row],[Annual Income]]</f>
        <v>0.22106826435016122</v>
      </c>
      <c r="T913" s="3">
        <f>Table1[[#This Row],[Total Payments Received]]/Table1[[#This Row],[Term (Months)]]</f>
        <v>126.74361111111112</v>
      </c>
      <c r="U913" s="3">
        <f>Table1[[#This Row],[Annual Income]]/12</f>
        <v>8192.4166666666661</v>
      </c>
      <c r="V913" s="6">
        <f>Table1[[#This Row],[EMI PER MONTH]]/Table1[[#This Row],[INCOME PER MONTH]]</f>
        <v>1.5470845327826888E-2</v>
      </c>
      <c r="W913" s="7" t="str">
        <f>TEXT(Table1[[#This Row],[Issue Date]],"YYYY-mm")</f>
        <v>2021-10</v>
      </c>
      <c r="X913" s="33">
        <f ca="1">DATEDIF(Table1[[#This Row],[Issue Date]],TODAY(),"m")</f>
        <v>47</v>
      </c>
      <c r="Y91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17170.23</v>
      </c>
      <c r="Z913" s="22" t="str">
        <f>IF(Table1[[#This Row],[Total Payments Received]]&gt;Table1[[#This Row],[Loan Amount]],"PROFIT","LOSS")</f>
        <v>LOSS</v>
      </c>
    </row>
    <row r="914" spans="1:26" x14ac:dyDescent="0.25">
      <c r="A914" s="21" t="s">
        <v>1867</v>
      </c>
      <c r="B914" s="2" t="s">
        <v>2388</v>
      </c>
      <c r="C914" s="3" t="s">
        <v>1868</v>
      </c>
      <c r="D914" s="3" t="s">
        <v>75</v>
      </c>
      <c r="E914" s="3">
        <v>38947</v>
      </c>
      <c r="F914" s="3">
        <v>19.5</v>
      </c>
      <c r="G914" s="3">
        <v>60</v>
      </c>
      <c r="H914" s="3" t="s">
        <v>19</v>
      </c>
      <c r="I914" s="3" t="s">
        <v>72</v>
      </c>
      <c r="J914" s="3" t="s">
        <v>27</v>
      </c>
      <c r="K914" s="3">
        <v>75927</v>
      </c>
      <c r="L914" s="3" t="s">
        <v>28</v>
      </c>
      <c r="M914" s="3">
        <v>0.4</v>
      </c>
      <c r="N914" s="3">
        <v>0.57999999999999996</v>
      </c>
      <c r="O914" s="3">
        <v>46541.66</v>
      </c>
      <c r="P914" s="3">
        <v>0</v>
      </c>
      <c r="Q914" s="3">
        <f>Table1[[#This Row],[Total Payments Received]]-Table1[[#This Row],[Loan Amount]]</f>
        <v>7594.6600000000035</v>
      </c>
      <c r="R914" s="4">
        <f>Table1[[#This Row],[Loan Amount]]/Table1[[#This Row],[Annual Income]]</f>
        <v>0.51295323139331195</v>
      </c>
      <c r="S914" s="6">
        <f>Table1[[#This Row],[Loan Amount]]/Table1[[#This Row],[Annual Income]]</f>
        <v>0.51295323139331195</v>
      </c>
      <c r="T914" s="3">
        <f>Table1[[#This Row],[Total Payments Received]]/Table1[[#This Row],[Term (Months)]]</f>
        <v>775.69433333333336</v>
      </c>
      <c r="U914" s="3">
        <f>Table1[[#This Row],[Annual Income]]/12</f>
        <v>6327.25</v>
      </c>
      <c r="V914" s="6">
        <f>Table1[[#This Row],[EMI PER MONTH]]/Table1[[#This Row],[INCOME PER MONTH]]</f>
        <v>0.12259580913245618</v>
      </c>
      <c r="W914" s="7" t="str">
        <f>TEXT(Table1[[#This Row],[Issue Date]],"YYYY-mm")</f>
        <v>2023-11</v>
      </c>
      <c r="X914" s="33">
        <f ca="1">DATEDIF(Table1[[#This Row],[Issue Date]],TODAY(),"m")</f>
        <v>22</v>
      </c>
      <c r="Y91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7594.66</v>
      </c>
      <c r="Z914" s="22" t="str">
        <f>IF(Table1[[#This Row],[Total Payments Received]]&gt;Table1[[#This Row],[Loan Amount]],"PROFIT","LOSS")</f>
        <v>PROFIT</v>
      </c>
    </row>
    <row r="915" spans="1:26" ht="45" x14ac:dyDescent="0.25">
      <c r="A915" s="21" t="s">
        <v>1869</v>
      </c>
      <c r="B915" s="2" t="s">
        <v>2265</v>
      </c>
      <c r="C915" s="3" t="s">
        <v>1870</v>
      </c>
      <c r="D915" s="3" t="s">
        <v>45</v>
      </c>
      <c r="E915" s="3">
        <v>28286</v>
      </c>
      <c r="F915" s="3">
        <v>22.6</v>
      </c>
      <c r="G915" s="3">
        <v>60</v>
      </c>
      <c r="H915" s="3" t="s">
        <v>2043</v>
      </c>
      <c r="I915" s="3" t="s">
        <v>56</v>
      </c>
      <c r="J915" s="3" t="s">
        <v>31</v>
      </c>
      <c r="K915" s="3">
        <v>105414</v>
      </c>
      <c r="L915" s="3" t="s">
        <v>28</v>
      </c>
      <c r="M915" s="3">
        <v>0.38</v>
      </c>
      <c r="N915" s="3">
        <v>0.69</v>
      </c>
      <c r="O915" s="3">
        <v>4615.7299999999996</v>
      </c>
      <c r="P915" s="3">
        <v>0</v>
      </c>
      <c r="Q915" s="3">
        <f>Table1[[#This Row],[Total Payments Received]]-Table1[[#This Row],[Loan Amount]]</f>
        <v>-23670.27</v>
      </c>
      <c r="R915" s="4">
        <f>Table1[[#This Row],[Loan Amount]]/Table1[[#This Row],[Annual Income]]</f>
        <v>0.26833247955679512</v>
      </c>
      <c r="S915" s="6">
        <f>Table1[[#This Row],[Loan Amount]]/Table1[[#This Row],[Annual Income]]</f>
        <v>0.26833247955679512</v>
      </c>
      <c r="T915" s="3">
        <f>Table1[[#This Row],[Total Payments Received]]/Table1[[#This Row],[Term (Months)]]</f>
        <v>76.92883333333333</v>
      </c>
      <c r="U915" s="3">
        <f>Table1[[#This Row],[Annual Income]]/12</f>
        <v>8784.5</v>
      </c>
      <c r="V915" s="6">
        <f>Table1[[#This Row],[EMI PER MONTH]]/Table1[[#This Row],[INCOME PER MONTH]]</f>
        <v>8.7573377350257074E-3</v>
      </c>
      <c r="W915" s="7" t="str">
        <f>TEXT(Table1[[#This Row],[Issue Date]],"YYYY-mm")</f>
        <v>2021-01</v>
      </c>
      <c r="X915" s="33">
        <f ca="1">DATEDIF(Table1[[#This Row],[Issue Date]],TODAY(),"m")</f>
        <v>56</v>
      </c>
      <c r="Y91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23670.27</v>
      </c>
      <c r="Z915" s="22" t="str">
        <f>IF(Table1[[#This Row],[Total Payments Received]]&gt;Table1[[#This Row],[Loan Amount]],"PROFIT","LOSS")</f>
        <v>LOSS</v>
      </c>
    </row>
    <row r="916" spans="1:26" ht="45" x14ac:dyDescent="0.25">
      <c r="A916" s="21" t="s">
        <v>1871</v>
      </c>
      <c r="B916" s="2" t="s">
        <v>2348</v>
      </c>
      <c r="C916" s="3" t="s">
        <v>1872</v>
      </c>
      <c r="D916" s="3" t="s">
        <v>64</v>
      </c>
      <c r="E916" s="3">
        <v>7610</v>
      </c>
      <c r="F916" s="3">
        <v>5.8</v>
      </c>
      <c r="G916" s="3">
        <v>60</v>
      </c>
      <c r="H916" s="3" t="s">
        <v>19</v>
      </c>
      <c r="I916" s="3" t="s">
        <v>72</v>
      </c>
      <c r="J916" s="3" t="s">
        <v>31</v>
      </c>
      <c r="K916" s="3">
        <v>87535</v>
      </c>
      <c r="L916" s="3" t="s">
        <v>22</v>
      </c>
      <c r="M916" s="3">
        <v>0.19</v>
      </c>
      <c r="N916" s="3">
        <v>0.73</v>
      </c>
      <c r="O916" s="3">
        <v>8051.38</v>
      </c>
      <c r="P916" s="3">
        <v>0</v>
      </c>
      <c r="Q916" s="3">
        <f>Table1[[#This Row],[Total Payments Received]]-Table1[[#This Row],[Loan Amount]]</f>
        <v>441.38000000000011</v>
      </c>
      <c r="R916" s="4">
        <f>Table1[[#This Row],[Loan Amount]]/Table1[[#This Row],[Annual Income]]</f>
        <v>8.6936653909864631E-2</v>
      </c>
      <c r="S916" s="6">
        <f>Table1[[#This Row],[Loan Amount]]/Table1[[#This Row],[Annual Income]]</f>
        <v>8.6936653909864631E-2</v>
      </c>
      <c r="T916" s="3">
        <f>Table1[[#This Row],[Total Payments Received]]/Table1[[#This Row],[Term (Months)]]</f>
        <v>134.18966666666668</v>
      </c>
      <c r="U916" s="3">
        <f>Table1[[#This Row],[Annual Income]]/12</f>
        <v>7294.583333333333</v>
      </c>
      <c r="V916" s="6">
        <f>Table1[[#This Row],[EMI PER MONTH]]/Table1[[#This Row],[INCOME PER MONTH]]</f>
        <v>1.8395795967327357E-2</v>
      </c>
      <c r="W916" s="7" t="str">
        <f>TEXT(Table1[[#This Row],[Issue Date]],"YYYY-mm")</f>
        <v>2023-02</v>
      </c>
      <c r="X916" s="33">
        <f ca="1">DATEDIF(Table1[[#This Row],[Issue Date]],TODAY(),"m")</f>
        <v>31</v>
      </c>
      <c r="Y91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441.38</v>
      </c>
      <c r="Z916" s="22" t="str">
        <f>IF(Table1[[#This Row],[Total Payments Received]]&gt;Table1[[#This Row],[Loan Amount]],"PROFIT","LOSS")</f>
        <v>PROFIT</v>
      </c>
    </row>
    <row r="917" spans="1:26" ht="30" x14ac:dyDescent="0.25">
      <c r="A917" s="21" t="s">
        <v>1873</v>
      </c>
      <c r="B917" s="2" t="s">
        <v>2668</v>
      </c>
      <c r="C917" s="3" t="s">
        <v>1874</v>
      </c>
      <c r="D917" s="3" t="s">
        <v>64</v>
      </c>
      <c r="E917" s="3">
        <v>7430</v>
      </c>
      <c r="F917" s="3">
        <v>13</v>
      </c>
      <c r="G917" s="3">
        <v>60</v>
      </c>
      <c r="H917" s="3" t="s">
        <v>19</v>
      </c>
      <c r="I917" s="3" t="s">
        <v>40</v>
      </c>
      <c r="J917" s="3" t="s">
        <v>46</v>
      </c>
      <c r="K917" s="3">
        <v>72946</v>
      </c>
      <c r="L917" s="3" t="s">
        <v>22</v>
      </c>
      <c r="M917" s="3">
        <v>0.4</v>
      </c>
      <c r="N917" s="3">
        <v>0.56000000000000005</v>
      </c>
      <c r="O917" s="3">
        <v>8395.9</v>
      </c>
      <c r="P917" s="3">
        <v>0</v>
      </c>
      <c r="Q917" s="3">
        <f>Table1[[#This Row],[Total Payments Received]]-Table1[[#This Row],[Loan Amount]]</f>
        <v>965.89999999999964</v>
      </c>
      <c r="R917" s="4">
        <f>Table1[[#This Row],[Loan Amount]]/Table1[[#This Row],[Annual Income]]</f>
        <v>0.10185616757601514</v>
      </c>
      <c r="S917" s="6">
        <f>Table1[[#This Row],[Loan Amount]]/Table1[[#This Row],[Annual Income]]</f>
        <v>0.10185616757601514</v>
      </c>
      <c r="T917" s="3">
        <f>Table1[[#This Row],[Total Payments Received]]/Table1[[#This Row],[Term (Months)]]</f>
        <v>139.93166666666667</v>
      </c>
      <c r="U917" s="3">
        <f>Table1[[#This Row],[Annual Income]]/12</f>
        <v>6078.833333333333</v>
      </c>
      <c r="V917" s="6">
        <f>Table1[[#This Row],[EMI PER MONTH]]/Table1[[#This Row],[INCOME PER MONTH]]</f>
        <v>2.3019493872179421E-2</v>
      </c>
      <c r="W917" s="7" t="str">
        <f>TEXT(Table1[[#This Row],[Issue Date]],"YYYY-mm")</f>
        <v>2022-08</v>
      </c>
      <c r="X917" s="33">
        <f ca="1">DATEDIF(Table1[[#This Row],[Issue Date]],TODAY(),"m")</f>
        <v>37</v>
      </c>
      <c r="Y91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965.9</v>
      </c>
      <c r="Z917" s="22" t="str">
        <f>IF(Table1[[#This Row],[Total Payments Received]]&gt;Table1[[#This Row],[Loan Amount]],"PROFIT","LOSS")</f>
        <v>PROFIT</v>
      </c>
    </row>
    <row r="918" spans="1:26" x14ac:dyDescent="0.25">
      <c r="A918" s="21" t="s">
        <v>1875</v>
      </c>
      <c r="B918" s="2" t="s">
        <v>2669</v>
      </c>
      <c r="C918" s="3" t="s">
        <v>1876</v>
      </c>
      <c r="D918" s="3" t="s">
        <v>55</v>
      </c>
      <c r="E918" s="3">
        <v>14828</v>
      </c>
      <c r="F918" s="3">
        <v>20.2</v>
      </c>
      <c r="G918" s="3">
        <v>36</v>
      </c>
      <c r="H918" s="3" t="s">
        <v>19</v>
      </c>
      <c r="I918" s="3" t="s">
        <v>20</v>
      </c>
      <c r="J918" s="3" t="s">
        <v>36</v>
      </c>
      <c r="K918" s="3">
        <v>86561</v>
      </c>
      <c r="L918" s="3" t="s">
        <v>28</v>
      </c>
      <c r="M918" s="3">
        <v>0.47</v>
      </c>
      <c r="N918" s="3">
        <v>0.69</v>
      </c>
      <c r="O918" s="3">
        <v>17823.259999999998</v>
      </c>
      <c r="P918" s="3">
        <v>0</v>
      </c>
      <c r="Q918" s="3">
        <f>Table1[[#This Row],[Total Payments Received]]-Table1[[#This Row],[Loan Amount]]</f>
        <v>2995.2599999999984</v>
      </c>
      <c r="R918" s="4">
        <f>Table1[[#This Row],[Loan Amount]]/Table1[[#This Row],[Annual Income]]</f>
        <v>0.17130116334145862</v>
      </c>
      <c r="S918" s="6">
        <f>Table1[[#This Row],[Loan Amount]]/Table1[[#This Row],[Annual Income]]</f>
        <v>0.17130116334145862</v>
      </c>
      <c r="T918" s="3">
        <f>Table1[[#This Row],[Total Payments Received]]/Table1[[#This Row],[Term (Months)]]</f>
        <v>495.09055555555551</v>
      </c>
      <c r="U918" s="3">
        <f>Table1[[#This Row],[Annual Income]]/12</f>
        <v>7213.416666666667</v>
      </c>
      <c r="V918" s="6">
        <f>Table1[[#This Row],[EMI PER MONTH]]/Table1[[#This Row],[INCOME PER MONTH]]</f>
        <v>6.8634681515540086E-2</v>
      </c>
      <c r="W918" s="7" t="str">
        <f>TEXT(Table1[[#This Row],[Issue Date]],"YYYY-mm")</f>
        <v>2023-10</v>
      </c>
      <c r="X918" s="33">
        <f ca="1">DATEDIF(Table1[[#This Row],[Issue Date]],TODAY(),"m")</f>
        <v>23</v>
      </c>
      <c r="Y91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2995.26</v>
      </c>
      <c r="Z918" s="22" t="str">
        <f>IF(Table1[[#This Row],[Total Payments Received]]&gt;Table1[[#This Row],[Loan Amount]],"PROFIT","LOSS")</f>
        <v>PROFIT</v>
      </c>
    </row>
    <row r="919" spans="1:26" ht="30" x14ac:dyDescent="0.25">
      <c r="A919" s="21" t="s">
        <v>1877</v>
      </c>
      <c r="B919" s="2" t="s">
        <v>2581</v>
      </c>
      <c r="C919" s="3" t="s">
        <v>1878</v>
      </c>
      <c r="D919" s="3" t="s">
        <v>71</v>
      </c>
      <c r="E919" s="3">
        <v>32497</v>
      </c>
      <c r="F919" s="3">
        <v>14.1</v>
      </c>
      <c r="G919" s="3">
        <v>36</v>
      </c>
      <c r="H919" s="3" t="s">
        <v>2043</v>
      </c>
      <c r="I919" s="3" t="s">
        <v>56</v>
      </c>
      <c r="J919" s="3" t="s">
        <v>21</v>
      </c>
      <c r="K919" s="3">
        <v>40377</v>
      </c>
      <c r="L919" s="3" t="s">
        <v>22</v>
      </c>
      <c r="M919" s="3">
        <v>0.14000000000000001</v>
      </c>
      <c r="N919" s="3">
        <v>0.65</v>
      </c>
      <c r="O919" s="3">
        <v>11783.49</v>
      </c>
      <c r="P919" s="3">
        <v>0</v>
      </c>
      <c r="Q919" s="3">
        <f>Table1[[#This Row],[Total Payments Received]]-Table1[[#This Row],[Loan Amount]]</f>
        <v>-20713.510000000002</v>
      </c>
      <c r="R919" s="4">
        <f>Table1[[#This Row],[Loan Amount]]/Table1[[#This Row],[Annual Income]]</f>
        <v>0.8048393887609282</v>
      </c>
      <c r="S919" s="6">
        <f>Table1[[#This Row],[Loan Amount]]/Table1[[#This Row],[Annual Income]]</f>
        <v>0.8048393887609282</v>
      </c>
      <c r="T919" s="3">
        <f>Table1[[#This Row],[Total Payments Received]]/Table1[[#This Row],[Term (Months)]]</f>
        <v>327.31916666666666</v>
      </c>
      <c r="U919" s="3">
        <f>Table1[[#This Row],[Annual Income]]/12</f>
        <v>3364.75</v>
      </c>
      <c r="V919" s="6">
        <f>Table1[[#This Row],[EMI PER MONTH]]/Table1[[#This Row],[INCOME PER MONTH]]</f>
        <v>9.727889640141664E-2</v>
      </c>
      <c r="W919" s="7" t="str">
        <f>TEXT(Table1[[#This Row],[Issue Date]],"YYYY-mm")</f>
        <v>2021-07</v>
      </c>
      <c r="X919" s="33">
        <f ca="1">DATEDIF(Table1[[#This Row],[Issue Date]],TODAY(),"m")</f>
        <v>50</v>
      </c>
      <c r="Y91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20713.51</v>
      </c>
      <c r="Z919" s="22" t="str">
        <f>IF(Table1[[#This Row],[Total Payments Received]]&gt;Table1[[#This Row],[Loan Amount]],"PROFIT","LOSS")</f>
        <v>LOSS</v>
      </c>
    </row>
    <row r="920" spans="1:26" ht="30" x14ac:dyDescent="0.25">
      <c r="A920" s="21" t="s">
        <v>1879</v>
      </c>
      <c r="B920" s="2" t="s">
        <v>2456</v>
      </c>
      <c r="C920" s="3" t="s">
        <v>1880</v>
      </c>
      <c r="D920" s="3" t="s">
        <v>64</v>
      </c>
      <c r="E920" s="3">
        <v>37618</v>
      </c>
      <c r="F920" s="3">
        <v>10.3</v>
      </c>
      <c r="G920" s="3">
        <v>36</v>
      </c>
      <c r="H920" s="3" t="s">
        <v>19</v>
      </c>
      <c r="I920" s="3" t="s">
        <v>56</v>
      </c>
      <c r="J920" s="3" t="s">
        <v>21</v>
      </c>
      <c r="K920" s="3">
        <v>83592</v>
      </c>
      <c r="L920" s="3" t="s">
        <v>28</v>
      </c>
      <c r="M920" s="3">
        <v>0.19</v>
      </c>
      <c r="N920" s="3">
        <v>0.57999999999999996</v>
      </c>
      <c r="O920" s="3">
        <v>41492.65</v>
      </c>
      <c r="P920" s="3">
        <v>0</v>
      </c>
      <c r="Q920" s="3">
        <f>Table1[[#This Row],[Total Payments Received]]-Table1[[#This Row],[Loan Amount]]</f>
        <v>3874.6500000000015</v>
      </c>
      <c r="R920" s="4">
        <f>Table1[[#This Row],[Loan Amount]]/Table1[[#This Row],[Annual Income]]</f>
        <v>0.45001914058761605</v>
      </c>
      <c r="S920" s="6">
        <f>Table1[[#This Row],[Loan Amount]]/Table1[[#This Row],[Annual Income]]</f>
        <v>0.45001914058761605</v>
      </c>
      <c r="T920" s="3">
        <f>Table1[[#This Row],[Total Payments Received]]/Table1[[#This Row],[Term (Months)]]</f>
        <v>1152.5736111111112</v>
      </c>
      <c r="U920" s="3">
        <f>Table1[[#This Row],[Annual Income]]/12</f>
        <v>6966</v>
      </c>
      <c r="V920" s="6">
        <f>Table1[[#This Row],[EMI PER MONTH]]/Table1[[#This Row],[INCOME PER MONTH]]</f>
        <v>0.16545702140555715</v>
      </c>
      <c r="W920" s="7" t="str">
        <f>TEXT(Table1[[#This Row],[Issue Date]],"YYYY-mm")</f>
        <v>2022-05</v>
      </c>
      <c r="X920" s="33">
        <f ca="1">DATEDIF(Table1[[#This Row],[Issue Date]],TODAY(),"m")</f>
        <v>40</v>
      </c>
      <c r="Y92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3874.65</v>
      </c>
      <c r="Z920" s="22" t="str">
        <f>IF(Table1[[#This Row],[Total Payments Received]]&gt;Table1[[#This Row],[Loan Amount]],"PROFIT","LOSS")</f>
        <v>PROFIT</v>
      </c>
    </row>
    <row r="921" spans="1:26" ht="45" x14ac:dyDescent="0.25">
      <c r="A921" s="21" t="s">
        <v>1881</v>
      </c>
      <c r="B921" s="2" t="s">
        <v>2670</v>
      </c>
      <c r="C921" s="3" t="s">
        <v>1882</v>
      </c>
      <c r="D921" s="3" t="s">
        <v>71</v>
      </c>
      <c r="E921" s="3">
        <v>27526</v>
      </c>
      <c r="F921" s="3">
        <v>9.4</v>
      </c>
      <c r="G921" s="3">
        <v>36</v>
      </c>
      <c r="H921" s="3" t="s">
        <v>19</v>
      </c>
      <c r="I921" s="3" t="s">
        <v>72</v>
      </c>
      <c r="J921" s="3" t="s">
        <v>31</v>
      </c>
      <c r="K921" s="3">
        <v>37347</v>
      </c>
      <c r="L921" s="3" t="s">
        <v>22</v>
      </c>
      <c r="M921" s="3">
        <v>0.4</v>
      </c>
      <c r="N921" s="3">
        <v>0.5</v>
      </c>
      <c r="O921" s="3">
        <v>30113.439999999999</v>
      </c>
      <c r="P921" s="3">
        <v>0</v>
      </c>
      <c r="Q921" s="3">
        <f>Table1[[#This Row],[Total Payments Received]]-Table1[[#This Row],[Loan Amount]]</f>
        <v>2587.4399999999987</v>
      </c>
      <c r="R921" s="4">
        <f>Table1[[#This Row],[Loan Amount]]/Table1[[#This Row],[Annual Income]]</f>
        <v>0.73703376442552282</v>
      </c>
      <c r="S921" s="6">
        <f>Table1[[#This Row],[Loan Amount]]/Table1[[#This Row],[Annual Income]]</f>
        <v>0.73703376442552282</v>
      </c>
      <c r="T921" s="3">
        <f>Table1[[#This Row],[Total Payments Received]]/Table1[[#This Row],[Term (Months)]]</f>
        <v>836.48444444444442</v>
      </c>
      <c r="U921" s="3">
        <f>Table1[[#This Row],[Annual Income]]/12</f>
        <v>3112.25</v>
      </c>
      <c r="V921" s="6">
        <f>Table1[[#This Row],[EMI PER MONTH]]/Table1[[#This Row],[INCOME PER MONTH]]</f>
        <v>0.26877161039262409</v>
      </c>
      <c r="W921" s="7" t="str">
        <f>TEXT(Table1[[#This Row],[Issue Date]],"YYYY-mm")</f>
        <v>2023-09</v>
      </c>
      <c r="X921" s="33">
        <f ca="1">DATEDIF(Table1[[#This Row],[Issue Date]],TODAY(),"m")</f>
        <v>24</v>
      </c>
      <c r="Y92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2587.44</v>
      </c>
      <c r="Z921" s="22" t="str">
        <f>IF(Table1[[#This Row],[Total Payments Received]]&gt;Table1[[#This Row],[Loan Amount]],"PROFIT","LOSS")</f>
        <v>PROFIT</v>
      </c>
    </row>
    <row r="922" spans="1:26" x14ac:dyDescent="0.25">
      <c r="A922" s="21" t="s">
        <v>1883</v>
      </c>
      <c r="B922" s="2" t="s">
        <v>2671</v>
      </c>
      <c r="C922" s="3" t="s">
        <v>1884</v>
      </c>
      <c r="D922" s="3" t="s">
        <v>39</v>
      </c>
      <c r="E922" s="3">
        <v>31158</v>
      </c>
      <c r="F922" s="3">
        <v>7.6</v>
      </c>
      <c r="G922" s="3">
        <v>36</v>
      </c>
      <c r="H922" s="3" t="s">
        <v>19</v>
      </c>
      <c r="I922" s="3" t="s">
        <v>20</v>
      </c>
      <c r="J922" s="3" t="s">
        <v>27</v>
      </c>
      <c r="K922" s="3">
        <v>63776</v>
      </c>
      <c r="L922" s="3" t="s">
        <v>32</v>
      </c>
      <c r="M922" s="3">
        <v>0.21</v>
      </c>
      <c r="N922" s="3">
        <v>0.71</v>
      </c>
      <c r="O922" s="3">
        <v>33526.01</v>
      </c>
      <c r="P922" s="3">
        <v>0</v>
      </c>
      <c r="Q922" s="3">
        <f>Table1[[#This Row],[Total Payments Received]]-Table1[[#This Row],[Loan Amount]]</f>
        <v>2368.010000000002</v>
      </c>
      <c r="R922" s="4">
        <f>Table1[[#This Row],[Loan Amount]]/Table1[[#This Row],[Annual Income]]</f>
        <v>0.48855368790767689</v>
      </c>
      <c r="S922" s="6">
        <f>Table1[[#This Row],[Loan Amount]]/Table1[[#This Row],[Annual Income]]</f>
        <v>0.48855368790767689</v>
      </c>
      <c r="T922" s="3">
        <f>Table1[[#This Row],[Total Payments Received]]/Table1[[#This Row],[Term (Months)]]</f>
        <v>931.27805555555562</v>
      </c>
      <c r="U922" s="3">
        <f>Table1[[#This Row],[Annual Income]]/12</f>
        <v>5314.666666666667</v>
      </c>
      <c r="V922" s="6">
        <f>Table1[[#This Row],[EMI PER MONTH]]/Table1[[#This Row],[INCOME PER MONTH]]</f>
        <v>0.17522793318280649</v>
      </c>
      <c r="W922" s="7" t="str">
        <f>TEXT(Table1[[#This Row],[Issue Date]],"YYYY-mm")</f>
        <v>2021-04</v>
      </c>
      <c r="X922" s="33">
        <f ca="1">DATEDIF(Table1[[#This Row],[Issue Date]],TODAY(),"m")</f>
        <v>52</v>
      </c>
      <c r="Y92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2368.01</v>
      </c>
      <c r="Z922" s="22" t="str">
        <f>IF(Table1[[#This Row],[Total Payments Received]]&gt;Table1[[#This Row],[Loan Amount]],"PROFIT","LOSS")</f>
        <v>PROFIT</v>
      </c>
    </row>
    <row r="923" spans="1:26" x14ac:dyDescent="0.25">
      <c r="A923" s="21" t="s">
        <v>1885</v>
      </c>
      <c r="B923" s="2" t="s">
        <v>2579</v>
      </c>
      <c r="C923" s="3" t="s">
        <v>1886</v>
      </c>
      <c r="D923" s="3" t="s">
        <v>75</v>
      </c>
      <c r="E923" s="3">
        <v>26032</v>
      </c>
      <c r="F923" s="3">
        <v>22.1</v>
      </c>
      <c r="G923" s="3">
        <v>60</v>
      </c>
      <c r="H923" s="3" t="s">
        <v>19</v>
      </c>
      <c r="I923" s="3" t="s">
        <v>20</v>
      </c>
      <c r="J923" s="3" t="s">
        <v>27</v>
      </c>
      <c r="K923" s="3">
        <v>33783</v>
      </c>
      <c r="L923" s="3" t="s">
        <v>32</v>
      </c>
      <c r="M923" s="3">
        <v>0.35</v>
      </c>
      <c r="N923" s="3">
        <v>0.81</v>
      </c>
      <c r="O923" s="3">
        <v>31785.07</v>
      </c>
      <c r="P923" s="3">
        <v>0</v>
      </c>
      <c r="Q923" s="3">
        <f>Table1[[#This Row],[Total Payments Received]]-Table1[[#This Row],[Loan Amount]]</f>
        <v>5753.07</v>
      </c>
      <c r="R923" s="4">
        <f>Table1[[#This Row],[Loan Amount]]/Table1[[#This Row],[Annual Income]]</f>
        <v>0.77056507710978894</v>
      </c>
      <c r="S923" s="6">
        <f>Table1[[#This Row],[Loan Amount]]/Table1[[#This Row],[Annual Income]]</f>
        <v>0.77056507710978894</v>
      </c>
      <c r="T923" s="3">
        <f>Table1[[#This Row],[Total Payments Received]]/Table1[[#This Row],[Term (Months)]]</f>
        <v>529.75116666666668</v>
      </c>
      <c r="U923" s="3">
        <f>Table1[[#This Row],[Annual Income]]/12</f>
        <v>2815.25</v>
      </c>
      <c r="V923" s="6">
        <f>Table1[[#This Row],[EMI PER MONTH]]/Table1[[#This Row],[INCOME PER MONTH]]</f>
        <v>0.18817197998993576</v>
      </c>
      <c r="W923" s="7" t="str">
        <f>TEXT(Table1[[#This Row],[Issue Date]],"YYYY-mm")</f>
        <v>2023-08</v>
      </c>
      <c r="X923" s="33">
        <f ca="1">DATEDIF(Table1[[#This Row],[Issue Date]],TODAY(),"m")</f>
        <v>25</v>
      </c>
      <c r="Y92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5753.07</v>
      </c>
      <c r="Z923" s="22" t="str">
        <f>IF(Table1[[#This Row],[Total Payments Received]]&gt;Table1[[#This Row],[Loan Amount]],"PROFIT","LOSS")</f>
        <v>PROFIT</v>
      </c>
    </row>
    <row r="924" spans="1:26" x14ac:dyDescent="0.25">
      <c r="A924" s="21" t="s">
        <v>1887</v>
      </c>
      <c r="B924" s="2" t="s">
        <v>2318</v>
      </c>
      <c r="C924" s="3" t="s">
        <v>1888</v>
      </c>
      <c r="D924" s="3" t="s">
        <v>49</v>
      </c>
      <c r="E924" s="3">
        <v>38846</v>
      </c>
      <c r="F924" s="3">
        <v>16.5</v>
      </c>
      <c r="G924" s="3">
        <v>36</v>
      </c>
      <c r="H924" s="3" t="s">
        <v>19</v>
      </c>
      <c r="I924" s="3" t="s">
        <v>56</v>
      </c>
      <c r="J924" s="3" t="s">
        <v>36</v>
      </c>
      <c r="K924" s="3">
        <v>85798</v>
      </c>
      <c r="L924" s="3" t="s">
        <v>22</v>
      </c>
      <c r="M924" s="3">
        <v>0.13</v>
      </c>
      <c r="N924" s="3">
        <v>0.6</v>
      </c>
      <c r="O924" s="3">
        <v>45255.59</v>
      </c>
      <c r="P924" s="3">
        <v>0</v>
      </c>
      <c r="Q924" s="3">
        <f>Table1[[#This Row],[Total Payments Received]]-Table1[[#This Row],[Loan Amount]]</f>
        <v>6409.5899999999965</v>
      </c>
      <c r="R924" s="4">
        <f>Table1[[#This Row],[Loan Amount]]/Table1[[#This Row],[Annual Income]]</f>
        <v>0.45276113662323131</v>
      </c>
      <c r="S924" s="6">
        <f>Table1[[#This Row],[Loan Amount]]/Table1[[#This Row],[Annual Income]]</f>
        <v>0.45276113662323131</v>
      </c>
      <c r="T924" s="3">
        <f>Table1[[#This Row],[Total Payments Received]]/Table1[[#This Row],[Term (Months)]]</f>
        <v>1257.0997222222222</v>
      </c>
      <c r="U924" s="3">
        <f>Table1[[#This Row],[Annual Income]]/12</f>
        <v>7149.833333333333</v>
      </c>
      <c r="V924" s="6">
        <f>Table1[[#This Row],[EMI PER MONTH]]/Table1[[#This Row],[INCOME PER MONTH]]</f>
        <v>0.17582224138868816</v>
      </c>
      <c r="W924" s="7" t="str">
        <f>TEXT(Table1[[#This Row],[Issue Date]],"YYYY-mm")</f>
        <v>2023-04</v>
      </c>
      <c r="X924" s="33">
        <f ca="1">DATEDIF(Table1[[#This Row],[Issue Date]],TODAY(),"m")</f>
        <v>29</v>
      </c>
      <c r="Y92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6409.59</v>
      </c>
      <c r="Z924" s="22" t="str">
        <f>IF(Table1[[#This Row],[Total Payments Received]]&gt;Table1[[#This Row],[Loan Amount]],"PROFIT","LOSS")</f>
        <v>PROFIT</v>
      </c>
    </row>
    <row r="925" spans="1:26" x14ac:dyDescent="0.25">
      <c r="A925" s="21" t="s">
        <v>1889</v>
      </c>
      <c r="B925" s="2" t="s">
        <v>2459</v>
      </c>
      <c r="C925" s="3" t="s">
        <v>1890</v>
      </c>
      <c r="D925" s="3" t="s">
        <v>64</v>
      </c>
      <c r="E925" s="3">
        <v>30794</v>
      </c>
      <c r="F925" s="3">
        <v>6.5</v>
      </c>
      <c r="G925" s="3">
        <v>36</v>
      </c>
      <c r="H925" s="3" t="s">
        <v>2043</v>
      </c>
      <c r="I925" s="3" t="s">
        <v>35</v>
      </c>
      <c r="J925" s="3" t="s">
        <v>27</v>
      </c>
      <c r="K925" s="3">
        <v>34298</v>
      </c>
      <c r="L925" s="3" t="s">
        <v>32</v>
      </c>
      <c r="M925" s="3">
        <v>0.28000000000000003</v>
      </c>
      <c r="N925" s="3">
        <v>0.56000000000000005</v>
      </c>
      <c r="O925" s="3">
        <v>12202.69</v>
      </c>
      <c r="P925" s="3">
        <v>0</v>
      </c>
      <c r="Q925" s="3">
        <f>Table1[[#This Row],[Total Payments Received]]-Table1[[#This Row],[Loan Amount]]</f>
        <v>-18591.309999999998</v>
      </c>
      <c r="R925" s="4">
        <f>Table1[[#This Row],[Loan Amount]]/Table1[[#This Row],[Annual Income]]</f>
        <v>0.89783660854860337</v>
      </c>
      <c r="S925" s="6">
        <f>Table1[[#This Row],[Loan Amount]]/Table1[[#This Row],[Annual Income]]</f>
        <v>0.89783660854860337</v>
      </c>
      <c r="T925" s="3">
        <f>Table1[[#This Row],[Total Payments Received]]/Table1[[#This Row],[Term (Months)]]</f>
        <v>338.96361111111111</v>
      </c>
      <c r="U925" s="3">
        <f>Table1[[#This Row],[Annual Income]]/12</f>
        <v>2858.1666666666665</v>
      </c>
      <c r="V925" s="6">
        <f>Table1[[#This Row],[EMI PER MONTH]]/Table1[[#This Row],[INCOME PER MONTH]]</f>
        <v>0.11859476743055961</v>
      </c>
      <c r="W925" s="7" t="str">
        <f>TEXT(Table1[[#This Row],[Issue Date]],"YYYY-mm")</f>
        <v>2023-07</v>
      </c>
      <c r="X925" s="33">
        <f ca="1">DATEDIF(Table1[[#This Row],[Issue Date]],TODAY(),"m")</f>
        <v>26</v>
      </c>
      <c r="Y92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18591.31</v>
      </c>
      <c r="Z925" s="22" t="str">
        <f>IF(Table1[[#This Row],[Total Payments Received]]&gt;Table1[[#This Row],[Loan Amount]],"PROFIT","LOSS")</f>
        <v>LOSS</v>
      </c>
    </row>
    <row r="926" spans="1:26" ht="30" x14ac:dyDescent="0.25">
      <c r="A926" s="21" t="s">
        <v>1891</v>
      </c>
      <c r="B926" s="2" t="s">
        <v>2672</v>
      </c>
      <c r="C926" s="3" t="s">
        <v>1892</v>
      </c>
      <c r="D926" s="3" t="s">
        <v>18</v>
      </c>
      <c r="E926" s="3">
        <v>6448</v>
      </c>
      <c r="F926" s="3">
        <v>12.7</v>
      </c>
      <c r="G926" s="3">
        <v>36</v>
      </c>
      <c r="H926" s="3" t="s">
        <v>2043</v>
      </c>
      <c r="I926" s="3" t="s">
        <v>26</v>
      </c>
      <c r="J926" s="3" t="s">
        <v>21</v>
      </c>
      <c r="K926" s="3">
        <v>100204</v>
      </c>
      <c r="L926" s="3" t="s">
        <v>32</v>
      </c>
      <c r="M926" s="3">
        <v>0.4</v>
      </c>
      <c r="N926" s="3">
        <v>0.9</v>
      </c>
      <c r="O926" s="3">
        <v>1032.68</v>
      </c>
      <c r="P926" s="3">
        <v>0</v>
      </c>
      <c r="Q926" s="3">
        <f>Table1[[#This Row],[Total Payments Received]]-Table1[[#This Row],[Loan Amount]]</f>
        <v>-5415.32</v>
      </c>
      <c r="R926" s="4">
        <f>Table1[[#This Row],[Loan Amount]]/Table1[[#This Row],[Annual Income]]</f>
        <v>6.4348728593668914E-2</v>
      </c>
      <c r="S926" s="6">
        <f>Table1[[#This Row],[Loan Amount]]/Table1[[#This Row],[Annual Income]]</f>
        <v>6.4348728593668914E-2</v>
      </c>
      <c r="T926" s="3">
        <f>Table1[[#This Row],[Total Payments Received]]/Table1[[#This Row],[Term (Months)]]</f>
        <v>28.685555555555556</v>
      </c>
      <c r="U926" s="3">
        <f>Table1[[#This Row],[Annual Income]]/12</f>
        <v>8350.3333333333339</v>
      </c>
      <c r="V926" s="6">
        <f>Table1[[#This Row],[EMI PER MONTH]]/Table1[[#This Row],[INCOME PER MONTH]]</f>
        <v>3.4352587388394341E-3</v>
      </c>
      <c r="W926" s="7" t="str">
        <f>TEXT(Table1[[#This Row],[Issue Date]],"YYYY-mm")</f>
        <v>2021-02</v>
      </c>
      <c r="X926" s="33">
        <f ca="1">DATEDIF(Table1[[#This Row],[Issue Date]],TODAY(),"m")</f>
        <v>54</v>
      </c>
      <c r="Y92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5415.32</v>
      </c>
      <c r="Z926" s="22" t="str">
        <f>IF(Table1[[#This Row],[Total Payments Received]]&gt;Table1[[#This Row],[Loan Amount]],"PROFIT","LOSS")</f>
        <v>LOSS</v>
      </c>
    </row>
    <row r="927" spans="1:26" x14ac:dyDescent="0.25">
      <c r="A927" s="21" t="s">
        <v>1893</v>
      </c>
      <c r="B927" s="2" t="s">
        <v>2607</v>
      </c>
      <c r="C927" s="3" t="s">
        <v>1894</v>
      </c>
      <c r="D927" s="3" t="s">
        <v>71</v>
      </c>
      <c r="E927" s="3">
        <v>29861</v>
      </c>
      <c r="F927" s="3">
        <v>12.4</v>
      </c>
      <c r="G927" s="3">
        <v>60</v>
      </c>
      <c r="H927" s="3" t="s">
        <v>19</v>
      </c>
      <c r="I927" s="3" t="s">
        <v>26</v>
      </c>
      <c r="J927" s="3" t="s">
        <v>27</v>
      </c>
      <c r="K927" s="3">
        <v>116207</v>
      </c>
      <c r="L927" s="3" t="s">
        <v>32</v>
      </c>
      <c r="M927" s="3">
        <v>0.37</v>
      </c>
      <c r="N927" s="3">
        <v>0.62</v>
      </c>
      <c r="O927" s="3">
        <v>33563.760000000002</v>
      </c>
      <c r="P927" s="3">
        <v>0</v>
      </c>
      <c r="Q927" s="3">
        <f>Table1[[#This Row],[Total Payments Received]]-Table1[[#This Row],[Loan Amount]]</f>
        <v>3702.760000000002</v>
      </c>
      <c r="R927" s="4">
        <f>Table1[[#This Row],[Loan Amount]]/Table1[[#This Row],[Annual Income]]</f>
        <v>0.25696386620427342</v>
      </c>
      <c r="S927" s="6">
        <f>Table1[[#This Row],[Loan Amount]]/Table1[[#This Row],[Annual Income]]</f>
        <v>0.25696386620427342</v>
      </c>
      <c r="T927" s="3">
        <f>Table1[[#This Row],[Total Payments Received]]/Table1[[#This Row],[Term (Months)]]</f>
        <v>559.39600000000007</v>
      </c>
      <c r="U927" s="3">
        <f>Table1[[#This Row],[Annual Income]]/12</f>
        <v>9683.9166666666661</v>
      </c>
      <c r="V927" s="6">
        <f>Table1[[#This Row],[EMI PER MONTH]]/Table1[[#This Row],[INCOME PER MONTH]]</f>
        <v>5.7765470238453805E-2</v>
      </c>
      <c r="W927" s="7" t="str">
        <f>TEXT(Table1[[#This Row],[Issue Date]],"YYYY-mm")</f>
        <v>2023-03</v>
      </c>
      <c r="X927" s="33">
        <f ca="1">DATEDIF(Table1[[#This Row],[Issue Date]],TODAY(),"m")</f>
        <v>30</v>
      </c>
      <c r="Y92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3702.76</v>
      </c>
      <c r="Z927" s="22" t="str">
        <f>IF(Table1[[#This Row],[Total Payments Received]]&gt;Table1[[#This Row],[Loan Amount]],"PROFIT","LOSS")</f>
        <v>PROFIT</v>
      </c>
    </row>
    <row r="928" spans="1:26" x14ac:dyDescent="0.25">
      <c r="A928" s="21" t="s">
        <v>1895</v>
      </c>
      <c r="B928" s="2" t="s">
        <v>2673</v>
      </c>
      <c r="C928" s="3" t="s">
        <v>1896</v>
      </c>
      <c r="D928" s="3" t="s">
        <v>55</v>
      </c>
      <c r="E928" s="3">
        <v>29141</v>
      </c>
      <c r="F928" s="3">
        <v>8.6</v>
      </c>
      <c r="G928" s="3">
        <v>60</v>
      </c>
      <c r="H928" s="3" t="s">
        <v>2043</v>
      </c>
      <c r="I928" s="3" t="s">
        <v>82</v>
      </c>
      <c r="J928" s="3" t="s">
        <v>36</v>
      </c>
      <c r="K928" s="3">
        <v>130356</v>
      </c>
      <c r="L928" s="3" t="s">
        <v>28</v>
      </c>
      <c r="M928" s="3">
        <v>0.43</v>
      </c>
      <c r="N928" s="3">
        <v>0.6</v>
      </c>
      <c r="O928" s="3">
        <v>3346.38</v>
      </c>
      <c r="P928" s="3">
        <v>13855.54</v>
      </c>
      <c r="Q928" s="3">
        <f>Table1[[#This Row],[Total Payments Received]]-Table1[[#This Row],[Loan Amount]]</f>
        <v>-25794.62</v>
      </c>
      <c r="R928" s="4">
        <f>Table1[[#This Row],[Loan Amount]]/Table1[[#This Row],[Annual Income]]</f>
        <v>0.22354935714504895</v>
      </c>
      <c r="S928" s="6">
        <f>Table1[[#This Row],[Loan Amount]]/Table1[[#This Row],[Annual Income]]</f>
        <v>0.22354935714504895</v>
      </c>
      <c r="T928" s="3">
        <f>Table1[[#This Row],[Total Payments Received]]/Table1[[#This Row],[Term (Months)]]</f>
        <v>55.773000000000003</v>
      </c>
      <c r="U928" s="3">
        <f>Table1[[#This Row],[Annual Income]]/12</f>
        <v>10863</v>
      </c>
      <c r="V928" s="6">
        <f>Table1[[#This Row],[EMI PER MONTH]]/Table1[[#This Row],[INCOME PER MONTH]]</f>
        <v>5.134217067108534E-3</v>
      </c>
      <c r="W928" s="7" t="str">
        <f>TEXT(Table1[[#This Row],[Issue Date]],"YYYY-mm")</f>
        <v>2023-02</v>
      </c>
      <c r="X928" s="33">
        <f ca="1">DATEDIF(Table1[[#This Row],[Issue Date]],TODAY(),"m")</f>
        <v>31</v>
      </c>
      <c r="Y92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25794.62</v>
      </c>
      <c r="Z928" s="22" t="str">
        <f>IF(Table1[[#This Row],[Total Payments Received]]&gt;Table1[[#This Row],[Loan Amount]],"PROFIT","LOSS")</f>
        <v>LOSS</v>
      </c>
    </row>
    <row r="929" spans="1:26" ht="30" x14ac:dyDescent="0.25">
      <c r="A929" s="21" t="s">
        <v>1897</v>
      </c>
      <c r="B929" s="2" t="s">
        <v>2096</v>
      </c>
      <c r="C929" s="3" t="s">
        <v>1898</v>
      </c>
      <c r="D929" s="3" t="s">
        <v>45</v>
      </c>
      <c r="E929" s="3">
        <v>10074</v>
      </c>
      <c r="F929" s="3">
        <v>13.7</v>
      </c>
      <c r="G929" s="3">
        <v>36</v>
      </c>
      <c r="H929" s="3" t="s">
        <v>2043</v>
      </c>
      <c r="I929" s="3" t="s">
        <v>20</v>
      </c>
      <c r="J929" s="3" t="s">
        <v>21</v>
      </c>
      <c r="K929" s="3">
        <v>85161</v>
      </c>
      <c r="L929" s="3" t="s">
        <v>22</v>
      </c>
      <c r="M929" s="3">
        <v>0.45</v>
      </c>
      <c r="N929" s="3">
        <v>0.89</v>
      </c>
      <c r="O929" s="3">
        <v>4351.3500000000004</v>
      </c>
      <c r="P929" s="3">
        <v>0</v>
      </c>
      <c r="Q929" s="3">
        <f>Table1[[#This Row],[Total Payments Received]]-Table1[[#This Row],[Loan Amount]]</f>
        <v>-5722.65</v>
      </c>
      <c r="R929" s="4">
        <f>Table1[[#This Row],[Loan Amount]]/Table1[[#This Row],[Annual Income]]</f>
        <v>0.11829358509176736</v>
      </c>
      <c r="S929" s="6">
        <f>Table1[[#This Row],[Loan Amount]]/Table1[[#This Row],[Annual Income]]</f>
        <v>0.11829358509176736</v>
      </c>
      <c r="T929" s="3">
        <f>Table1[[#This Row],[Total Payments Received]]/Table1[[#This Row],[Term (Months)]]</f>
        <v>120.87083333333334</v>
      </c>
      <c r="U929" s="3">
        <f>Table1[[#This Row],[Annual Income]]/12</f>
        <v>7096.75</v>
      </c>
      <c r="V929" s="6">
        <f>Table1[[#This Row],[EMI PER MONTH]]/Table1[[#This Row],[INCOME PER MONTH]]</f>
        <v>1.7031857305574147E-2</v>
      </c>
      <c r="W929" s="7" t="str">
        <f>TEXT(Table1[[#This Row],[Issue Date]],"YYYY-mm")</f>
        <v>2021-06</v>
      </c>
      <c r="X929" s="33">
        <f ca="1">DATEDIF(Table1[[#This Row],[Issue Date]],TODAY(),"m")</f>
        <v>51</v>
      </c>
      <c r="Y92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5722.65</v>
      </c>
      <c r="Z929" s="22" t="str">
        <f>IF(Table1[[#This Row],[Total Payments Received]]&gt;Table1[[#This Row],[Loan Amount]],"PROFIT","LOSS")</f>
        <v>LOSS</v>
      </c>
    </row>
    <row r="930" spans="1:26" x14ac:dyDescent="0.25">
      <c r="A930" s="21" t="s">
        <v>1899</v>
      </c>
      <c r="B930" s="2" t="s">
        <v>2674</v>
      </c>
      <c r="C930" s="3" t="s">
        <v>1900</v>
      </c>
      <c r="D930" s="3" t="s">
        <v>55</v>
      </c>
      <c r="E930" s="3">
        <v>7406</v>
      </c>
      <c r="F930" s="3">
        <v>11.6</v>
      </c>
      <c r="G930" s="3">
        <v>60</v>
      </c>
      <c r="H930" s="3" t="s">
        <v>19</v>
      </c>
      <c r="I930" s="3" t="s">
        <v>82</v>
      </c>
      <c r="J930" s="3" t="s">
        <v>27</v>
      </c>
      <c r="K930" s="3">
        <v>90652</v>
      </c>
      <c r="L930" s="3" t="s">
        <v>22</v>
      </c>
      <c r="M930" s="3">
        <v>0.41</v>
      </c>
      <c r="N930" s="3">
        <v>0.87</v>
      </c>
      <c r="O930" s="3">
        <v>8265.1</v>
      </c>
      <c r="P930" s="3">
        <v>0</v>
      </c>
      <c r="Q930" s="3">
        <f>Table1[[#This Row],[Total Payments Received]]-Table1[[#This Row],[Loan Amount]]</f>
        <v>859.10000000000036</v>
      </c>
      <c r="R930" s="4">
        <f>Table1[[#This Row],[Loan Amount]]/Table1[[#This Row],[Annual Income]]</f>
        <v>8.1697039226933763E-2</v>
      </c>
      <c r="S930" s="6">
        <f>Table1[[#This Row],[Loan Amount]]/Table1[[#This Row],[Annual Income]]</f>
        <v>8.1697039226933763E-2</v>
      </c>
      <c r="T930" s="3">
        <f>Table1[[#This Row],[Total Payments Received]]/Table1[[#This Row],[Term (Months)]]</f>
        <v>137.75166666666667</v>
      </c>
      <c r="U930" s="3">
        <f>Table1[[#This Row],[Annual Income]]/12</f>
        <v>7554.333333333333</v>
      </c>
      <c r="V930" s="6">
        <f>Table1[[#This Row],[EMI PER MONTH]]/Table1[[#This Row],[INCOME PER MONTH]]</f>
        <v>1.8234787980408597E-2</v>
      </c>
      <c r="W930" s="7" t="str">
        <f>TEXT(Table1[[#This Row],[Issue Date]],"YYYY-mm")</f>
        <v>2021-03</v>
      </c>
      <c r="X930" s="33">
        <f ca="1">DATEDIF(Table1[[#This Row],[Issue Date]],TODAY(),"m")</f>
        <v>53</v>
      </c>
      <c r="Y93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859.1</v>
      </c>
      <c r="Z930" s="22" t="str">
        <f>IF(Table1[[#This Row],[Total Payments Received]]&gt;Table1[[#This Row],[Loan Amount]],"PROFIT","LOSS")</f>
        <v>PROFIT</v>
      </c>
    </row>
    <row r="931" spans="1:26" ht="30" x14ac:dyDescent="0.25">
      <c r="A931" s="21" t="s">
        <v>1901</v>
      </c>
      <c r="B931" s="2" t="s">
        <v>2672</v>
      </c>
      <c r="C931" s="3" t="s">
        <v>1902</v>
      </c>
      <c r="D931" s="3" t="s">
        <v>64</v>
      </c>
      <c r="E931" s="3">
        <v>32823</v>
      </c>
      <c r="F931" s="3">
        <v>11.8</v>
      </c>
      <c r="G931" s="3">
        <v>36</v>
      </c>
      <c r="H931" s="3" t="s">
        <v>2043</v>
      </c>
      <c r="I931" s="3" t="s">
        <v>72</v>
      </c>
      <c r="J931" s="3" t="s">
        <v>21</v>
      </c>
      <c r="K931" s="3">
        <v>64484</v>
      </c>
      <c r="L931" s="3" t="s">
        <v>22</v>
      </c>
      <c r="M931" s="3">
        <v>0.37</v>
      </c>
      <c r="N931" s="3">
        <v>0.7</v>
      </c>
      <c r="O931" s="3">
        <v>1788.26</v>
      </c>
      <c r="P931" s="3">
        <v>0</v>
      </c>
      <c r="Q931" s="3">
        <f>Table1[[#This Row],[Total Payments Received]]-Table1[[#This Row],[Loan Amount]]</f>
        <v>-31034.74</v>
      </c>
      <c r="R931" s="4">
        <f>Table1[[#This Row],[Loan Amount]]/Table1[[#This Row],[Annual Income]]</f>
        <v>0.50900998697351285</v>
      </c>
      <c r="S931" s="6">
        <f>Table1[[#This Row],[Loan Amount]]/Table1[[#This Row],[Annual Income]]</f>
        <v>0.50900998697351285</v>
      </c>
      <c r="T931" s="3">
        <f>Table1[[#This Row],[Total Payments Received]]/Table1[[#This Row],[Term (Months)]]</f>
        <v>49.673888888888889</v>
      </c>
      <c r="U931" s="3">
        <f>Table1[[#This Row],[Annual Income]]/12</f>
        <v>5373.666666666667</v>
      </c>
      <c r="V931" s="6">
        <f>Table1[[#This Row],[EMI PER MONTH]]/Table1[[#This Row],[INCOME PER MONTH]]</f>
        <v>9.2439468188491199E-3</v>
      </c>
      <c r="W931" s="7" t="str">
        <f>TEXT(Table1[[#This Row],[Issue Date]],"YYYY-mm")</f>
        <v>2021-02</v>
      </c>
      <c r="X931" s="33">
        <f ca="1">DATEDIF(Table1[[#This Row],[Issue Date]],TODAY(),"m")</f>
        <v>54</v>
      </c>
      <c r="Y93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31034.74</v>
      </c>
      <c r="Z931" s="22" t="str">
        <f>IF(Table1[[#This Row],[Total Payments Received]]&gt;Table1[[#This Row],[Loan Amount]],"PROFIT","LOSS")</f>
        <v>LOSS</v>
      </c>
    </row>
    <row r="932" spans="1:26" ht="45" hidden="1" x14ac:dyDescent="0.25">
      <c r="A932" s="21" t="s">
        <v>1903</v>
      </c>
      <c r="B932" s="2" t="s">
        <v>2450</v>
      </c>
      <c r="C932" s="3" t="s">
        <v>1904</v>
      </c>
      <c r="D932" s="3" t="s">
        <v>25</v>
      </c>
      <c r="E932" s="3">
        <v>24291</v>
      </c>
      <c r="F932" s="3">
        <v>19.8</v>
      </c>
      <c r="G932" s="3">
        <v>36</v>
      </c>
      <c r="H932" s="3" t="s">
        <v>2773</v>
      </c>
      <c r="I932" s="3" t="s">
        <v>56</v>
      </c>
      <c r="J932" s="3" t="s">
        <v>31</v>
      </c>
      <c r="K932" s="3">
        <v>128614</v>
      </c>
      <c r="L932" s="3" t="s">
        <v>32</v>
      </c>
      <c r="M932" s="3">
        <v>0.11</v>
      </c>
      <c r="N932" s="3">
        <v>0.72</v>
      </c>
      <c r="O932" s="3">
        <v>0</v>
      </c>
      <c r="P932" s="3">
        <v>0</v>
      </c>
      <c r="Q932" s="3">
        <f>Table1[[#This Row],[Total Payments Received]]-Table1[[#This Row],[Loan Amount]]</f>
        <v>-24291</v>
      </c>
      <c r="R932" s="4">
        <f>Table1[[#This Row],[Loan Amount]]/Table1[[#This Row],[Annual Income]]</f>
        <v>0.18886746388418058</v>
      </c>
      <c r="S932" s="6">
        <f>Table1[[#This Row],[Loan Amount]]/Table1[[#This Row],[Annual Income]]</f>
        <v>0.18886746388418058</v>
      </c>
      <c r="T932" s="3">
        <f>Table1[[#This Row],[Total Payments Received]]/Table1[[#This Row],[Term (Months)]]</f>
        <v>0</v>
      </c>
      <c r="U932" s="3">
        <f>Table1[[#This Row],[Annual Income]]/12</f>
        <v>10717.833333333334</v>
      </c>
      <c r="V932" s="6">
        <f>Table1[[#This Row],[EMI PER MONTH]]/Table1[[#This Row],[INCOME PER MONTH]]</f>
        <v>0</v>
      </c>
      <c r="W932" s="7" t="str">
        <f>TEXT(Table1[[#This Row],[Issue Date]],"YYYY-mm")</f>
        <v>2023-10</v>
      </c>
      <c r="X932" s="33">
        <f ca="1">DATEDIF(Table1[[#This Row],[Issue Date]],TODAY(),"m")</f>
        <v>22</v>
      </c>
      <c r="Y93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24291</v>
      </c>
      <c r="Z932" s="22" t="str">
        <f>IF(Table1[[#This Row],[Total Payments Received]]&gt;Table1[[#This Row],[Loan Amount]],"PROFIT","LOSS")</f>
        <v>LOSS</v>
      </c>
    </row>
    <row r="933" spans="1:26" ht="45" x14ac:dyDescent="0.25">
      <c r="A933" s="21" t="s">
        <v>1905</v>
      </c>
      <c r="B933" s="2" t="s">
        <v>2675</v>
      </c>
      <c r="C933" s="3" t="s">
        <v>1906</v>
      </c>
      <c r="D933" s="3" t="s">
        <v>49</v>
      </c>
      <c r="E933" s="3">
        <v>33003</v>
      </c>
      <c r="F933" s="3">
        <v>9.5</v>
      </c>
      <c r="G933" s="3">
        <v>60</v>
      </c>
      <c r="H933" s="3" t="s">
        <v>19</v>
      </c>
      <c r="I933" s="3" t="s">
        <v>82</v>
      </c>
      <c r="J933" s="3" t="s">
        <v>31</v>
      </c>
      <c r="K933" s="3">
        <v>142695</v>
      </c>
      <c r="L933" s="3" t="s">
        <v>28</v>
      </c>
      <c r="M933" s="3">
        <v>0.31</v>
      </c>
      <c r="N933" s="3">
        <v>0.6</v>
      </c>
      <c r="O933" s="3">
        <v>36138.28</v>
      </c>
      <c r="P933" s="3">
        <v>0</v>
      </c>
      <c r="Q933" s="3">
        <f>Table1[[#This Row],[Total Payments Received]]-Table1[[#This Row],[Loan Amount]]</f>
        <v>3135.2799999999988</v>
      </c>
      <c r="R933" s="4">
        <f>Table1[[#This Row],[Loan Amount]]/Table1[[#This Row],[Annual Income]]</f>
        <v>0.23128350678019552</v>
      </c>
      <c r="S933" s="6">
        <f>Table1[[#This Row],[Loan Amount]]/Table1[[#This Row],[Annual Income]]</f>
        <v>0.23128350678019552</v>
      </c>
      <c r="T933" s="3">
        <f>Table1[[#This Row],[Total Payments Received]]/Table1[[#This Row],[Term (Months)]]</f>
        <v>602.30466666666666</v>
      </c>
      <c r="U933" s="3">
        <f>Table1[[#This Row],[Annual Income]]/12</f>
        <v>11891.25</v>
      </c>
      <c r="V933" s="6">
        <f>Table1[[#This Row],[EMI PER MONTH]]/Table1[[#This Row],[INCOME PER MONTH]]</f>
        <v>5.0651080976908791E-2</v>
      </c>
      <c r="W933" s="7" t="str">
        <f>TEXT(Table1[[#This Row],[Issue Date]],"YYYY-mm")</f>
        <v>2023-04</v>
      </c>
      <c r="X933" s="33">
        <f ca="1">DATEDIF(Table1[[#This Row],[Issue Date]],TODAY(),"m")</f>
        <v>29</v>
      </c>
      <c r="Y93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3135.28</v>
      </c>
      <c r="Z933" s="22" t="str">
        <f>IF(Table1[[#This Row],[Total Payments Received]]&gt;Table1[[#This Row],[Loan Amount]],"PROFIT","LOSS")</f>
        <v>PROFIT</v>
      </c>
    </row>
    <row r="934" spans="1:26" ht="45" x14ac:dyDescent="0.25">
      <c r="A934" s="21" t="s">
        <v>1907</v>
      </c>
      <c r="B934" s="2" t="s">
        <v>2651</v>
      </c>
      <c r="C934" s="3" t="s">
        <v>1908</v>
      </c>
      <c r="D934" s="3" t="s">
        <v>75</v>
      </c>
      <c r="E934" s="3">
        <v>35406</v>
      </c>
      <c r="F934" s="3">
        <v>17.8</v>
      </c>
      <c r="G934" s="3">
        <v>60</v>
      </c>
      <c r="H934" s="3" t="s">
        <v>19</v>
      </c>
      <c r="I934" s="3" t="s">
        <v>82</v>
      </c>
      <c r="J934" s="3" t="s">
        <v>31</v>
      </c>
      <c r="K934" s="3">
        <v>50922</v>
      </c>
      <c r="L934" s="3" t="s">
        <v>22</v>
      </c>
      <c r="M934" s="3">
        <v>0.12</v>
      </c>
      <c r="N934" s="3">
        <v>0.54</v>
      </c>
      <c r="O934" s="3">
        <v>41708.269999999997</v>
      </c>
      <c r="P934" s="3">
        <v>0</v>
      </c>
      <c r="Q934" s="3">
        <f>Table1[[#This Row],[Total Payments Received]]-Table1[[#This Row],[Loan Amount]]</f>
        <v>6302.2699999999968</v>
      </c>
      <c r="R934" s="4">
        <f>Table1[[#This Row],[Loan Amount]]/Table1[[#This Row],[Annual Income]]</f>
        <v>0.69529869211735595</v>
      </c>
      <c r="S934" s="6">
        <f>Table1[[#This Row],[Loan Amount]]/Table1[[#This Row],[Annual Income]]</f>
        <v>0.69529869211735595</v>
      </c>
      <c r="T934" s="3">
        <f>Table1[[#This Row],[Total Payments Received]]/Table1[[#This Row],[Term (Months)]]</f>
        <v>695.13783333333333</v>
      </c>
      <c r="U934" s="3">
        <f>Table1[[#This Row],[Annual Income]]/12</f>
        <v>4243.5</v>
      </c>
      <c r="V934" s="6">
        <f>Table1[[#This Row],[EMI PER MONTH]]/Table1[[#This Row],[INCOME PER MONTH]]</f>
        <v>0.16381237971800008</v>
      </c>
      <c r="W934" s="7" t="str">
        <f>TEXT(Table1[[#This Row],[Issue Date]],"YYYY-mm")</f>
        <v>2021-11</v>
      </c>
      <c r="X934" s="33">
        <f ca="1">DATEDIF(Table1[[#This Row],[Issue Date]],TODAY(),"m")</f>
        <v>46</v>
      </c>
      <c r="Y93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6302.27</v>
      </c>
      <c r="Z934" s="22" t="str">
        <f>IF(Table1[[#This Row],[Total Payments Received]]&gt;Table1[[#This Row],[Loan Amount]],"PROFIT","LOSS")</f>
        <v>PROFIT</v>
      </c>
    </row>
    <row r="935" spans="1:26" x14ac:dyDescent="0.25">
      <c r="A935" s="21" t="s">
        <v>1909</v>
      </c>
      <c r="B935" s="2" t="s">
        <v>2276</v>
      </c>
      <c r="C935" s="3" t="s">
        <v>1910</v>
      </c>
      <c r="D935" s="3" t="s">
        <v>18</v>
      </c>
      <c r="E935" s="3">
        <v>24312</v>
      </c>
      <c r="F935" s="3">
        <v>16.399999999999999</v>
      </c>
      <c r="G935" s="3">
        <v>36</v>
      </c>
      <c r="H935" s="3" t="s">
        <v>2043</v>
      </c>
      <c r="I935" s="3" t="s">
        <v>82</v>
      </c>
      <c r="J935" s="3" t="s">
        <v>27</v>
      </c>
      <c r="K935" s="3">
        <v>64028</v>
      </c>
      <c r="L935" s="3" t="s">
        <v>32</v>
      </c>
      <c r="M935" s="3">
        <v>0.42</v>
      </c>
      <c r="N935" s="3">
        <v>0.76</v>
      </c>
      <c r="O935" s="3">
        <v>9266.1200000000008</v>
      </c>
      <c r="P935" s="3">
        <v>2516.62</v>
      </c>
      <c r="Q935" s="3">
        <f>Table1[[#This Row],[Total Payments Received]]-Table1[[#This Row],[Loan Amount]]</f>
        <v>-15045.88</v>
      </c>
      <c r="R935" s="4">
        <f>Table1[[#This Row],[Loan Amount]]/Table1[[#This Row],[Annual Income]]</f>
        <v>0.37970887736615233</v>
      </c>
      <c r="S935" s="6">
        <f>Table1[[#This Row],[Loan Amount]]/Table1[[#This Row],[Annual Income]]</f>
        <v>0.37970887736615233</v>
      </c>
      <c r="T935" s="3">
        <f>Table1[[#This Row],[Total Payments Received]]/Table1[[#This Row],[Term (Months)]]</f>
        <v>257.39222222222224</v>
      </c>
      <c r="U935" s="3">
        <f>Table1[[#This Row],[Annual Income]]/12</f>
        <v>5335.666666666667</v>
      </c>
      <c r="V935" s="6">
        <f>Table1[[#This Row],[EMI PER MONTH]]/Table1[[#This Row],[INCOME PER MONTH]]</f>
        <v>4.8239936694362884E-2</v>
      </c>
      <c r="W935" s="7" t="str">
        <f>TEXT(Table1[[#This Row],[Issue Date]],"YYYY-mm")</f>
        <v>2023-01</v>
      </c>
      <c r="X935" s="33">
        <f ca="1">DATEDIF(Table1[[#This Row],[Issue Date]],TODAY(),"m")</f>
        <v>31</v>
      </c>
      <c r="Y93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15045.88</v>
      </c>
      <c r="Z935" s="22" t="str">
        <f>IF(Table1[[#This Row],[Total Payments Received]]&gt;Table1[[#This Row],[Loan Amount]],"PROFIT","LOSS")</f>
        <v>LOSS</v>
      </c>
    </row>
    <row r="936" spans="1:26" x14ac:dyDescent="0.25">
      <c r="A936" s="21" t="s">
        <v>1911</v>
      </c>
      <c r="B936" s="2" t="s">
        <v>2676</v>
      </c>
      <c r="C936" s="3" t="s">
        <v>1912</v>
      </c>
      <c r="D936" s="3" t="s">
        <v>25</v>
      </c>
      <c r="E936" s="3">
        <v>2382</v>
      </c>
      <c r="F936" s="3">
        <v>16.399999999999999</v>
      </c>
      <c r="G936" s="3">
        <v>36</v>
      </c>
      <c r="H936" s="3" t="s">
        <v>2043</v>
      </c>
      <c r="I936" s="3" t="s">
        <v>20</v>
      </c>
      <c r="J936" s="3" t="s">
        <v>36</v>
      </c>
      <c r="K936" s="3">
        <v>141461</v>
      </c>
      <c r="L936" s="3" t="s">
        <v>28</v>
      </c>
      <c r="M936" s="3">
        <v>0.23</v>
      </c>
      <c r="N936" s="3">
        <v>0.54</v>
      </c>
      <c r="O936" s="3">
        <v>791.85</v>
      </c>
      <c r="P936" s="3">
        <v>0</v>
      </c>
      <c r="Q936" s="3">
        <f>Table1[[#This Row],[Total Payments Received]]-Table1[[#This Row],[Loan Amount]]</f>
        <v>-1590.15</v>
      </c>
      <c r="R936" s="4">
        <f>Table1[[#This Row],[Loan Amount]]/Table1[[#This Row],[Annual Income]]</f>
        <v>1.6838563278924933E-2</v>
      </c>
      <c r="S936" s="6">
        <f>Table1[[#This Row],[Loan Amount]]/Table1[[#This Row],[Annual Income]]</f>
        <v>1.6838563278924933E-2</v>
      </c>
      <c r="T936" s="3">
        <f>Table1[[#This Row],[Total Payments Received]]/Table1[[#This Row],[Term (Months)]]</f>
        <v>21.995833333333334</v>
      </c>
      <c r="U936" s="3">
        <f>Table1[[#This Row],[Annual Income]]/12</f>
        <v>11788.416666666666</v>
      </c>
      <c r="V936" s="6">
        <f>Table1[[#This Row],[EMI PER MONTH]]/Table1[[#This Row],[INCOME PER MONTH]]</f>
        <v>1.865885297007656E-3</v>
      </c>
      <c r="W936" s="7" t="str">
        <f>TEXT(Table1[[#This Row],[Issue Date]],"YYYY-mm")</f>
        <v>2022-03</v>
      </c>
      <c r="X936" s="33">
        <f ca="1">DATEDIF(Table1[[#This Row],[Issue Date]],TODAY(),"m")</f>
        <v>42</v>
      </c>
      <c r="Y93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1590.15</v>
      </c>
      <c r="Z936" s="22" t="str">
        <f>IF(Table1[[#This Row],[Total Payments Received]]&gt;Table1[[#This Row],[Loan Amount]],"PROFIT","LOSS")</f>
        <v>LOSS</v>
      </c>
    </row>
    <row r="937" spans="1:26" ht="30" x14ac:dyDescent="0.25">
      <c r="A937" s="21" t="s">
        <v>1913</v>
      </c>
      <c r="B937" s="2" t="s">
        <v>2677</v>
      </c>
      <c r="C937" s="3" t="s">
        <v>1914</v>
      </c>
      <c r="D937" s="3" t="s">
        <v>55</v>
      </c>
      <c r="E937" s="3">
        <v>35171</v>
      </c>
      <c r="F937" s="3">
        <v>18.3</v>
      </c>
      <c r="G937" s="3">
        <v>60</v>
      </c>
      <c r="H937" s="3" t="s">
        <v>19</v>
      </c>
      <c r="I937" s="3" t="s">
        <v>40</v>
      </c>
      <c r="J937" s="3" t="s">
        <v>21</v>
      </c>
      <c r="K937" s="3">
        <v>50316</v>
      </c>
      <c r="L937" s="3" t="s">
        <v>28</v>
      </c>
      <c r="M937" s="3">
        <v>0.32</v>
      </c>
      <c r="N937" s="3">
        <v>0.7</v>
      </c>
      <c r="O937" s="3">
        <v>41607.29</v>
      </c>
      <c r="P937" s="3">
        <v>0</v>
      </c>
      <c r="Q937" s="3">
        <f>Table1[[#This Row],[Total Payments Received]]-Table1[[#This Row],[Loan Amount]]</f>
        <v>6436.2900000000009</v>
      </c>
      <c r="R937" s="4">
        <f>Table1[[#This Row],[Loan Amount]]/Table1[[#This Row],[Annual Income]]</f>
        <v>0.69900230542968445</v>
      </c>
      <c r="S937" s="6">
        <f>Table1[[#This Row],[Loan Amount]]/Table1[[#This Row],[Annual Income]]</f>
        <v>0.69900230542968445</v>
      </c>
      <c r="T937" s="3">
        <f>Table1[[#This Row],[Total Payments Received]]/Table1[[#This Row],[Term (Months)]]</f>
        <v>693.45483333333334</v>
      </c>
      <c r="U937" s="3">
        <f>Table1[[#This Row],[Annual Income]]/12</f>
        <v>4193</v>
      </c>
      <c r="V937" s="6">
        <f>Table1[[#This Row],[EMI PER MONTH]]/Table1[[#This Row],[INCOME PER MONTH]]</f>
        <v>0.16538393354002703</v>
      </c>
      <c r="W937" s="7" t="str">
        <f>TEXT(Table1[[#This Row],[Issue Date]],"YYYY-mm")</f>
        <v>2021-11</v>
      </c>
      <c r="X937" s="33">
        <f ca="1">DATEDIF(Table1[[#This Row],[Issue Date]],TODAY(),"m")</f>
        <v>45</v>
      </c>
      <c r="Y93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6436.29</v>
      </c>
      <c r="Z937" s="22" t="str">
        <f>IF(Table1[[#This Row],[Total Payments Received]]&gt;Table1[[#This Row],[Loan Amount]],"PROFIT","LOSS")</f>
        <v>PROFIT</v>
      </c>
    </row>
    <row r="938" spans="1:26" ht="30" x14ac:dyDescent="0.25">
      <c r="A938" s="21" t="s">
        <v>1915</v>
      </c>
      <c r="B938" s="2" t="s">
        <v>2299</v>
      </c>
      <c r="C938" s="3" t="s">
        <v>1916</v>
      </c>
      <c r="D938" s="3" t="s">
        <v>71</v>
      </c>
      <c r="E938" s="3">
        <v>4292</v>
      </c>
      <c r="F938" s="3">
        <v>16</v>
      </c>
      <c r="G938" s="3">
        <v>36</v>
      </c>
      <c r="H938" s="3" t="s">
        <v>2043</v>
      </c>
      <c r="I938" s="3" t="s">
        <v>35</v>
      </c>
      <c r="J938" s="3" t="s">
        <v>46</v>
      </c>
      <c r="K938" s="3">
        <v>106996</v>
      </c>
      <c r="L938" s="3" t="s">
        <v>22</v>
      </c>
      <c r="M938" s="3">
        <v>0.21</v>
      </c>
      <c r="N938" s="3">
        <v>0.92</v>
      </c>
      <c r="O938" s="3">
        <v>836.21</v>
      </c>
      <c r="P938" s="3">
        <v>0</v>
      </c>
      <c r="Q938" s="3">
        <f>Table1[[#This Row],[Total Payments Received]]-Table1[[#This Row],[Loan Amount]]</f>
        <v>-3455.79</v>
      </c>
      <c r="R938" s="4">
        <f>Table1[[#This Row],[Loan Amount]]/Table1[[#This Row],[Annual Income]]</f>
        <v>4.0113649108377884E-2</v>
      </c>
      <c r="S938" s="6">
        <f>Table1[[#This Row],[Loan Amount]]/Table1[[#This Row],[Annual Income]]</f>
        <v>4.0113649108377884E-2</v>
      </c>
      <c r="T938" s="3">
        <f>Table1[[#This Row],[Total Payments Received]]/Table1[[#This Row],[Term (Months)]]</f>
        <v>23.228055555555557</v>
      </c>
      <c r="U938" s="3">
        <f>Table1[[#This Row],[Annual Income]]/12</f>
        <v>8916.3333333333339</v>
      </c>
      <c r="V938" s="6">
        <f>Table1[[#This Row],[EMI PER MONTH]]/Table1[[#This Row],[INCOME PER MONTH]]</f>
        <v>2.6051129637245005E-3</v>
      </c>
      <c r="W938" s="7" t="str">
        <f>TEXT(Table1[[#This Row],[Issue Date]],"YYYY-mm")</f>
        <v>2023-12</v>
      </c>
      <c r="X938" s="33">
        <f ca="1">DATEDIF(Table1[[#This Row],[Issue Date]],TODAY(),"m")</f>
        <v>21</v>
      </c>
      <c r="Y93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3455.79</v>
      </c>
      <c r="Z938" s="22" t="str">
        <f>IF(Table1[[#This Row],[Total Payments Received]]&gt;Table1[[#This Row],[Loan Amount]],"PROFIT","LOSS")</f>
        <v>LOSS</v>
      </c>
    </row>
    <row r="939" spans="1:26" ht="45" x14ac:dyDescent="0.25">
      <c r="A939" s="21" t="s">
        <v>1917</v>
      </c>
      <c r="B939" s="2" t="s">
        <v>2375</v>
      </c>
      <c r="C939" s="3" t="s">
        <v>1918</v>
      </c>
      <c r="D939" s="3" t="s">
        <v>71</v>
      </c>
      <c r="E939" s="3">
        <v>34187</v>
      </c>
      <c r="F939" s="3">
        <v>22.6</v>
      </c>
      <c r="G939" s="3">
        <v>60</v>
      </c>
      <c r="H939" s="3" t="s">
        <v>19</v>
      </c>
      <c r="I939" s="3" t="s">
        <v>56</v>
      </c>
      <c r="J939" s="3" t="s">
        <v>31</v>
      </c>
      <c r="K939" s="3">
        <v>46968</v>
      </c>
      <c r="L939" s="3" t="s">
        <v>22</v>
      </c>
      <c r="M939" s="3">
        <v>0.41</v>
      </c>
      <c r="N939" s="3">
        <v>0.93</v>
      </c>
      <c r="O939" s="3">
        <v>41913.26</v>
      </c>
      <c r="P939" s="3">
        <v>0</v>
      </c>
      <c r="Q939" s="3">
        <f>Table1[[#This Row],[Total Payments Received]]-Table1[[#This Row],[Loan Amount]]</f>
        <v>7726.260000000002</v>
      </c>
      <c r="R939" s="4">
        <f>Table1[[#This Row],[Loan Amount]]/Table1[[#This Row],[Annual Income]]</f>
        <v>0.72787855561233183</v>
      </c>
      <c r="S939" s="6">
        <f>Table1[[#This Row],[Loan Amount]]/Table1[[#This Row],[Annual Income]]</f>
        <v>0.72787855561233183</v>
      </c>
      <c r="T939" s="3">
        <f>Table1[[#This Row],[Total Payments Received]]/Table1[[#This Row],[Term (Months)]]</f>
        <v>698.55433333333337</v>
      </c>
      <c r="U939" s="3">
        <f>Table1[[#This Row],[Annual Income]]/12</f>
        <v>3914</v>
      </c>
      <c r="V939" s="6">
        <f>Table1[[#This Row],[EMI PER MONTH]]/Table1[[#This Row],[INCOME PER MONTH]]</f>
        <v>0.17847581331970705</v>
      </c>
      <c r="W939" s="7" t="str">
        <f>TEXT(Table1[[#This Row],[Issue Date]],"YYYY-mm")</f>
        <v>2023-01</v>
      </c>
      <c r="X939" s="33">
        <f ca="1">DATEDIF(Table1[[#This Row],[Issue Date]],TODAY(),"m")</f>
        <v>31</v>
      </c>
      <c r="Y93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7726.26</v>
      </c>
      <c r="Z939" s="22" t="str">
        <f>IF(Table1[[#This Row],[Total Payments Received]]&gt;Table1[[#This Row],[Loan Amount]],"PROFIT","LOSS")</f>
        <v>PROFIT</v>
      </c>
    </row>
    <row r="940" spans="1:26" ht="45" x14ac:dyDescent="0.25">
      <c r="A940" s="21" t="s">
        <v>1919</v>
      </c>
      <c r="B940" s="2" t="s">
        <v>2613</v>
      </c>
      <c r="C940" s="3" t="s">
        <v>1920</v>
      </c>
      <c r="D940" s="3" t="s">
        <v>25</v>
      </c>
      <c r="E940" s="3">
        <v>13411</v>
      </c>
      <c r="F940" s="3">
        <v>18.5</v>
      </c>
      <c r="G940" s="3">
        <v>36</v>
      </c>
      <c r="H940" s="3" t="s">
        <v>2043</v>
      </c>
      <c r="I940" s="3" t="s">
        <v>20</v>
      </c>
      <c r="J940" s="3" t="s">
        <v>31</v>
      </c>
      <c r="K940" s="3">
        <v>60266</v>
      </c>
      <c r="L940" s="3" t="s">
        <v>32</v>
      </c>
      <c r="M940" s="3">
        <v>0.45</v>
      </c>
      <c r="N940" s="3">
        <v>0.61</v>
      </c>
      <c r="O940" s="3">
        <v>2332.75</v>
      </c>
      <c r="P940" s="3">
        <v>2064.9299999999998</v>
      </c>
      <c r="Q940" s="3">
        <f>Table1[[#This Row],[Total Payments Received]]-Table1[[#This Row],[Loan Amount]]</f>
        <v>-11078.25</v>
      </c>
      <c r="R940" s="4">
        <f>Table1[[#This Row],[Loan Amount]]/Table1[[#This Row],[Annual Income]]</f>
        <v>0.22253011648358942</v>
      </c>
      <c r="S940" s="6">
        <f>Table1[[#This Row],[Loan Amount]]/Table1[[#This Row],[Annual Income]]</f>
        <v>0.22253011648358942</v>
      </c>
      <c r="T940" s="3">
        <f>Table1[[#This Row],[Total Payments Received]]/Table1[[#This Row],[Term (Months)]]</f>
        <v>64.798611111111114</v>
      </c>
      <c r="U940" s="3">
        <f>Table1[[#This Row],[Annual Income]]/12</f>
        <v>5022.166666666667</v>
      </c>
      <c r="V940" s="6">
        <f>Table1[[#This Row],[EMI PER MONTH]]/Table1[[#This Row],[INCOME PER MONTH]]</f>
        <v>1.2902521045586788E-2</v>
      </c>
      <c r="W940" s="7" t="str">
        <f>TEXT(Table1[[#This Row],[Issue Date]],"YYYY-mm")</f>
        <v>2022-08</v>
      </c>
      <c r="X940" s="33">
        <f ca="1">DATEDIF(Table1[[#This Row],[Issue Date]],TODAY(),"m")</f>
        <v>37</v>
      </c>
      <c r="Y94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11078.25</v>
      </c>
      <c r="Z940" s="22" t="str">
        <f>IF(Table1[[#This Row],[Total Payments Received]]&gt;Table1[[#This Row],[Loan Amount]],"PROFIT","LOSS")</f>
        <v>LOSS</v>
      </c>
    </row>
    <row r="941" spans="1:26" ht="30" x14ac:dyDescent="0.25">
      <c r="A941" s="21" t="s">
        <v>1921</v>
      </c>
      <c r="B941" s="2" t="s">
        <v>2525</v>
      </c>
      <c r="C941" s="3" t="s">
        <v>1922</v>
      </c>
      <c r="D941" s="3" t="s">
        <v>71</v>
      </c>
      <c r="E941" s="3">
        <v>38285</v>
      </c>
      <c r="F941" s="3">
        <v>15.9</v>
      </c>
      <c r="G941" s="3">
        <v>60</v>
      </c>
      <c r="H941" s="3" t="s">
        <v>19</v>
      </c>
      <c r="I941" s="3" t="s">
        <v>20</v>
      </c>
      <c r="J941" s="3" t="s">
        <v>46</v>
      </c>
      <c r="K941" s="3">
        <v>125745</v>
      </c>
      <c r="L941" s="3" t="s">
        <v>22</v>
      </c>
      <c r="M941" s="3">
        <v>0.26</v>
      </c>
      <c r="N941" s="3">
        <v>0.78</v>
      </c>
      <c r="O941" s="3">
        <v>44372.32</v>
      </c>
      <c r="P941" s="3">
        <v>0</v>
      </c>
      <c r="Q941" s="3">
        <f>Table1[[#This Row],[Total Payments Received]]-Table1[[#This Row],[Loan Amount]]</f>
        <v>6087.32</v>
      </c>
      <c r="R941" s="4">
        <f>Table1[[#This Row],[Loan Amount]]/Table1[[#This Row],[Annual Income]]</f>
        <v>0.3044653862976659</v>
      </c>
      <c r="S941" s="6">
        <f>Table1[[#This Row],[Loan Amount]]/Table1[[#This Row],[Annual Income]]</f>
        <v>0.3044653862976659</v>
      </c>
      <c r="T941" s="3">
        <f>Table1[[#This Row],[Total Payments Received]]/Table1[[#This Row],[Term (Months)]]</f>
        <v>739.5386666666667</v>
      </c>
      <c r="U941" s="3">
        <f>Table1[[#This Row],[Annual Income]]/12</f>
        <v>10478.75</v>
      </c>
      <c r="V941" s="6">
        <f>Table1[[#This Row],[EMI PER MONTH]]/Table1[[#This Row],[INCOME PER MONTH]]</f>
        <v>7.0575084496401444E-2</v>
      </c>
      <c r="W941" s="7" t="str">
        <f>TEXT(Table1[[#This Row],[Issue Date]],"YYYY-mm")</f>
        <v>2023-12</v>
      </c>
      <c r="X941" s="33">
        <f ca="1">DATEDIF(Table1[[#This Row],[Issue Date]],TODAY(),"m")</f>
        <v>21</v>
      </c>
      <c r="Y94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6087.32</v>
      </c>
      <c r="Z941" s="22" t="str">
        <f>IF(Table1[[#This Row],[Total Payments Received]]&gt;Table1[[#This Row],[Loan Amount]],"PROFIT","LOSS")</f>
        <v>PROFIT</v>
      </c>
    </row>
    <row r="942" spans="1:26" ht="30" x14ac:dyDescent="0.25">
      <c r="A942" s="21" t="s">
        <v>1923</v>
      </c>
      <c r="B942" s="2" t="s">
        <v>2611</v>
      </c>
      <c r="C942" s="3" t="s">
        <v>1924</v>
      </c>
      <c r="D942" s="3" t="s">
        <v>55</v>
      </c>
      <c r="E942" s="3">
        <v>16422</v>
      </c>
      <c r="F942" s="3">
        <v>21.6</v>
      </c>
      <c r="G942" s="3">
        <v>36</v>
      </c>
      <c r="H942" s="3" t="s">
        <v>19</v>
      </c>
      <c r="I942" s="3" t="s">
        <v>40</v>
      </c>
      <c r="J942" s="3" t="s">
        <v>46</v>
      </c>
      <c r="K942" s="3">
        <v>54000</v>
      </c>
      <c r="L942" s="3" t="s">
        <v>32</v>
      </c>
      <c r="M942" s="3">
        <v>0.45</v>
      </c>
      <c r="N942" s="3">
        <v>0.71</v>
      </c>
      <c r="O942" s="3">
        <v>19969.150000000001</v>
      </c>
      <c r="P942" s="3">
        <v>0</v>
      </c>
      <c r="Q942" s="3">
        <f>Table1[[#This Row],[Total Payments Received]]-Table1[[#This Row],[Loan Amount]]</f>
        <v>3547.1500000000015</v>
      </c>
      <c r="R942" s="4">
        <f>Table1[[#This Row],[Loan Amount]]/Table1[[#This Row],[Annual Income]]</f>
        <v>0.30411111111111111</v>
      </c>
      <c r="S942" s="6">
        <f>Table1[[#This Row],[Loan Amount]]/Table1[[#This Row],[Annual Income]]</f>
        <v>0.30411111111111111</v>
      </c>
      <c r="T942" s="3">
        <f>Table1[[#This Row],[Total Payments Received]]/Table1[[#This Row],[Term (Months)]]</f>
        <v>554.69861111111118</v>
      </c>
      <c r="U942" s="3">
        <f>Table1[[#This Row],[Annual Income]]/12</f>
        <v>4500</v>
      </c>
      <c r="V942" s="6">
        <f>Table1[[#This Row],[EMI PER MONTH]]/Table1[[#This Row],[INCOME PER MONTH]]</f>
        <v>0.12326635802469137</v>
      </c>
      <c r="W942" s="7" t="str">
        <f>TEXT(Table1[[#This Row],[Issue Date]],"YYYY-mm")</f>
        <v>2023-10</v>
      </c>
      <c r="X942" s="33">
        <f ca="1">DATEDIF(Table1[[#This Row],[Issue Date]],TODAY(),"m")</f>
        <v>23</v>
      </c>
      <c r="Y94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3547.15</v>
      </c>
      <c r="Z942" s="22" t="str">
        <f>IF(Table1[[#This Row],[Total Payments Received]]&gt;Table1[[#This Row],[Loan Amount]],"PROFIT","LOSS")</f>
        <v>PROFIT</v>
      </c>
    </row>
    <row r="943" spans="1:26" x14ac:dyDescent="0.25">
      <c r="A943" s="21" t="s">
        <v>1925</v>
      </c>
      <c r="B943" s="2" t="s">
        <v>2157</v>
      </c>
      <c r="C943" s="3" t="s">
        <v>1926</v>
      </c>
      <c r="D943" s="3" t="s">
        <v>25</v>
      </c>
      <c r="E943" s="3">
        <v>33371</v>
      </c>
      <c r="F943" s="3">
        <v>17.100000000000001</v>
      </c>
      <c r="G943" s="3">
        <v>36</v>
      </c>
      <c r="H943" s="3" t="s">
        <v>2043</v>
      </c>
      <c r="I943" s="3" t="s">
        <v>72</v>
      </c>
      <c r="J943" s="3" t="s">
        <v>27</v>
      </c>
      <c r="K943" s="3">
        <v>44011</v>
      </c>
      <c r="L943" s="3" t="s">
        <v>28</v>
      </c>
      <c r="M943" s="3">
        <v>0.21</v>
      </c>
      <c r="N943" s="3">
        <v>0.89</v>
      </c>
      <c r="O943" s="3">
        <v>1803.79</v>
      </c>
      <c r="P943" s="3">
        <v>0</v>
      </c>
      <c r="Q943" s="3">
        <f>Table1[[#This Row],[Total Payments Received]]-Table1[[#This Row],[Loan Amount]]</f>
        <v>-31567.21</v>
      </c>
      <c r="R943" s="4">
        <f>Table1[[#This Row],[Loan Amount]]/Table1[[#This Row],[Annual Income]]</f>
        <v>0.75824225761741382</v>
      </c>
      <c r="S943" s="6">
        <f>Table1[[#This Row],[Loan Amount]]/Table1[[#This Row],[Annual Income]]</f>
        <v>0.75824225761741382</v>
      </c>
      <c r="T943" s="3">
        <f>Table1[[#This Row],[Total Payments Received]]/Table1[[#This Row],[Term (Months)]]</f>
        <v>50.105277777777779</v>
      </c>
      <c r="U943" s="3">
        <f>Table1[[#This Row],[Annual Income]]/12</f>
        <v>3667.5833333333335</v>
      </c>
      <c r="V943" s="6">
        <f>Table1[[#This Row],[EMI PER MONTH]]/Table1[[#This Row],[INCOME PER MONTH]]</f>
        <v>1.3661660342490134E-2</v>
      </c>
      <c r="W943" s="7" t="str">
        <f>TEXT(Table1[[#This Row],[Issue Date]],"YYYY-mm")</f>
        <v>2021-04</v>
      </c>
      <c r="X943" s="33">
        <f ca="1">DATEDIF(Table1[[#This Row],[Issue Date]],TODAY(),"m")</f>
        <v>53</v>
      </c>
      <c r="Y94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31567.21</v>
      </c>
      <c r="Z943" s="22" t="str">
        <f>IF(Table1[[#This Row],[Total Payments Received]]&gt;Table1[[#This Row],[Loan Amount]],"PROFIT","LOSS")</f>
        <v>LOSS</v>
      </c>
    </row>
    <row r="944" spans="1:26" ht="30" x14ac:dyDescent="0.25">
      <c r="A944" s="21" t="s">
        <v>1927</v>
      </c>
      <c r="B944" s="2" t="s">
        <v>2644</v>
      </c>
      <c r="C944" s="3" t="s">
        <v>1928</v>
      </c>
      <c r="D944" s="3" t="s">
        <v>55</v>
      </c>
      <c r="E944" s="3">
        <v>6693</v>
      </c>
      <c r="F944" s="3">
        <v>10.8</v>
      </c>
      <c r="G944" s="3">
        <v>60</v>
      </c>
      <c r="H944" s="3" t="s">
        <v>19</v>
      </c>
      <c r="I944" s="3" t="s">
        <v>56</v>
      </c>
      <c r="J944" s="3" t="s">
        <v>21</v>
      </c>
      <c r="K944" s="3">
        <v>32866</v>
      </c>
      <c r="L944" s="3" t="s">
        <v>28</v>
      </c>
      <c r="M944" s="3">
        <v>0.31</v>
      </c>
      <c r="N944" s="3">
        <v>0.62</v>
      </c>
      <c r="O944" s="3">
        <v>7415.84</v>
      </c>
      <c r="P944" s="3">
        <v>0</v>
      </c>
      <c r="Q944" s="3">
        <f>Table1[[#This Row],[Total Payments Received]]-Table1[[#This Row],[Loan Amount]]</f>
        <v>722.84000000000015</v>
      </c>
      <c r="R944" s="4">
        <f>Table1[[#This Row],[Loan Amount]]/Table1[[#This Row],[Annual Income]]</f>
        <v>0.20364510436317168</v>
      </c>
      <c r="S944" s="6">
        <f>Table1[[#This Row],[Loan Amount]]/Table1[[#This Row],[Annual Income]]</f>
        <v>0.20364510436317168</v>
      </c>
      <c r="T944" s="3">
        <f>Table1[[#This Row],[Total Payments Received]]/Table1[[#This Row],[Term (Months)]]</f>
        <v>123.59733333333334</v>
      </c>
      <c r="U944" s="3">
        <f>Table1[[#This Row],[Annual Income]]/12</f>
        <v>2738.8333333333335</v>
      </c>
      <c r="V944" s="6">
        <f>Table1[[#This Row],[EMI PER MONTH]]/Table1[[#This Row],[INCOME PER MONTH]]</f>
        <v>4.5127730785614315E-2</v>
      </c>
      <c r="W944" s="7" t="str">
        <f>TEXT(Table1[[#This Row],[Issue Date]],"YYYY-mm")</f>
        <v>2023-03</v>
      </c>
      <c r="X944" s="33">
        <f ca="1">DATEDIF(Table1[[#This Row],[Issue Date]],TODAY(),"m")</f>
        <v>29</v>
      </c>
      <c r="Y94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722.84</v>
      </c>
      <c r="Z944" s="22" t="str">
        <f>IF(Table1[[#This Row],[Total Payments Received]]&gt;Table1[[#This Row],[Loan Amount]],"PROFIT","LOSS")</f>
        <v>PROFIT</v>
      </c>
    </row>
    <row r="945" spans="1:26" ht="45" x14ac:dyDescent="0.25">
      <c r="A945" s="21" t="s">
        <v>1929</v>
      </c>
      <c r="B945" s="2" t="s">
        <v>2678</v>
      </c>
      <c r="C945" s="3" t="s">
        <v>1930</v>
      </c>
      <c r="D945" s="3" t="s">
        <v>18</v>
      </c>
      <c r="E945" s="3">
        <v>34535</v>
      </c>
      <c r="F945" s="3">
        <v>9.1</v>
      </c>
      <c r="G945" s="3">
        <v>36</v>
      </c>
      <c r="H945" s="3" t="s">
        <v>19</v>
      </c>
      <c r="I945" s="3" t="s">
        <v>56</v>
      </c>
      <c r="J945" s="3" t="s">
        <v>31</v>
      </c>
      <c r="K945" s="3">
        <v>142669</v>
      </c>
      <c r="L945" s="3" t="s">
        <v>28</v>
      </c>
      <c r="M945" s="3">
        <v>0.44</v>
      </c>
      <c r="N945" s="3">
        <v>0.5</v>
      </c>
      <c r="O945" s="3">
        <v>37677.68</v>
      </c>
      <c r="P945" s="3">
        <v>0</v>
      </c>
      <c r="Q945" s="3">
        <f>Table1[[#This Row],[Total Payments Received]]-Table1[[#This Row],[Loan Amount]]</f>
        <v>3142.6800000000003</v>
      </c>
      <c r="R945" s="4">
        <f>Table1[[#This Row],[Loan Amount]]/Table1[[#This Row],[Annual Income]]</f>
        <v>0.24206379802199496</v>
      </c>
      <c r="S945" s="6">
        <f>Table1[[#This Row],[Loan Amount]]/Table1[[#This Row],[Annual Income]]</f>
        <v>0.24206379802199496</v>
      </c>
      <c r="T945" s="3">
        <f>Table1[[#This Row],[Total Payments Received]]/Table1[[#This Row],[Term (Months)]]</f>
        <v>1046.6022222222223</v>
      </c>
      <c r="U945" s="3">
        <f>Table1[[#This Row],[Annual Income]]/12</f>
        <v>11889.083333333334</v>
      </c>
      <c r="V945" s="6">
        <f>Table1[[#This Row],[EMI PER MONTH]]/Table1[[#This Row],[INCOME PER MONTH]]</f>
        <v>8.8030522865280236E-2</v>
      </c>
      <c r="W945" s="7" t="str">
        <f>TEXT(Table1[[#This Row],[Issue Date]],"YYYY-mm")</f>
        <v>2022-05</v>
      </c>
      <c r="X945" s="33">
        <f ca="1">DATEDIF(Table1[[#This Row],[Issue Date]],TODAY(),"m")</f>
        <v>40</v>
      </c>
      <c r="Y94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3142.68</v>
      </c>
      <c r="Z945" s="22" t="str">
        <f>IF(Table1[[#This Row],[Total Payments Received]]&gt;Table1[[#This Row],[Loan Amount]],"PROFIT","LOSS")</f>
        <v>PROFIT</v>
      </c>
    </row>
    <row r="946" spans="1:26" x14ac:dyDescent="0.25">
      <c r="A946" s="21" t="s">
        <v>1931</v>
      </c>
      <c r="B946" s="2" t="s">
        <v>2679</v>
      </c>
      <c r="C946" s="3" t="s">
        <v>1932</v>
      </c>
      <c r="D946" s="3" t="s">
        <v>49</v>
      </c>
      <c r="E946" s="3">
        <v>15818</v>
      </c>
      <c r="F946" s="3">
        <v>8</v>
      </c>
      <c r="G946" s="3">
        <v>36</v>
      </c>
      <c r="H946" s="3" t="s">
        <v>2043</v>
      </c>
      <c r="I946" s="3" t="s">
        <v>56</v>
      </c>
      <c r="J946" s="3" t="s">
        <v>36</v>
      </c>
      <c r="K946" s="3">
        <v>35898</v>
      </c>
      <c r="L946" s="3" t="s">
        <v>28</v>
      </c>
      <c r="M946" s="3">
        <v>0.23</v>
      </c>
      <c r="N946" s="3">
        <v>0.56999999999999995</v>
      </c>
      <c r="O946" s="3">
        <v>2467.0100000000002</v>
      </c>
      <c r="P946" s="3">
        <v>0</v>
      </c>
      <c r="Q946" s="3">
        <f>Table1[[#This Row],[Total Payments Received]]-Table1[[#This Row],[Loan Amount]]</f>
        <v>-13350.99</v>
      </c>
      <c r="R946" s="4">
        <f>Table1[[#This Row],[Loan Amount]]/Table1[[#This Row],[Annual Income]]</f>
        <v>0.44063736141289206</v>
      </c>
      <c r="S946" s="6">
        <f>Table1[[#This Row],[Loan Amount]]/Table1[[#This Row],[Annual Income]]</f>
        <v>0.44063736141289206</v>
      </c>
      <c r="T946" s="3">
        <f>Table1[[#This Row],[Total Payments Received]]/Table1[[#This Row],[Term (Months)]]</f>
        <v>68.528055555555568</v>
      </c>
      <c r="U946" s="3">
        <f>Table1[[#This Row],[Annual Income]]/12</f>
        <v>2991.5</v>
      </c>
      <c r="V946" s="6">
        <f>Table1[[#This Row],[EMI PER MONTH]]/Table1[[#This Row],[INCOME PER MONTH]]</f>
        <v>2.2907590023585347E-2</v>
      </c>
      <c r="W946" s="7" t="str">
        <f>TEXT(Table1[[#This Row],[Issue Date]],"YYYY-mm")</f>
        <v>2022-03</v>
      </c>
      <c r="X946" s="33">
        <f ca="1">DATEDIF(Table1[[#This Row],[Issue Date]],TODAY(),"m")</f>
        <v>41</v>
      </c>
      <c r="Y94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13350.99</v>
      </c>
      <c r="Z946" s="22" t="str">
        <f>IF(Table1[[#This Row],[Total Payments Received]]&gt;Table1[[#This Row],[Loan Amount]],"PROFIT","LOSS")</f>
        <v>LOSS</v>
      </c>
    </row>
    <row r="947" spans="1:26" x14ac:dyDescent="0.25">
      <c r="A947" s="21" t="s">
        <v>1933</v>
      </c>
      <c r="B947" s="2" t="s">
        <v>2680</v>
      </c>
      <c r="C947" s="3" t="s">
        <v>1934</v>
      </c>
      <c r="D947" s="3" t="s">
        <v>45</v>
      </c>
      <c r="E947" s="3">
        <v>32238</v>
      </c>
      <c r="F947" s="3">
        <v>23</v>
      </c>
      <c r="G947" s="3">
        <v>60</v>
      </c>
      <c r="H947" s="3" t="s">
        <v>2043</v>
      </c>
      <c r="I947" s="3" t="s">
        <v>26</v>
      </c>
      <c r="J947" s="3" t="s">
        <v>27</v>
      </c>
      <c r="K947" s="3">
        <v>48395</v>
      </c>
      <c r="L947" s="3" t="s">
        <v>22</v>
      </c>
      <c r="M947" s="3">
        <v>0.48</v>
      </c>
      <c r="N947" s="3">
        <v>0.66</v>
      </c>
      <c r="O947" s="3">
        <v>3609.94</v>
      </c>
      <c r="P947" s="3">
        <v>0</v>
      </c>
      <c r="Q947" s="3">
        <f>Table1[[#This Row],[Total Payments Received]]-Table1[[#This Row],[Loan Amount]]</f>
        <v>-28628.06</v>
      </c>
      <c r="R947" s="4">
        <f>Table1[[#This Row],[Loan Amount]]/Table1[[#This Row],[Annual Income]]</f>
        <v>0.66614319661122012</v>
      </c>
      <c r="S947" s="6">
        <f>Table1[[#This Row],[Loan Amount]]/Table1[[#This Row],[Annual Income]]</f>
        <v>0.66614319661122012</v>
      </c>
      <c r="T947" s="3">
        <f>Table1[[#This Row],[Total Payments Received]]/Table1[[#This Row],[Term (Months)]]</f>
        <v>60.165666666666667</v>
      </c>
      <c r="U947" s="3">
        <f>Table1[[#This Row],[Annual Income]]/12</f>
        <v>4032.9166666666665</v>
      </c>
      <c r="V947" s="6">
        <f>Table1[[#This Row],[EMI PER MONTH]]/Table1[[#This Row],[INCOME PER MONTH]]</f>
        <v>1.4918648620725282E-2</v>
      </c>
      <c r="W947" s="7" t="str">
        <f>TEXT(Table1[[#This Row],[Issue Date]],"YYYY-mm")</f>
        <v>2021-06</v>
      </c>
      <c r="X947" s="33">
        <f ca="1">DATEDIF(Table1[[#This Row],[Issue Date]],TODAY(),"m")</f>
        <v>51</v>
      </c>
      <c r="Y94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28628.06</v>
      </c>
      <c r="Z947" s="22" t="str">
        <f>IF(Table1[[#This Row],[Total Payments Received]]&gt;Table1[[#This Row],[Loan Amount]],"PROFIT","LOSS")</f>
        <v>LOSS</v>
      </c>
    </row>
    <row r="948" spans="1:26" x14ac:dyDescent="0.25">
      <c r="A948" s="21" t="s">
        <v>1935</v>
      </c>
      <c r="B948" s="2" t="s">
        <v>2681</v>
      </c>
      <c r="C948" s="3" t="s">
        <v>1936</v>
      </c>
      <c r="D948" s="3" t="s">
        <v>18</v>
      </c>
      <c r="E948" s="3">
        <v>31874</v>
      </c>
      <c r="F948" s="3">
        <v>19.2</v>
      </c>
      <c r="G948" s="3">
        <v>36</v>
      </c>
      <c r="H948" s="3" t="s">
        <v>19</v>
      </c>
      <c r="I948" s="3" t="s">
        <v>56</v>
      </c>
      <c r="J948" s="3" t="s">
        <v>27</v>
      </c>
      <c r="K948" s="3">
        <v>69019</v>
      </c>
      <c r="L948" s="3" t="s">
        <v>22</v>
      </c>
      <c r="M948" s="3">
        <v>0.15</v>
      </c>
      <c r="N948" s="3">
        <v>0.64</v>
      </c>
      <c r="O948" s="3">
        <v>37993.81</v>
      </c>
      <c r="P948" s="3">
        <v>0</v>
      </c>
      <c r="Q948" s="3">
        <f>Table1[[#This Row],[Total Payments Received]]-Table1[[#This Row],[Loan Amount]]</f>
        <v>6119.8099999999977</v>
      </c>
      <c r="R948" s="4">
        <f>Table1[[#This Row],[Loan Amount]]/Table1[[#This Row],[Annual Income]]</f>
        <v>0.46181486257407378</v>
      </c>
      <c r="S948" s="6">
        <f>Table1[[#This Row],[Loan Amount]]/Table1[[#This Row],[Annual Income]]</f>
        <v>0.46181486257407378</v>
      </c>
      <c r="T948" s="3">
        <f>Table1[[#This Row],[Total Payments Received]]/Table1[[#This Row],[Term (Months)]]</f>
        <v>1055.3836111111111</v>
      </c>
      <c r="U948" s="3">
        <f>Table1[[#This Row],[Annual Income]]/12</f>
        <v>5751.583333333333</v>
      </c>
      <c r="V948" s="6">
        <f>Table1[[#This Row],[EMI PER MONTH]]/Table1[[#This Row],[INCOME PER MONTH]]</f>
        <v>0.18349444838860798</v>
      </c>
      <c r="W948" s="7" t="str">
        <f>TEXT(Table1[[#This Row],[Issue Date]],"YYYY-mm")</f>
        <v>2021-07</v>
      </c>
      <c r="X948" s="33">
        <f ca="1">DATEDIF(Table1[[#This Row],[Issue Date]],TODAY(),"m")</f>
        <v>50</v>
      </c>
      <c r="Y94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6119.81</v>
      </c>
      <c r="Z948" s="22" t="str">
        <f>IF(Table1[[#This Row],[Total Payments Received]]&gt;Table1[[#This Row],[Loan Amount]],"PROFIT","LOSS")</f>
        <v>PROFIT</v>
      </c>
    </row>
    <row r="949" spans="1:26" x14ac:dyDescent="0.25">
      <c r="A949" s="21" t="s">
        <v>1937</v>
      </c>
      <c r="B949" s="2" t="s">
        <v>2682</v>
      </c>
      <c r="C949" s="3" t="s">
        <v>1938</v>
      </c>
      <c r="D949" s="3" t="s">
        <v>18</v>
      </c>
      <c r="E949" s="3">
        <v>27715</v>
      </c>
      <c r="F949" s="3">
        <v>23.7</v>
      </c>
      <c r="G949" s="3">
        <v>36</v>
      </c>
      <c r="H949" s="3" t="s">
        <v>2043</v>
      </c>
      <c r="I949" s="3" t="s">
        <v>40</v>
      </c>
      <c r="J949" s="3" t="s">
        <v>36</v>
      </c>
      <c r="K949" s="3">
        <v>133243</v>
      </c>
      <c r="L949" s="3" t="s">
        <v>32</v>
      </c>
      <c r="M949" s="3">
        <v>0.11</v>
      </c>
      <c r="N949" s="3">
        <v>0.86</v>
      </c>
      <c r="O949" s="3">
        <v>9020.5300000000007</v>
      </c>
      <c r="P949" s="3">
        <v>0</v>
      </c>
      <c r="Q949" s="3">
        <f>Table1[[#This Row],[Total Payments Received]]-Table1[[#This Row],[Loan Amount]]</f>
        <v>-18694.47</v>
      </c>
      <c r="R949" s="4">
        <f>Table1[[#This Row],[Loan Amount]]/Table1[[#This Row],[Annual Income]]</f>
        <v>0.20800342231862087</v>
      </c>
      <c r="S949" s="6">
        <f>Table1[[#This Row],[Loan Amount]]/Table1[[#This Row],[Annual Income]]</f>
        <v>0.20800342231862087</v>
      </c>
      <c r="T949" s="3">
        <f>Table1[[#This Row],[Total Payments Received]]/Table1[[#This Row],[Term (Months)]]</f>
        <v>250.57027777777779</v>
      </c>
      <c r="U949" s="3">
        <f>Table1[[#This Row],[Annual Income]]/12</f>
        <v>11103.583333333334</v>
      </c>
      <c r="V949" s="6">
        <f>Table1[[#This Row],[EMI PER MONTH]]/Table1[[#This Row],[INCOME PER MONTH]]</f>
        <v>2.2566613880904314E-2</v>
      </c>
      <c r="W949" s="7" t="str">
        <f>TEXT(Table1[[#This Row],[Issue Date]],"YYYY-mm")</f>
        <v>2022-04</v>
      </c>
      <c r="X949" s="33">
        <f ca="1">DATEDIF(Table1[[#This Row],[Issue Date]],TODAY(),"m")</f>
        <v>41</v>
      </c>
      <c r="Y94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18694.47</v>
      </c>
      <c r="Z949" s="22" t="str">
        <f>IF(Table1[[#This Row],[Total Payments Received]]&gt;Table1[[#This Row],[Loan Amount]],"PROFIT","LOSS")</f>
        <v>LOSS</v>
      </c>
    </row>
    <row r="950" spans="1:26" x14ac:dyDescent="0.25">
      <c r="A950" s="21" t="s">
        <v>1939</v>
      </c>
      <c r="B950" s="2" t="s">
        <v>2683</v>
      </c>
      <c r="C950" s="3" t="s">
        <v>1940</v>
      </c>
      <c r="D950" s="3" t="s">
        <v>71</v>
      </c>
      <c r="E950" s="3">
        <v>28605</v>
      </c>
      <c r="F950" s="3">
        <v>17.100000000000001</v>
      </c>
      <c r="G950" s="3">
        <v>36</v>
      </c>
      <c r="H950" s="3" t="s">
        <v>19</v>
      </c>
      <c r="I950" s="3" t="s">
        <v>26</v>
      </c>
      <c r="J950" s="3" t="s">
        <v>36</v>
      </c>
      <c r="K950" s="3">
        <v>34006</v>
      </c>
      <c r="L950" s="3" t="s">
        <v>32</v>
      </c>
      <c r="M950" s="3">
        <v>0.46</v>
      </c>
      <c r="N950" s="3">
        <v>0.81</v>
      </c>
      <c r="O950" s="3">
        <v>33496.46</v>
      </c>
      <c r="P950" s="3">
        <v>0</v>
      </c>
      <c r="Q950" s="3">
        <f>Table1[[#This Row],[Total Payments Received]]-Table1[[#This Row],[Loan Amount]]</f>
        <v>4891.4599999999991</v>
      </c>
      <c r="R950" s="4">
        <f>Table1[[#This Row],[Loan Amount]]/Table1[[#This Row],[Annual Income]]</f>
        <v>0.84117508674939712</v>
      </c>
      <c r="S950" s="6">
        <f>Table1[[#This Row],[Loan Amount]]/Table1[[#This Row],[Annual Income]]</f>
        <v>0.84117508674939712</v>
      </c>
      <c r="T950" s="3">
        <f>Table1[[#This Row],[Total Payments Received]]/Table1[[#This Row],[Term (Months)]]</f>
        <v>930.45722222222219</v>
      </c>
      <c r="U950" s="3">
        <f>Table1[[#This Row],[Annual Income]]/12</f>
        <v>2833.8333333333335</v>
      </c>
      <c r="V950" s="6">
        <f>Table1[[#This Row],[EMI PER MONTH]]/Table1[[#This Row],[INCOME PER MONTH]]</f>
        <v>0.32833872453880686</v>
      </c>
      <c r="W950" s="7" t="str">
        <f>TEXT(Table1[[#This Row],[Issue Date]],"YYYY-mm")</f>
        <v>2023-06</v>
      </c>
      <c r="X950" s="33">
        <f ca="1">DATEDIF(Table1[[#This Row],[Issue Date]],TODAY(),"m")</f>
        <v>26</v>
      </c>
      <c r="Y95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4891.46</v>
      </c>
      <c r="Z950" s="22" t="str">
        <f>IF(Table1[[#This Row],[Total Payments Received]]&gt;Table1[[#This Row],[Loan Amount]],"PROFIT","LOSS")</f>
        <v>PROFIT</v>
      </c>
    </row>
    <row r="951" spans="1:26" x14ac:dyDescent="0.25">
      <c r="A951" s="21" t="s">
        <v>1941</v>
      </c>
      <c r="B951" s="2" t="s">
        <v>2396</v>
      </c>
      <c r="C951" s="3" t="s">
        <v>1942</v>
      </c>
      <c r="D951" s="3" t="s">
        <v>64</v>
      </c>
      <c r="E951" s="3">
        <v>35317</v>
      </c>
      <c r="F951" s="3">
        <v>14.5</v>
      </c>
      <c r="G951" s="3">
        <v>60</v>
      </c>
      <c r="H951" s="3" t="s">
        <v>19</v>
      </c>
      <c r="I951" s="3" t="s">
        <v>82</v>
      </c>
      <c r="J951" s="3" t="s">
        <v>36</v>
      </c>
      <c r="K951" s="3">
        <v>64393</v>
      </c>
      <c r="L951" s="3" t="s">
        <v>32</v>
      </c>
      <c r="M951" s="3">
        <v>0.13</v>
      </c>
      <c r="N951" s="3">
        <v>0.63</v>
      </c>
      <c r="O951" s="3">
        <v>40437.97</v>
      </c>
      <c r="P951" s="3">
        <v>0</v>
      </c>
      <c r="Q951" s="3">
        <f>Table1[[#This Row],[Total Payments Received]]-Table1[[#This Row],[Loan Amount]]</f>
        <v>5120.9700000000012</v>
      </c>
      <c r="R951" s="4">
        <f>Table1[[#This Row],[Loan Amount]]/Table1[[#This Row],[Annual Income]]</f>
        <v>0.5484602363610952</v>
      </c>
      <c r="S951" s="6">
        <f>Table1[[#This Row],[Loan Amount]]/Table1[[#This Row],[Annual Income]]</f>
        <v>0.5484602363610952</v>
      </c>
      <c r="T951" s="3">
        <f>Table1[[#This Row],[Total Payments Received]]/Table1[[#This Row],[Term (Months)]]</f>
        <v>673.96616666666671</v>
      </c>
      <c r="U951" s="3">
        <f>Table1[[#This Row],[Annual Income]]/12</f>
        <v>5366.083333333333</v>
      </c>
      <c r="V951" s="6">
        <f>Table1[[#This Row],[EMI PER MONTH]]/Table1[[#This Row],[INCOME PER MONTH]]</f>
        <v>0.12559740965632912</v>
      </c>
      <c r="W951" s="7" t="str">
        <f>TEXT(Table1[[#This Row],[Issue Date]],"YYYY-mm")</f>
        <v>2023-01</v>
      </c>
      <c r="X951" s="33">
        <f ca="1">DATEDIF(Table1[[#This Row],[Issue Date]],TODAY(),"m")</f>
        <v>32</v>
      </c>
      <c r="Y95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5120.97</v>
      </c>
      <c r="Z951" s="22" t="str">
        <f>IF(Table1[[#This Row],[Total Payments Received]]&gt;Table1[[#This Row],[Loan Amount]],"PROFIT","LOSS")</f>
        <v>PROFIT</v>
      </c>
    </row>
    <row r="952" spans="1:26" ht="30" x14ac:dyDescent="0.25">
      <c r="A952" s="21" t="s">
        <v>1943</v>
      </c>
      <c r="B952" s="2" t="s">
        <v>2310</v>
      </c>
      <c r="C952" s="3" t="s">
        <v>1944</v>
      </c>
      <c r="D952" s="3" t="s">
        <v>52</v>
      </c>
      <c r="E952" s="3">
        <v>32174</v>
      </c>
      <c r="F952" s="3">
        <v>6.2</v>
      </c>
      <c r="G952" s="3">
        <v>60</v>
      </c>
      <c r="H952" s="3" t="s">
        <v>19</v>
      </c>
      <c r="I952" s="3" t="s">
        <v>56</v>
      </c>
      <c r="J952" s="3" t="s">
        <v>46</v>
      </c>
      <c r="K952" s="3">
        <v>40956</v>
      </c>
      <c r="L952" s="3" t="s">
        <v>32</v>
      </c>
      <c r="M952" s="3">
        <v>0.5</v>
      </c>
      <c r="N952" s="3">
        <v>0.71</v>
      </c>
      <c r="O952" s="3">
        <v>34168.79</v>
      </c>
      <c r="P952" s="3">
        <v>0</v>
      </c>
      <c r="Q952" s="3">
        <f>Table1[[#This Row],[Total Payments Received]]-Table1[[#This Row],[Loan Amount]]</f>
        <v>1994.7900000000009</v>
      </c>
      <c r="R952" s="4">
        <f>Table1[[#This Row],[Loan Amount]]/Table1[[#This Row],[Annual Income]]</f>
        <v>0.78557476316046493</v>
      </c>
      <c r="S952" s="6">
        <f>Table1[[#This Row],[Loan Amount]]/Table1[[#This Row],[Annual Income]]</f>
        <v>0.78557476316046493</v>
      </c>
      <c r="T952" s="3">
        <f>Table1[[#This Row],[Total Payments Received]]/Table1[[#This Row],[Term (Months)]]</f>
        <v>569.47983333333332</v>
      </c>
      <c r="U952" s="3">
        <f>Table1[[#This Row],[Annual Income]]/12</f>
        <v>3413</v>
      </c>
      <c r="V952" s="6">
        <f>Table1[[#This Row],[EMI PER MONTH]]/Table1[[#This Row],[INCOME PER MONTH]]</f>
        <v>0.16685608946186151</v>
      </c>
      <c r="W952" s="7" t="str">
        <f>TEXT(Table1[[#This Row],[Issue Date]],"YYYY-mm")</f>
        <v>2023-04</v>
      </c>
      <c r="X952" s="33">
        <f ca="1">DATEDIF(Table1[[#This Row],[Issue Date]],TODAY(),"m")</f>
        <v>29</v>
      </c>
      <c r="Y95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1994.79</v>
      </c>
      <c r="Z952" s="22" t="str">
        <f>IF(Table1[[#This Row],[Total Payments Received]]&gt;Table1[[#This Row],[Loan Amount]],"PROFIT","LOSS")</f>
        <v>PROFIT</v>
      </c>
    </row>
    <row r="953" spans="1:26" ht="45" x14ac:dyDescent="0.25">
      <c r="A953" s="21" t="s">
        <v>1945</v>
      </c>
      <c r="B953" s="2" t="s">
        <v>2684</v>
      </c>
      <c r="C953" s="3" t="s">
        <v>1946</v>
      </c>
      <c r="D953" s="3" t="s">
        <v>71</v>
      </c>
      <c r="E953" s="3">
        <v>10956</v>
      </c>
      <c r="F953" s="3">
        <v>18.399999999999999</v>
      </c>
      <c r="G953" s="3">
        <v>60</v>
      </c>
      <c r="H953" s="3" t="s">
        <v>19</v>
      </c>
      <c r="I953" s="3" t="s">
        <v>20</v>
      </c>
      <c r="J953" s="3" t="s">
        <v>31</v>
      </c>
      <c r="K953" s="3">
        <v>80042</v>
      </c>
      <c r="L953" s="3" t="s">
        <v>32</v>
      </c>
      <c r="M953" s="3">
        <v>0.48</v>
      </c>
      <c r="N953" s="3">
        <v>0.54</v>
      </c>
      <c r="O953" s="3">
        <v>12971.9</v>
      </c>
      <c r="P953" s="3">
        <v>0</v>
      </c>
      <c r="Q953" s="3">
        <f>Table1[[#This Row],[Total Payments Received]]-Table1[[#This Row],[Loan Amount]]</f>
        <v>2015.8999999999996</v>
      </c>
      <c r="R953" s="4">
        <f>Table1[[#This Row],[Loan Amount]]/Table1[[#This Row],[Annual Income]]</f>
        <v>0.13687813897703704</v>
      </c>
      <c r="S953" s="6">
        <f>Table1[[#This Row],[Loan Amount]]/Table1[[#This Row],[Annual Income]]</f>
        <v>0.13687813897703704</v>
      </c>
      <c r="T953" s="3">
        <f>Table1[[#This Row],[Total Payments Received]]/Table1[[#This Row],[Term (Months)]]</f>
        <v>216.19833333333332</v>
      </c>
      <c r="U953" s="3">
        <f>Table1[[#This Row],[Annual Income]]/12</f>
        <v>6670.166666666667</v>
      </c>
      <c r="V953" s="6">
        <f>Table1[[#This Row],[EMI PER MONTH]]/Table1[[#This Row],[INCOME PER MONTH]]</f>
        <v>3.2412733315009615E-2</v>
      </c>
      <c r="W953" s="7" t="str">
        <f>TEXT(Table1[[#This Row],[Issue Date]],"YYYY-mm")</f>
        <v>2023-08</v>
      </c>
      <c r="X953" s="33">
        <f ca="1">DATEDIF(Table1[[#This Row],[Issue Date]],TODAY(),"m")</f>
        <v>25</v>
      </c>
      <c r="Y95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2015.9</v>
      </c>
      <c r="Z953" s="22" t="str">
        <f>IF(Table1[[#This Row],[Total Payments Received]]&gt;Table1[[#This Row],[Loan Amount]],"PROFIT","LOSS")</f>
        <v>PROFIT</v>
      </c>
    </row>
    <row r="954" spans="1:26" ht="30" x14ac:dyDescent="0.25">
      <c r="A954" s="21" t="s">
        <v>1947</v>
      </c>
      <c r="B954" s="2" t="s">
        <v>2685</v>
      </c>
      <c r="C954" s="3" t="s">
        <v>1948</v>
      </c>
      <c r="D954" s="3" t="s">
        <v>64</v>
      </c>
      <c r="E954" s="3">
        <v>39908</v>
      </c>
      <c r="F954" s="3">
        <v>16.600000000000001</v>
      </c>
      <c r="G954" s="3">
        <v>36</v>
      </c>
      <c r="H954" s="3" t="s">
        <v>2043</v>
      </c>
      <c r="I954" s="3" t="s">
        <v>72</v>
      </c>
      <c r="J954" s="3" t="s">
        <v>46</v>
      </c>
      <c r="K954" s="3">
        <v>126199</v>
      </c>
      <c r="L954" s="3" t="s">
        <v>28</v>
      </c>
      <c r="M954" s="3">
        <v>0.15</v>
      </c>
      <c r="N954" s="3">
        <v>0.9</v>
      </c>
      <c r="O954" s="3">
        <v>4986.33</v>
      </c>
      <c r="P954" s="3">
        <v>0</v>
      </c>
      <c r="Q954" s="3">
        <f>Table1[[#This Row],[Total Payments Received]]-Table1[[#This Row],[Loan Amount]]</f>
        <v>-34921.67</v>
      </c>
      <c r="R954" s="4">
        <f>Table1[[#This Row],[Loan Amount]]/Table1[[#This Row],[Annual Income]]</f>
        <v>0.3162307149818937</v>
      </c>
      <c r="S954" s="6">
        <f>Table1[[#This Row],[Loan Amount]]/Table1[[#This Row],[Annual Income]]</f>
        <v>0.3162307149818937</v>
      </c>
      <c r="T954" s="3">
        <f>Table1[[#This Row],[Total Payments Received]]/Table1[[#This Row],[Term (Months)]]</f>
        <v>138.50916666666666</v>
      </c>
      <c r="U954" s="3">
        <f>Table1[[#This Row],[Annual Income]]/12</f>
        <v>10516.583333333334</v>
      </c>
      <c r="V954" s="6">
        <f>Table1[[#This Row],[EMI PER MONTH]]/Table1[[#This Row],[INCOME PER MONTH]]</f>
        <v>1.317054810259986E-2</v>
      </c>
      <c r="W954" s="7" t="str">
        <f>TEXT(Table1[[#This Row],[Issue Date]],"YYYY-mm")</f>
        <v>2021-01</v>
      </c>
      <c r="X954" s="33">
        <f ca="1">DATEDIF(Table1[[#This Row],[Issue Date]],TODAY(),"m")</f>
        <v>56</v>
      </c>
      <c r="Y95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34921.67</v>
      </c>
      <c r="Z954" s="22" t="str">
        <f>IF(Table1[[#This Row],[Total Payments Received]]&gt;Table1[[#This Row],[Loan Amount]],"PROFIT","LOSS")</f>
        <v>LOSS</v>
      </c>
    </row>
    <row r="955" spans="1:26" ht="45" x14ac:dyDescent="0.25">
      <c r="A955" s="21" t="s">
        <v>1949</v>
      </c>
      <c r="B955" s="2" t="s">
        <v>2686</v>
      </c>
      <c r="C955" s="3" t="s">
        <v>1950</v>
      </c>
      <c r="D955" s="3" t="s">
        <v>55</v>
      </c>
      <c r="E955" s="3">
        <v>11837</v>
      </c>
      <c r="F955" s="3">
        <v>24.8</v>
      </c>
      <c r="G955" s="3">
        <v>36</v>
      </c>
      <c r="H955" s="3" t="s">
        <v>19</v>
      </c>
      <c r="I955" s="3" t="s">
        <v>56</v>
      </c>
      <c r="J955" s="3" t="s">
        <v>31</v>
      </c>
      <c r="K955" s="3">
        <v>36078</v>
      </c>
      <c r="L955" s="3" t="s">
        <v>28</v>
      </c>
      <c r="M955" s="3">
        <v>0.32</v>
      </c>
      <c r="N955" s="3">
        <v>0.92</v>
      </c>
      <c r="O955" s="3">
        <v>14772.58</v>
      </c>
      <c r="P955" s="3">
        <v>0</v>
      </c>
      <c r="Q955" s="3">
        <f>Table1[[#This Row],[Total Payments Received]]-Table1[[#This Row],[Loan Amount]]</f>
        <v>2935.58</v>
      </c>
      <c r="R955" s="4">
        <f>Table1[[#This Row],[Loan Amount]]/Table1[[#This Row],[Annual Income]]</f>
        <v>0.32809468374078388</v>
      </c>
      <c r="S955" s="6">
        <f>Table1[[#This Row],[Loan Amount]]/Table1[[#This Row],[Annual Income]]</f>
        <v>0.32809468374078388</v>
      </c>
      <c r="T955" s="3">
        <f>Table1[[#This Row],[Total Payments Received]]/Table1[[#This Row],[Term (Months)]]</f>
        <v>410.34944444444443</v>
      </c>
      <c r="U955" s="3">
        <f>Table1[[#This Row],[Annual Income]]/12</f>
        <v>3006.5</v>
      </c>
      <c r="V955" s="6">
        <f>Table1[[#This Row],[EMI PER MONTH]]/Table1[[#This Row],[INCOME PER MONTH]]</f>
        <v>0.13648742539312969</v>
      </c>
      <c r="W955" s="7" t="str">
        <f>TEXT(Table1[[#This Row],[Issue Date]],"YYYY-mm")</f>
        <v>2021-11</v>
      </c>
      <c r="X955" s="33">
        <f ca="1">DATEDIF(Table1[[#This Row],[Issue Date]],TODAY(),"m")</f>
        <v>45</v>
      </c>
      <c r="Y95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2935.58</v>
      </c>
      <c r="Z955" s="22" t="str">
        <f>IF(Table1[[#This Row],[Total Payments Received]]&gt;Table1[[#This Row],[Loan Amount]],"PROFIT","LOSS")</f>
        <v>PROFIT</v>
      </c>
    </row>
    <row r="956" spans="1:26" ht="30" x14ac:dyDescent="0.25">
      <c r="A956" s="21" t="s">
        <v>1951</v>
      </c>
      <c r="B956" s="2" t="s">
        <v>2687</v>
      </c>
      <c r="C956" s="3" t="s">
        <v>1952</v>
      </c>
      <c r="D956" s="3" t="s">
        <v>52</v>
      </c>
      <c r="E956" s="3">
        <v>4716</v>
      </c>
      <c r="F956" s="3">
        <v>9.8000000000000007</v>
      </c>
      <c r="G956" s="3">
        <v>36</v>
      </c>
      <c r="H956" s="3" t="s">
        <v>2043</v>
      </c>
      <c r="I956" s="3" t="s">
        <v>20</v>
      </c>
      <c r="J956" s="3" t="s">
        <v>46</v>
      </c>
      <c r="K956" s="3">
        <v>59631</v>
      </c>
      <c r="L956" s="3" t="s">
        <v>28</v>
      </c>
      <c r="M956" s="3">
        <v>0.17</v>
      </c>
      <c r="N956" s="3">
        <v>0.94</v>
      </c>
      <c r="O956" s="3">
        <v>1357.66</v>
      </c>
      <c r="P956" s="3">
        <v>0</v>
      </c>
      <c r="Q956" s="3">
        <f>Table1[[#This Row],[Total Payments Received]]-Table1[[#This Row],[Loan Amount]]</f>
        <v>-3358.34</v>
      </c>
      <c r="R956" s="4">
        <f>Table1[[#This Row],[Loan Amount]]/Table1[[#This Row],[Annual Income]]</f>
        <v>7.9086381244654627E-2</v>
      </c>
      <c r="S956" s="6">
        <f>Table1[[#This Row],[Loan Amount]]/Table1[[#This Row],[Annual Income]]</f>
        <v>7.9086381244654627E-2</v>
      </c>
      <c r="T956" s="3">
        <f>Table1[[#This Row],[Total Payments Received]]/Table1[[#This Row],[Term (Months)]]</f>
        <v>37.712777777777781</v>
      </c>
      <c r="U956" s="3">
        <f>Table1[[#This Row],[Annual Income]]/12</f>
        <v>4969.25</v>
      </c>
      <c r="V956" s="6">
        <f>Table1[[#This Row],[EMI PER MONTH]]/Table1[[#This Row],[INCOME PER MONTH]]</f>
        <v>7.5892293158480216E-3</v>
      </c>
      <c r="W956" s="7" t="str">
        <f>TEXT(Table1[[#This Row],[Issue Date]],"YYYY-mm")</f>
        <v>2023-02</v>
      </c>
      <c r="X956" s="33">
        <f ca="1">DATEDIF(Table1[[#This Row],[Issue Date]],TODAY(),"m")</f>
        <v>31</v>
      </c>
      <c r="Y95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3358.34</v>
      </c>
      <c r="Z956" s="22" t="str">
        <f>IF(Table1[[#This Row],[Total Payments Received]]&gt;Table1[[#This Row],[Loan Amount]],"PROFIT","LOSS")</f>
        <v>LOSS</v>
      </c>
    </row>
    <row r="957" spans="1:26" ht="30" x14ac:dyDescent="0.25">
      <c r="A957" s="21" t="s">
        <v>1953</v>
      </c>
      <c r="B957" s="2" t="s">
        <v>2209</v>
      </c>
      <c r="C957" s="3" t="s">
        <v>1954</v>
      </c>
      <c r="D957" s="3" t="s">
        <v>71</v>
      </c>
      <c r="E957" s="3">
        <v>5481</v>
      </c>
      <c r="F957" s="3">
        <v>15.6</v>
      </c>
      <c r="G957" s="3">
        <v>36</v>
      </c>
      <c r="H957" s="3" t="s">
        <v>19</v>
      </c>
      <c r="I957" s="3" t="s">
        <v>35</v>
      </c>
      <c r="J957" s="3" t="s">
        <v>21</v>
      </c>
      <c r="K957" s="3">
        <v>125676</v>
      </c>
      <c r="L957" s="3" t="s">
        <v>32</v>
      </c>
      <c r="M957" s="3">
        <v>0.27</v>
      </c>
      <c r="N957" s="3">
        <v>0.89</v>
      </c>
      <c r="O957" s="3">
        <v>6336.04</v>
      </c>
      <c r="P957" s="3">
        <v>0</v>
      </c>
      <c r="Q957" s="3">
        <f>Table1[[#This Row],[Total Payments Received]]-Table1[[#This Row],[Loan Amount]]</f>
        <v>855.04</v>
      </c>
      <c r="R957" s="4">
        <f>Table1[[#This Row],[Loan Amount]]/Table1[[#This Row],[Annual Income]]</f>
        <v>4.3612145517043829E-2</v>
      </c>
      <c r="S957" s="6">
        <f>Table1[[#This Row],[Loan Amount]]/Table1[[#This Row],[Annual Income]]</f>
        <v>4.3612145517043829E-2</v>
      </c>
      <c r="T957" s="3">
        <f>Table1[[#This Row],[Total Payments Received]]/Table1[[#This Row],[Term (Months)]]</f>
        <v>176.0011111111111</v>
      </c>
      <c r="U957" s="3">
        <f>Table1[[#This Row],[Annual Income]]/12</f>
        <v>10473</v>
      </c>
      <c r="V957" s="6">
        <f>Table1[[#This Row],[EMI PER MONTH]]/Table1[[#This Row],[INCOME PER MONTH]]</f>
        <v>1.6805224015192504E-2</v>
      </c>
      <c r="W957" s="7" t="str">
        <f>TEXT(Table1[[#This Row],[Issue Date]],"YYYY-mm")</f>
        <v>2021-05</v>
      </c>
      <c r="X957" s="33">
        <f ca="1">DATEDIF(Table1[[#This Row],[Issue Date]],TODAY(),"m")</f>
        <v>51</v>
      </c>
      <c r="Y95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855.04</v>
      </c>
      <c r="Z957" s="22" t="str">
        <f>IF(Table1[[#This Row],[Total Payments Received]]&gt;Table1[[#This Row],[Loan Amount]],"PROFIT","LOSS")</f>
        <v>PROFIT</v>
      </c>
    </row>
    <row r="958" spans="1:26" ht="45" hidden="1" x14ac:dyDescent="0.25">
      <c r="A958" s="21" t="s">
        <v>1955</v>
      </c>
      <c r="B958" s="2" t="s">
        <v>2203</v>
      </c>
      <c r="C958" s="3" t="s">
        <v>1956</v>
      </c>
      <c r="D958" s="3" t="s">
        <v>52</v>
      </c>
      <c r="E958" s="3">
        <v>25282</v>
      </c>
      <c r="F958" s="3">
        <v>18</v>
      </c>
      <c r="G958" s="3">
        <v>60</v>
      </c>
      <c r="H958" s="3" t="s">
        <v>2773</v>
      </c>
      <c r="I958" s="3" t="s">
        <v>56</v>
      </c>
      <c r="J958" s="3" t="s">
        <v>31</v>
      </c>
      <c r="K958" s="3">
        <v>92901</v>
      </c>
      <c r="L958" s="3" t="s">
        <v>28</v>
      </c>
      <c r="M958" s="3">
        <v>0.12</v>
      </c>
      <c r="N958" s="3">
        <v>0.57999999999999996</v>
      </c>
      <c r="O958" s="3">
        <v>0</v>
      </c>
      <c r="P958" s="3">
        <v>0</v>
      </c>
      <c r="Q958" s="3">
        <f>Table1[[#This Row],[Total Payments Received]]-Table1[[#This Row],[Loan Amount]]</f>
        <v>-25282</v>
      </c>
      <c r="R958" s="4">
        <f>Table1[[#This Row],[Loan Amount]]/Table1[[#This Row],[Annual Income]]</f>
        <v>0.27213915888957063</v>
      </c>
      <c r="S958" s="6">
        <f>Table1[[#This Row],[Loan Amount]]/Table1[[#This Row],[Annual Income]]</f>
        <v>0.27213915888957063</v>
      </c>
      <c r="T958" s="3">
        <f>Table1[[#This Row],[Total Payments Received]]/Table1[[#This Row],[Term (Months)]]</f>
        <v>0</v>
      </c>
      <c r="U958" s="3">
        <f>Table1[[#This Row],[Annual Income]]/12</f>
        <v>7741.75</v>
      </c>
      <c r="V958" s="6">
        <f>Table1[[#This Row],[EMI PER MONTH]]/Table1[[#This Row],[INCOME PER MONTH]]</f>
        <v>0</v>
      </c>
      <c r="W958" s="7" t="str">
        <f>TEXT(Table1[[#This Row],[Issue Date]],"YYYY-mm")</f>
        <v>2021-05</v>
      </c>
      <c r="X958" s="33">
        <f ca="1">DATEDIF(Table1[[#This Row],[Issue Date]],TODAY(),"m")</f>
        <v>51</v>
      </c>
      <c r="Y95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25282</v>
      </c>
      <c r="Z958" s="22" t="str">
        <f>IF(Table1[[#This Row],[Total Payments Received]]&gt;Table1[[#This Row],[Loan Amount]],"PROFIT","LOSS")</f>
        <v>LOSS</v>
      </c>
    </row>
    <row r="959" spans="1:26" x14ac:dyDescent="0.25">
      <c r="A959" s="21" t="s">
        <v>1957</v>
      </c>
      <c r="B959" s="2" t="s">
        <v>2688</v>
      </c>
      <c r="C959" s="3" t="s">
        <v>1958</v>
      </c>
      <c r="D959" s="3" t="s">
        <v>52</v>
      </c>
      <c r="E959" s="3">
        <v>7548</v>
      </c>
      <c r="F959" s="3">
        <v>17.899999999999999</v>
      </c>
      <c r="G959" s="3">
        <v>36</v>
      </c>
      <c r="H959" s="3" t="s">
        <v>2043</v>
      </c>
      <c r="I959" s="3" t="s">
        <v>20</v>
      </c>
      <c r="J959" s="3" t="s">
        <v>27</v>
      </c>
      <c r="K959" s="3">
        <v>137227</v>
      </c>
      <c r="L959" s="3" t="s">
        <v>28</v>
      </c>
      <c r="M959" s="3">
        <v>0.19</v>
      </c>
      <c r="N959" s="3">
        <v>0.52</v>
      </c>
      <c r="O959" s="3">
        <v>2381.79</v>
      </c>
      <c r="P959" s="3">
        <v>0</v>
      </c>
      <c r="Q959" s="3">
        <f>Table1[[#This Row],[Total Payments Received]]-Table1[[#This Row],[Loan Amount]]</f>
        <v>-5166.21</v>
      </c>
      <c r="R959" s="4">
        <f>Table1[[#This Row],[Loan Amount]]/Table1[[#This Row],[Annual Income]]</f>
        <v>5.5003752905769275E-2</v>
      </c>
      <c r="S959" s="6">
        <f>Table1[[#This Row],[Loan Amount]]/Table1[[#This Row],[Annual Income]]</f>
        <v>5.5003752905769275E-2</v>
      </c>
      <c r="T959" s="3">
        <f>Table1[[#This Row],[Total Payments Received]]/Table1[[#This Row],[Term (Months)]]</f>
        <v>66.160833333333329</v>
      </c>
      <c r="U959" s="3">
        <f>Table1[[#This Row],[Annual Income]]/12</f>
        <v>11435.583333333334</v>
      </c>
      <c r="V959" s="6">
        <f>Table1[[#This Row],[EMI PER MONTH]]/Table1[[#This Row],[INCOME PER MONTH]]</f>
        <v>5.7855232570849756E-3</v>
      </c>
      <c r="W959" s="7" t="str">
        <f>TEXT(Table1[[#This Row],[Issue Date]],"YYYY-mm")</f>
        <v>2023-07</v>
      </c>
      <c r="X959" s="33">
        <f ca="1">DATEDIF(Table1[[#This Row],[Issue Date]],TODAY(),"m")</f>
        <v>26</v>
      </c>
      <c r="Y95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5166.21</v>
      </c>
      <c r="Z959" s="22" t="str">
        <f>IF(Table1[[#This Row],[Total Payments Received]]&gt;Table1[[#This Row],[Loan Amount]],"PROFIT","LOSS")</f>
        <v>LOSS</v>
      </c>
    </row>
    <row r="960" spans="1:26" ht="45" x14ac:dyDescent="0.25">
      <c r="A960" s="21" t="s">
        <v>1959</v>
      </c>
      <c r="B960" s="2" t="s">
        <v>2066</v>
      </c>
      <c r="C960" s="3" t="s">
        <v>1960</v>
      </c>
      <c r="D960" s="3" t="s">
        <v>39</v>
      </c>
      <c r="E960" s="3">
        <v>38605</v>
      </c>
      <c r="F960" s="3">
        <v>16.2</v>
      </c>
      <c r="G960" s="3">
        <v>36</v>
      </c>
      <c r="H960" s="3" t="s">
        <v>2043</v>
      </c>
      <c r="I960" s="3" t="s">
        <v>20</v>
      </c>
      <c r="J960" s="3" t="s">
        <v>31</v>
      </c>
      <c r="K960" s="3">
        <v>99497</v>
      </c>
      <c r="L960" s="3" t="s">
        <v>28</v>
      </c>
      <c r="M960" s="3">
        <v>0.25</v>
      </c>
      <c r="N960" s="3">
        <v>0.76</v>
      </c>
      <c r="O960" s="3">
        <v>7107.9</v>
      </c>
      <c r="P960" s="3">
        <v>0</v>
      </c>
      <c r="Q960" s="3">
        <f>Table1[[#This Row],[Total Payments Received]]-Table1[[#This Row],[Loan Amount]]</f>
        <v>-31497.1</v>
      </c>
      <c r="R960" s="4">
        <f>Table1[[#This Row],[Loan Amount]]/Table1[[#This Row],[Annual Income]]</f>
        <v>0.38800164829090322</v>
      </c>
      <c r="S960" s="6">
        <f>Table1[[#This Row],[Loan Amount]]/Table1[[#This Row],[Annual Income]]</f>
        <v>0.38800164829090322</v>
      </c>
      <c r="T960" s="3">
        <f>Table1[[#This Row],[Total Payments Received]]/Table1[[#This Row],[Term (Months)]]</f>
        <v>197.44166666666666</v>
      </c>
      <c r="U960" s="3">
        <f>Table1[[#This Row],[Annual Income]]/12</f>
        <v>8291.4166666666661</v>
      </c>
      <c r="V960" s="6">
        <f>Table1[[#This Row],[EMI PER MONTH]]/Table1[[#This Row],[INCOME PER MONTH]]</f>
        <v>2.3812778274721853E-2</v>
      </c>
      <c r="W960" s="7" t="str">
        <f>TEXT(Table1[[#This Row],[Issue Date]],"YYYY-mm")</f>
        <v>2022-12</v>
      </c>
      <c r="X960" s="33">
        <f ca="1">DATEDIF(Table1[[#This Row],[Issue Date]],TODAY(),"m")</f>
        <v>33</v>
      </c>
      <c r="Y96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31497.1</v>
      </c>
      <c r="Z960" s="22" t="str">
        <f>IF(Table1[[#This Row],[Total Payments Received]]&gt;Table1[[#This Row],[Loan Amount]],"PROFIT","LOSS")</f>
        <v>LOSS</v>
      </c>
    </row>
    <row r="961" spans="1:26" ht="45" x14ac:dyDescent="0.25">
      <c r="A961" s="21" t="s">
        <v>1961</v>
      </c>
      <c r="B961" s="2" t="s">
        <v>2689</v>
      </c>
      <c r="C961" s="3" t="s">
        <v>1962</v>
      </c>
      <c r="D961" s="3" t="s">
        <v>49</v>
      </c>
      <c r="E961" s="3">
        <v>8758</v>
      </c>
      <c r="F961" s="3">
        <v>20.5</v>
      </c>
      <c r="G961" s="3">
        <v>36</v>
      </c>
      <c r="H961" s="3" t="s">
        <v>19</v>
      </c>
      <c r="I961" s="3" t="s">
        <v>56</v>
      </c>
      <c r="J961" s="3" t="s">
        <v>31</v>
      </c>
      <c r="K961" s="3">
        <v>124813</v>
      </c>
      <c r="L961" s="3" t="s">
        <v>28</v>
      </c>
      <c r="M961" s="3">
        <v>0.28000000000000003</v>
      </c>
      <c r="N961" s="3">
        <v>0.91</v>
      </c>
      <c r="O961" s="3">
        <v>10553.39</v>
      </c>
      <c r="P961" s="3">
        <v>0</v>
      </c>
      <c r="Q961" s="3">
        <f>Table1[[#This Row],[Total Payments Received]]-Table1[[#This Row],[Loan Amount]]</f>
        <v>1795.3899999999994</v>
      </c>
      <c r="R961" s="4">
        <f>Table1[[#This Row],[Loan Amount]]/Table1[[#This Row],[Annual Income]]</f>
        <v>7.0168972783283795E-2</v>
      </c>
      <c r="S961" s="6">
        <f>Table1[[#This Row],[Loan Amount]]/Table1[[#This Row],[Annual Income]]</f>
        <v>7.0168972783283795E-2</v>
      </c>
      <c r="T961" s="3">
        <f>Table1[[#This Row],[Total Payments Received]]/Table1[[#This Row],[Term (Months)]]</f>
        <v>293.14972222222218</v>
      </c>
      <c r="U961" s="3">
        <f>Table1[[#This Row],[Annual Income]]/12</f>
        <v>10401.083333333334</v>
      </c>
      <c r="V961" s="6">
        <f>Table1[[#This Row],[EMI PER MONTH]]/Table1[[#This Row],[INCOME PER MONTH]]</f>
        <v>2.818453740128565E-2</v>
      </c>
      <c r="W961" s="7" t="str">
        <f>TEXT(Table1[[#This Row],[Issue Date]],"YYYY-mm")</f>
        <v>2021-03</v>
      </c>
      <c r="X961" s="33">
        <f ca="1">DATEDIF(Table1[[#This Row],[Issue Date]],TODAY(),"m")</f>
        <v>53</v>
      </c>
      <c r="Y96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1795.39</v>
      </c>
      <c r="Z961" s="22" t="str">
        <f>IF(Table1[[#This Row],[Total Payments Received]]&gt;Table1[[#This Row],[Loan Amount]],"PROFIT","LOSS")</f>
        <v>PROFIT</v>
      </c>
    </row>
    <row r="962" spans="1:26" ht="45" x14ac:dyDescent="0.25">
      <c r="A962" s="21" t="s">
        <v>1963</v>
      </c>
      <c r="B962" s="2" t="s">
        <v>2690</v>
      </c>
      <c r="C962" s="3" t="s">
        <v>1964</v>
      </c>
      <c r="D962" s="3" t="s">
        <v>39</v>
      </c>
      <c r="E962" s="3">
        <v>24177</v>
      </c>
      <c r="F962" s="3">
        <v>9.1</v>
      </c>
      <c r="G962" s="3">
        <v>60</v>
      </c>
      <c r="H962" s="3" t="s">
        <v>19</v>
      </c>
      <c r="I962" s="3" t="s">
        <v>40</v>
      </c>
      <c r="J962" s="3" t="s">
        <v>31</v>
      </c>
      <c r="K962" s="3">
        <v>147192</v>
      </c>
      <c r="L962" s="3" t="s">
        <v>22</v>
      </c>
      <c r="M962" s="3">
        <v>0.49</v>
      </c>
      <c r="N962" s="3">
        <v>0.57999999999999996</v>
      </c>
      <c r="O962" s="3">
        <v>26377.11</v>
      </c>
      <c r="P962" s="3">
        <v>0</v>
      </c>
      <c r="Q962" s="3">
        <f>Table1[[#This Row],[Total Payments Received]]-Table1[[#This Row],[Loan Amount]]</f>
        <v>2200.1100000000006</v>
      </c>
      <c r="R962" s="4">
        <f>Table1[[#This Row],[Loan Amount]]/Table1[[#This Row],[Annual Income]]</f>
        <v>0.16425485080710908</v>
      </c>
      <c r="S962" s="6">
        <f>Table1[[#This Row],[Loan Amount]]/Table1[[#This Row],[Annual Income]]</f>
        <v>0.16425485080710908</v>
      </c>
      <c r="T962" s="3">
        <f>Table1[[#This Row],[Total Payments Received]]/Table1[[#This Row],[Term (Months)]]</f>
        <v>439.61849999999998</v>
      </c>
      <c r="U962" s="3">
        <f>Table1[[#This Row],[Annual Income]]/12</f>
        <v>12266</v>
      </c>
      <c r="V962" s="6">
        <f>Table1[[#This Row],[EMI PER MONTH]]/Table1[[#This Row],[INCOME PER MONTH]]</f>
        <v>3.5840412522419693E-2</v>
      </c>
      <c r="W962" s="7" t="str">
        <f>TEXT(Table1[[#This Row],[Issue Date]],"YYYY-mm")</f>
        <v>2022-05</v>
      </c>
      <c r="X962" s="33">
        <f ca="1">DATEDIF(Table1[[#This Row],[Issue Date]],TODAY(),"m")</f>
        <v>39</v>
      </c>
      <c r="Y96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2200.11</v>
      </c>
      <c r="Z962" s="22" t="str">
        <f>IF(Table1[[#This Row],[Total Payments Received]]&gt;Table1[[#This Row],[Loan Amount]],"PROFIT","LOSS")</f>
        <v>PROFIT</v>
      </c>
    </row>
    <row r="963" spans="1:26" ht="30" x14ac:dyDescent="0.25">
      <c r="A963" s="21" t="s">
        <v>1965</v>
      </c>
      <c r="B963" s="2" t="s">
        <v>2439</v>
      </c>
      <c r="C963" s="3" t="s">
        <v>1966</v>
      </c>
      <c r="D963" s="3" t="s">
        <v>64</v>
      </c>
      <c r="E963" s="3">
        <v>25022</v>
      </c>
      <c r="F963" s="3">
        <v>19.5</v>
      </c>
      <c r="G963" s="3">
        <v>36</v>
      </c>
      <c r="H963" s="3" t="s">
        <v>19</v>
      </c>
      <c r="I963" s="3" t="s">
        <v>56</v>
      </c>
      <c r="J963" s="3" t="s">
        <v>21</v>
      </c>
      <c r="K963" s="3">
        <v>71574</v>
      </c>
      <c r="L963" s="3" t="s">
        <v>32</v>
      </c>
      <c r="M963" s="3">
        <v>0.42</v>
      </c>
      <c r="N963" s="3">
        <v>0.5</v>
      </c>
      <c r="O963" s="3">
        <v>29901.29</v>
      </c>
      <c r="P963" s="3">
        <v>0</v>
      </c>
      <c r="Q963" s="3">
        <f>Table1[[#This Row],[Total Payments Received]]-Table1[[#This Row],[Loan Amount]]</f>
        <v>4879.2900000000009</v>
      </c>
      <c r="R963" s="4">
        <f>Table1[[#This Row],[Loan Amount]]/Table1[[#This Row],[Annual Income]]</f>
        <v>0.34959622209182106</v>
      </c>
      <c r="S963" s="6">
        <f>Table1[[#This Row],[Loan Amount]]/Table1[[#This Row],[Annual Income]]</f>
        <v>0.34959622209182106</v>
      </c>
      <c r="T963" s="3">
        <f>Table1[[#This Row],[Total Payments Received]]/Table1[[#This Row],[Term (Months)]]</f>
        <v>830.5913888888889</v>
      </c>
      <c r="U963" s="3">
        <f>Table1[[#This Row],[Annual Income]]/12</f>
        <v>5964.5</v>
      </c>
      <c r="V963" s="6">
        <f>Table1[[#This Row],[EMI PER MONTH]]/Table1[[#This Row],[INCOME PER MONTH]]</f>
        <v>0.13925582846657539</v>
      </c>
      <c r="W963" s="7" t="str">
        <f>TEXT(Table1[[#This Row],[Issue Date]],"YYYY-mm")</f>
        <v>2023-03</v>
      </c>
      <c r="X963" s="33">
        <f ca="1">DATEDIF(Table1[[#This Row],[Issue Date]],TODAY(),"m")</f>
        <v>29</v>
      </c>
      <c r="Y96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4879.29</v>
      </c>
      <c r="Z963" s="22" t="str">
        <f>IF(Table1[[#This Row],[Total Payments Received]]&gt;Table1[[#This Row],[Loan Amount]],"PROFIT","LOSS")</f>
        <v>PROFIT</v>
      </c>
    </row>
    <row r="964" spans="1:26" ht="30" x14ac:dyDescent="0.25">
      <c r="A964" s="21" t="s">
        <v>1967</v>
      </c>
      <c r="B964" s="2" t="s">
        <v>2464</v>
      </c>
      <c r="C964" s="3" t="s">
        <v>1968</v>
      </c>
      <c r="D964" s="3" t="s">
        <v>75</v>
      </c>
      <c r="E964" s="3">
        <v>6542</v>
      </c>
      <c r="F964" s="3">
        <v>17.399999999999999</v>
      </c>
      <c r="G964" s="3">
        <v>36</v>
      </c>
      <c r="H964" s="3" t="s">
        <v>2043</v>
      </c>
      <c r="I964" s="3" t="s">
        <v>56</v>
      </c>
      <c r="J964" s="3" t="s">
        <v>46</v>
      </c>
      <c r="K964" s="3">
        <v>148494</v>
      </c>
      <c r="L964" s="3" t="s">
        <v>32</v>
      </c>
      <c r="M964" s="3">
        <v>0.39</v>
      </c>
      <c r="N964" s="3">
        <v>0.86</v>
      </c>
      <c r="O964" s="3">
        <v>723.02</v>
      </c>
      <c r="P964" s="3">
        <v>1622.45</v>
      </c>
      <c r="Q964" s="3">
        <f>Table1[[#This Row],[Total Payments Received]]-Table1[[#This Row],[Loan Amount]]</f>
        <v>-5818.98</v>
      </c>
      <c r="R964" s="4">
        <f>Table1[[#This Row],[Loan Amount]]/Table1[[#This Row],[Annual Income]]</f>
        <v>4.4055652080218728E-2</v>
      </c>
      <c r="S964" s="6">
        <f>Table1[[#This Row],[Loan Amount]]/Table1[[#This Row],[Annual Income]]</f>
        <v>4.4055652080218728E-2</v>
      </c>
      <c r="T964" s="3">
        <f>Table1[[#This Row],[Total Payments Received]]/Table1[[#This Row],[Term (Months)]]</f>
        <v>20.08388888888889</v>
      </c>
      <c r="U964" s="3">
        <f>Table1[[#This Row],[Annual Income]]/12</f>
        <v>12374.5</v>
      </c>
      <c r="V964" s="6">
        <f>Table1[[#This Row],[EMI PER MONTH]]/Table1[[#This Row],[INCOME PER MONTH]]</f>
        <v>1.6230060922775781E-3</v>
      </c>
      <c r="W964" s="7" t="str">
        <f>TEXT(Table1[[#This Row],[Issue Date]],"YYYY-mm")</f>
        <v>2022-12</v>
      </c>
      <c r="X964" s="33">
        <f ca="1">DATEDIF(Table1[[#This Row],[Issue Date]],TODAY(),"m")</f>
        <v>33</v>
      </c>
      <c r="Y96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5818.98</v>
      </c>
      <c r="Z964" s="22" t="str">
        <f>IF(Table1[[#This Row],[Total Payments Received]]&gt;Table1[[#This Row],[Loan Amount]],"PROFIT","LOSS")</f>
        <v>LOSS</v>
      </c>
    </row>
    <row r="965" spans="1:26" x14ac:dyDescent="0.25">
      <c r="A965" s="21" t="s">
        <v>1969</v>
      </c>
      <c r="B965" s="2" t="s">
        <v>2691</v>
      </c>
      <c r="C965" s="3" t="s">
        <v>1970</v>
      </c>
      <c r="D965" s="3" t="s">
        <v>25</v>
      </c>
      <c r="E965" s="3">
        <v>26476</v>
      </c>
      <c r="F965" s="3">
        <v>22.9</v>
      </c>
      <c r="G965" s="3">
        <v>36</v>
      </c>
      <c r="H965" s="3" t="s">
        <v>19</v>
      </c>
      <c r="I965" s="3" t="s">
        <v>26</v>
      </c>
      <c r="J965" s="3" t="s">
        <v>27</v>
      </c>
      <c r="K965" s="3">
        <v>61417</v>
      </c>
      <c r="L965" s="3" t="s">
        <v>22</v>
      </c>
      <c r="M965" s="3">
        <v>0.31</v>
      </c>
      <c r="N965" s="3">
        <v>0.53</v>
      </c>
      <c r="O965" s="3">
        <v>32539</v>
      </c>
      <c r="P965" s="3">
        <v>0</v>
      </c>
      <c r="Q965" s="3">
        <f>Table1[[#This Row],[Total Payments Received]]-Table1[[#This Row],[Loan Amount]]</f>
        <v>6063</v>
      </c>
      <c r="R965" s="4">
        <f>Table1[[#This Row],[Loan Amount]]/Table1[[#This Row],[Annual Income]]</f>
        <v>0.43108585570770308</v>
      </c>
      <c r="S965" s="6">
        <f>Table1[[#This Row],[Loan Amount]]/Table1[[#This Row],[Annual Income]]</f>
        <v>0.43108585570770308</v>
      </c>
      <c r="T965" s="3">
        <f>Table1[[#This Row],[Total Payments Received]]/Table1[[#This Row],[Term (Months)]]</f>
        <v>903.86111111111109</v>
      </c>
      <c r="U965" s="3">
        <f>Table1[[#This Row],[Annual Income]]/12</f>
        <v>5118.083333333333</v>
      </c>
      <c r="V965" s="6">
        <f>Table1[[#This Row],[EMI PER MONTH]]/Table1[[#This Row],[INCOME PER MONTH]]</f>
        <v>0.17660148384540655</v>
      </c>
      <c r="W965" s="7" t="str">
        <f>TEXT(Table1[[#This Row],[Issue Date]],"YYYY-mm")</f>
        <v>2023-01</v>
      </c>
      <c r="X965" s="33">
        <f ca="1">DATEDIF(Table1[[#This Row],[Issue Date]],TODAY(),"m")</f>
        <v>32</v>
      </c>
      <c r="Y96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6063</v>
      </c>
      <c r="Z965" s="22" t="str">
        <f>IF(Table1[[#This Row],[Total Payments Received]]&gt;Table1[[#This Row],[Loan Amount]],"PROFIT","LOSS")</f>
        <v>PROFIT</v>
      </c>
    </row>
    <row r="966" spans="1:26" ht="30" x14ac:dyDescent="0.25">
      <c r="A966" s="21" t="s">
        <v>1971</v>
      </c>
      <c r="B966" s="2" t="s">
        <v>2692</v>
      </c>
      <c r="C966" s="3" t="s">
        <v>1972</v>
      </c>
      <c r="D966" s="3" t="s">
        <v>45</v>
      </c>
      <c r="E966" s="3">
        <v>31784</v>
      </c>
      <c r="F966" s="3">
        <v>21.9</v>
      </c>
      <c r="G966" s="3">
        <v>36</v>
      </c>
      <c r="H966" s="3" t="s">
        <v>2043</v>
      </c>
      <c r="I966" s="3" t="s">
        <v>56</v>
      </c>
      <c r="J966" s="3" t="s">
        <v>46</v>
      </c>
      <c r="K966" s="3">
        <v>118020</v>
      </c>
      <c r="L966" s="3" t="s">
        <v>28</v>
      </c>
      <c r="M966" s="3">
        <v>0.44</v>
      </c>
      <c r="N966" s="3">
        <v>0.69</v>
      </c>
      <c r="O966" s="3">
        <v>2122.0300000000002</v>
      </c>
      <c r="P966" s="3">
        <v>0</v>
      </c>
      <c r="Q966" s="3">
        <f>Table1[[#This Row],[Total Payments Received]]-Table1[[#This Row],[Loan Amount]]</f>
        <v>-29661.97</v>
      </c>
      <c r="R966" s="4">
        <f>Table1[[#This Row],[Loan Amount]]/Table1[[#This Row],[Annual Income]]</f>
        <v>0.26931028639213694</v>
      </c>
      <c r="S966" s="6">
        <f>Table1[[#This Row],[Loan Amount]]/Table1[[#This Row],[Annual Income]]</f>
        <v>0.26931028639213694</v>
      </c>
      <c r="T966" s="3">
        <f>Table1[[#This Row],[Total Payments Received]]/Table1[[#This Row],[Term (Months)]]</f>
        <v>58.945277777777783</v>
      </c>
      <c r="U966" s="3">
        <f>Table1[[#This Row],[Annual Income]]/12</f>
        <v>9835</v>
      </c>
      <c r="V966" s="6">
        <f>Table1[[#This Row],[EMI PER MONTH]]/Table1[[#This Row],[INCOME PER MONTH]]</f>
        <v>5.993419194486811E-3</v>
      </c>
      <c r="W966" s="7" t="str">
        <f>TEXT(Table1[[#This Row],[Issue Date]],"YYYY-mm")</f>
        <v>2023-10</v>
      </c>
      <c r="X966" s="33">
        <f ca="1">DATEDIF(Table1[[#This Row],[Issue Date]],TODAY(),"m")</f>
        <v>23</v>
      </c>
      <c r="Y96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29661.97</v>
      </c>
      <c r="Z966" s="22" t="str">
        <f>IF(Table1[[#This Row],[Total Payments Received]]&gt;Table1[[#This Row],[Loan Amount]],"PROFIT","LOSS")</f>
        <v>LOSS</v>
      </c>
    </row>
    <row r="967" spans="1:26" ht="30" x14ac:dyDescent="0.25">
      <c r="A967" s="21" t="s">
        <v>1973</v>
      </c>
      <c r="B967" s="2" t="s">
        <v>2693</v>
      </c>
      <c r="C967" s="3" t="s">
        <v>1974</v>
      </c>
      <c r="D967" s="3" t="s">
        <v>75</v>
      </c>
      <c r="E967" s="3">
        <v>23740</v>
      </c>
      <c r="F967" s="3">
        <v>11.3</v>
      </c>
      <c r="G967" s="3">
        <v>36</v>
      </c>
      <c r="H967" s="3" t="s">
        <v>2043</v>
      </c>
      <c r="I967" s="3" t="s">
        <v>20</v>
      </c>
      <c r="J967" s="3" t="s">
        <v>46</v>
      </c>
      <c r="K967" s="3">
        <v>113639</v>
      </c>
      <c r="L967" s="3" t="s">
        <v>28</v>
      </c>
      <c r="M967" s="3">
        <v>0.24</v>
      </c>
      <c r="N967" s="3">
        <v>0.81</v>
      </c>
      <c r="O967" s="3">
        <v>1468.47</v>
      </c>
      <c r="P967" s="3">
        <v>0</v>
      </c>
      <c r="Q967" s="3">
        <f>Table1[[#This Row],[Total Payments Received]]-Table1[[#This Row],[Loan Amount]]</f>
        <v>-22271.53</v>
      </c>
      <c r="R967" s="4">
        <f>Table1[[#This Row],[Loan Amount]]/Table1[[#This Row],[Annual Income]]</f>
        <v>0.2089071533540422</v>
      </c>
      <c r="S967" s="6">
        <f>Table1[[#This Row],[Loan Amount]]/Table1[[#This Row],[Annual Income]]</f>
        <v>0.2089071533540422</v>
      </c>
      <c r="T967" s="3">
        <f>Table1[[#This Row],[Total Payments Received]]/Table1[[#This Row],[Term (Months)]]</f>
        <v>40.790833333333332</v>
      </c>
      <c r="U967" s="3">
        <f>Table1[[#This Row],[Annual Income]]/12</f>
        <v>9469.9166666666661</v>
      </c>
      <c r="V967" s="6">
        <f>Table1[[#This Row],[EMI PER MONTH]]/Table1[[#This Row],[INCOME PER MONTH]]</f>
        <v>4.3074120680400216E-3</v>
      </c>
      <c r="W967" s="7" t="str">
        <f>TEXT(Table1[[#This Row],[Issue Date]],"YYYY-mm")</f>
        <v>2022-12</v>
      </c>
      <c r="X967" s="33">
        <f ca="1">DATEDIF(Table1[[#This Row],[Issue Date]],TODAY(),"m")</f>
        <v>33</v>
      </c>
      <c r="Y96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22271.53</v>
      </c>
      <c r="Z967" s="22" t="str">
        <f>IF(Table1[[#This Row],[Total Payments Received]]&gt;Table1[[#This Row],[Loan Amount]],"PROFIT","LOSS")</f>
        <v>LOSS</v>
      </c>
    </row>
    <row r="968" spans="1:26" x14ac:dyDescent="0.25">
      <c r="A968" s="21" t="s">
        <v>1975</v>
      </c>
      <c r="B968" s="2" t="s">
        <v>2290</v>
      </c>
      <c r="C968" s="3" t="s">
        <v>1976</v>
      </c>
      <c r="D968" s="3" t="s">
        <v>25</v>
      </c>
      <c r="E968" s="3">
        <v>25817</v>
      </c>
      <c r="F968" s="3">
        <v>10.5</v>
      </c>
      <c r="G968" s="3">
        <v>60</v>
      </c>
      <c r="H968" s="3" t="s">
        <v>19</v>
      </c>
      <c r="I968" s="3" t="s">
        <v>20</v>
      </c>
      <c r="J968" s="3" t="s">
        <v>36</v>
      </c>
      <c r="K968" s="3">
        <v>95006</v>
      </c>
      <c r="L968" s="3" t="s">
        <v>28</v>
      </c>
      <c r="M968" s="3">
        <v>0.38</v>
      </c>
      <c r="N968" s="3">
        <v>0.61</v>
      </c>
      <c r="O968" s="3">
        <v>28527.78</v>
      </c>
      <c r="P968" s="3">
        <v>0</v>
      </c>
      <c r="Q968" s="3">
        <f>Table1[[#This Row],[Total Payments Received]]-Table1[[#This Row],[Loan Amount]]</f>
        <v>2710.7799999999988</v>
      </c>
      <c r="R968" s="4">
        <f>Table1[[#This Row],[Loan Amount]]/Table1[[#This Row],[Annual Income]]</f>
        <v>0.27174073216428435</v>
      </c>
      <c r="S968" s="6">
        <f>Table1[[#This Row],[Loan Amount]]/Table1[[#This Row],[Annual Income]]</f>
        <v>0.27174073216428435</v>
      </c>
      <c r="T968" s="3">
        <f>Table1[[#This Row],[Total Payments Received]]/Table1[[#This Row],[Term (Months)]]</f>
        <v>475.46299999999997</v>
      </c>
      <c r="U968" s="3">
        <f>Table1[[#This Row],[Annual Income]]/12</f>
        <v>7917.166666666667</v>
      </c>
      <c r="V968" s="6">
        <f>Table1[[#This Row],[EMI PER MONTH]]/Table1[[#This Row],[INCOME PER MONTH]]</f>
        <v>6.0054691282655823E-2</v>
      </c>
      <c r="W968" s="7" t="str">
        <f>TEXT(Table1[[#This Row],[Issue Date]],"YYYY-mm")</f>
        <v>2022-04</v>
      </c>
      <c r="X968" s="33">
        <f ca="1">DATEDIF(Table1[[#This Row],[Issue Date]],TODAY(),"m")</f>
        <v>41</v>
      </c>
      <c r="Y96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2710.78</v>
      </c>
      <c r="Z968" s="22" t="str">
        <f>IF(Table1[[#This Row],[Total Payments Received]]&gt;Table1[[#This Row],[Loan Amount]],"PROFIT","LOSS")</f>
        <v>PROFIT</v>
      </c>
    </row>
    <row r="969" spans="1:26" ht="30" x14ac:dyDescent="0.25">
      <c r="A969" s="21" t="s">
        <v>1977</v>
      </c>
      <c r="B969" s="2" t="s">
        <v>2390</v>
      </c>
      <c r="C969" s="3" t="s">
        <v>1978</v>
      </c>
      <c r="D969" s="3" t="s">
        <v>64</v>
      </c>
      <c r="E969" s="3">
        <v>17052</v>
      </c>
      <c r="F969" s="3">
        <v>24.6</v>
      </c>
      <c r="G969" s="3">
        <v>36</v>
      </c>
      <c r="H969" s="3" t="s">
        <v>2043</v>
      </c>
      <c r="I969" s="3" t="s">
        <v>56</v>
      </c>
      <c r="J969" s="3" t="s">
        <v>21</v>
      </c>
      <c r="K969" s="3">
        <v>124881</v>
      </c>
      <c r="L969" s="3" t="s">
        <v>32</v>
      </c>
      <c r="M969" s="3">
        <v>0.5</v>
      </c>
      <c r="N969" s="3">
        <v>0.54</v>
      </c>
      <c r="O969" s="3">
        <v>6524.2</v>
      </c>
      <c r="P969" s="3">
        <v>0</v>
      </c>
      <c r="Q969" s="3">
        <f>Table1[[#This Row],[Total Payments Received]]-Table1[[#This Row],[Loan Amount]]</f>
        <v>-10527.8</v>
      </c>
      <c r="R969" s="4">
        <f>Table1[[#This Row],[Loan Amount]]/Table1[[#This Row],[Annual Income]]</f>
        <v>0.13654599178417853</v>
      </c>
      <c r="S969" s="6">
        <f>Table1[[#This Row],[Loan Amount]]/Table1[[#This Row],[Annual Income]]</f>
        <v>0.13654599178417853</v>
      </c>
      <c r="T969" s="3">
        <f>Table1[[#This Row],[Total Payments Received]]/Table1[[#This Row],[Term (Months)]]</f>
        <v>181.22777777777776</v>
      </c>
      <c r="U969" s="3">
        <f>Table1[[#This Row],[Annual Income]]/12</f>
        <v>10406.75</v>
      </c>
      <c r="V969" s="6">
        <f>Table1[[#This Row],[EMI PER MONTH]]/Table1[[#This Row],[INCOME PER MONTH]]</f>
        <v>1.741444521851469E-2</v>
      </c>
      <c r="W969" s="7" t="str">
        <f>TEXT(Table1[[#This Row],[Issue Date]],"YYYY-mm")</f>
        <v>2022-01</v>
      </c>
      <c r="X969" s="33">
        <f ca="1">DATEDIF(Table1[[#This Row],[Issue Date]],TODAY(),"m")</f>
        <v>43</v>
      </c>
      <c r="Y96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10527.8</v>
      </c>
      <c r="Z969" s="22" t="str">
        <f>IF(Table1[[#This Row],[Total Payments Received]]&gt;Table1[[#This Row],[Loan Amount]],"PROFIT","LOSS")</f>
        <v>LOSS</v>
      </c>
    </row>
    <row r="970" spans="1:26" x14ac:dyDescent="0.25">
      <c r="A970" s="21" t="s">
        <v>1979</v>
      </c>
      <c r="B970" s="2" t="s">
        <v>2595</v>
      </c>
      <c r="C970" s="3" t="s">
        <v>1980</v>
      </c>
      <c r="D970" s="3" t="s">
        <v>64</v>
      </c>
      <c r="E970" s="3">
        <v>36153</v>
      </c>
      <c r="F970" s="3">
        <v>15.5</v>
      </c>
      <c r="G970" s="3">
        <v>36</v>
      </c>
      <c r="H970" s="3" t="s">
        <v>2043</v>
      </c>
      <c r="I970" s="3" t="s">
        <v>20</v>
      </c>
      <c r="J970" s="3" t="s">
        <v>36</v>
      </c>
      <c r="K970" s="3">
        <v>141862</v>
      </c>
      <c r="L970" s="3" t="s">
        <v>32</v>
      </c>
      <c r="M970" s="3">
        <v>0.23</v>
      </c>
      <c r="N970" s="3">
        <v>0.85</v>
      </c>
      <c r="O970" s="3">
        <v>6981.3</v>
      </c>
      <c r="P970" s="3">
        <v>0</v>
      </c>
      <c r="Q970" s="3">
        <f>Table1[[#This Row],[Total Payments Received]]-Table1[[#This Row],[Loan Amount]]</f>
        <v>-29171.7</v>
      </c>
      <c r="R970" s="4">
        <f>Table1[[#This Row],[Loan Amount]]/Table1[[#This Row],[Annual Income]]</f>
        <v>0.25484625904047598</v>
      </c>
      <c r="S970" s="6">
        <f>Table1[[#This Row],[Loan Amount]]/Table1[[#This Row],[Annual Income]]</f>
        <v>0.25484625904047598</v>
      </c>
      <c r="T970" s="3">
        <f>Table1[[#This Row],[Total Payments Received]]/Table1[[#This Row],[Term (Months)]]</f>
        <v>193.92500000000001</v>
      </c>
      <c r="U970" s="3">
        <f>Table1[[#This Row],[Annual Income]]/12</f>
        <v>11821.833333333334</v>
      </c>
      <c r="V970" s="6">
        <f>Table1[[#This Row],[EMI PER MONTH]]/Table1[[#This Row],[INCOME PER MONTH]]</f>
        <v>1.6403970055405958E-2</v>
      </c>
      <c r="W970" s="7" t="str">
        <f>TEXT(Table1[[#This Row],[Issue Date]],"YYYY-mm")</f>
        <v>2021-09</v>
      </c>
      <c r="X970" s="33">
        <f ca="1">DATEDIF(Table1[[#This Row],[Issue Date]],TODAY(),"m")</f>
        <v>48</v>
      </c>
      <c r="Y97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29171.7</v>
      </c>
      <c r="Z970" s="22" t="str">
        <f>IF(Table1[[#This Row],[Total Payments Received]]&gt;Table1[[#This Row],[Loan Amount]],"PROFIT","LOSS")</f>
        <v>LOSS</v>
      </c>
    </row>
    <row r="971" spans="1:26" ht="30" x14ac:dyDescent="0.25">
      <c r="A971" s="21" t="s">
        <v>1981</v>
      </c>
      <c r="B971" s="2" t="s">
        <v>2137</v>
      </c>
      <c r="C971" s="3" t="s">
        <v>1982</v>
      </c>
      <c r="D971" s="3" t="s">
        <v>55</v>
      </c>
      <c r="E971" s="3">
        <v>1671</v>
      </c>
      <c r="F971" s="3">
        <v>23.1</v>
      </c>
      <c r="G971" s="3">
        <v>36</v>
      </c>
      <c r="H971" s="3" t="s">
        <v>2043</v>
      </c>
      <c r="I971" s="3" t="s">
        <v>20</v>
      </c>
      <c r="J971" s="3" t="s">
        <v>21</v>
      </c>
      <c r="K971" s="3">
        <v>69454</v>
      </c>
      <c r="L971" s="3" t="s">
        <v>32</v>
      </c>
      <c r="M971" s="3">
        <v>0.37</v>
      </c>
      <c r="N971" s="3">
        <v>0.78</v>
      </c>
      <c r="O971" s="3">
        <v>682.33</v>
      </c>
      <c r="P971" s="3">
        <v>0</v>
      </c>
      <c r="Q971" s="3">
        <f>Table1[[#This Row],[Total Payments Received]]-Table1[[#This Row],[Loan Amount]]</f>
        <v>-988.67</v>
      </c>
      <c r="R971" s="4">
        <f>Table1[[#This Row],[Loan Amount]]/Table1[[#This Row],[Annual Income]]</f>
        <v>2.4059089469289027E-2</v>
      </c>
      <c r="S971" s="6">
        <f>Table1[[#This Row],[Loan Amount]]/Table1[[#This Row],[Annual Income]]</f>
        <v>2.4059089469289027E-2</v>
      </c>
      <c r="T971" s="3">
        <f>Table1[[#This Row],[Total Payments Received]]/Table1[[#This Row],[Term (Months)]]</f>
        <v>18.953611111111112</v>
      </c>
      <c r="U971" s="3">
        <f>Table1[[#This Row],[Annual Income]]/12</f>
        <v>5787.833333333333</v>
      </c>
      <c r="V971" s="6">
        <f>Table1[[#This Row],[EMI PER MONTH]]/Table1[[#This Row],[INCOME PER MONTH]]</f>
        <v>3.2747333966846163E-3</v>
      </c>
      <c r="W971" s="7" t="str">
        <f>TEXT(Table1[[#This Row],[Issue Date]],"YYYY-mm")</f>
        <v>2023-03</v>
      </c>
      <c r="X971" s="33">
        <f ca="1">DATEDIF(Table1[[#This Row],[Issue Date]],TODAY(),"m")</f>
        <v>30</v>
      </c>
      <c r="Y97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988.67</v>
      </c>
      <c r="Z971" s="22" t="str">
        <f>IF(Table1[[#This Row],[Total Payments Received]]&gt;Table1[[#This Row],[Loan Amount]],"PROFIT","LOSS")</f>
        <v>LOSS</v>
      </c>
    </row>
    <row r="972" spans="1:26" ht="30" x14ac:dyDescent="0.25">
      <c r="A972" s="21" t="s">
        <v>1983</v>
      </c>
      <c r="B972" s="2" t="s">
        <v>2435</v>
      </c>
      <c r="C972" s="3" t="s">
        <v>1984</v>
      </c>
      <c r="D972" s="3" t="s">
        <v>45</v>
      </c>
      <c r="E972" s="3">
        <v>1163</v>
      </c>
      <c r="F972" s="3">
        <v>8.3000000000000007</v>
      </c>
      <c r="G972" s="3">
        <v>36</v>
      </c>
      <c r="H972" s="3" t="s">
        <v>19</v>
      </c>
      <c r="I972" s="3" t="s">
        <v>82</v>
      </c>
      <c r="J972" s="3" t="s">
        <v>46</v>
      </c>
      <c r="K972" s="3">
        <v>31587</v>
      </c>
      <c r="L972" s="3" t="s">
        <v>32</v>
      </c>
      <c r="M972" s="3">
        <v>0.44</v>
      </c>
      <c r="N972" s="3">
        <v>0.94</v>
      </c>
      <c r="O972" s="3">
        <v>1259.53</v>
      </c>
      <c r="P972" s="3">
        <v>0</v>
      </c>
      <c r="Q972" s="3">
        <f>Table1[[#This Row],[Total Payments Received]]-Table1[[#This Row],[Loan Amount]]</f>
        <v>96.529999999999973</v>
      </c>
      <c r="R972" s="4">
        <f>Table1[[#This Row],[Loan Amount]]/Table1[[#This Row],[Annual Income]]</f>
        <v>3.6818944502485199E-2</v>
      </c>
      <c r="S972" s="6">
        <f>Table1[[#This Row],[Loan Amount]]/Table1[[#This Row],[Annual Income]]</f>
        <v>3.6818944502485199E-2</v>
      </c>
      <c r="T972" s="3">
        <f>Table1[[#This Row],[Total Payments Received]]/Table1[[#This Row],[Term (Months)]]</f>
        <v>34.986944444444447</v>
      </c>
      <c r="U972" s="3">
        <f>Table1[[#This Row],[Annual Income]]/12</f>
        <v>2632.25</v>
      </c>
      <c r="V972" s="6">
        <f>Table1[[#This Row],[EMI PER MONTH]]/Table1[[#This Row],[INCOME PER MONTH]]</f>
        <v>1.3291649518261733E-2</v>
      </c>
      <c r="W972" s="7" t="str">
        <f>TEXT(Table1[[#This Row],[Issue Date]],"YYYY-mm")</f>
        <v>2023-07</v>
      </c>
      <c r="X972" s="33">
        <f ca="1">DATEDIF(Table1[[#This Row],[Issue Date]],TODAY(),"m")</f>
        <v>25</v>
      </c>
      <c r="Y97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96.53</v>
      </c>
      <c r="Z972" s="22" t="str">
        <f>IF(Table1[[#This Row],[Total Payments Received]]&gt;Table1[[#This Row],[Loan Amount]],"PROFIT","LOSS")</f>
        <v>PROFIT</v>
      </c>
    </row>
    <row r="973" spans="1:26" ht="30" x14ac:dyDescent="0.25">
      <c r="A973" s="21" t="s">
        <v>1985</v>
      </c>
      <c r="B973" s="2" t="s">
        <v>2694</v>
      </c>
      <c r="C973" s="3" t="s">
        <v>1986</v>
      </c>
      <c r="D973" s="3" t="s">
        <v>49</v>
      </c>
      <c r="E973" s="3">
        <v>5795</v>
      </c>
      <c r="F973" s="3">
        <v>17.899999999999999</v>
      </c>
      <c r="G973" s="3">
        <v>36</v>
      </c>
      <c r="H973" s="3" t="s">
        <v>19</v>
      </c>
      <c r="I973" s="3" t="s">
        <v>20</v>
      </c>
      <c r="J973" s="3" t="s">
        <v>46</v>
      </c>
      <c r="K973" s="3">
        <v>138107</v>
      </c>
      <c r="L973" s="3" t="s">
        <v>32</v>
      </c>
      <c r="M973" s="3">
        <v>0.47</v>
      </c>
      <c r="N973" s="3">
        <v>0.65</v>
      </c>
      <c r="O973" s="3">
        <v>6832.3</v>
      </c>
      <c r="P973" s="3">
        <v>0</v>
      </c>
      <c r="Q973" s="3">
        <f>Table1[[#This Row],[Total Payments Received]]-Table1[[#This Row],[Loan Amount]]</f>
        <v>1037.3000000000002</v>
      </c>
      <c r="R973" s="4">
        <f>Table1[[#This Row],[Loan Amount]]/Table1[[#This Row],[Annual Income]]</f>
        <v>4.196021925029144E-2</v>
      </c>
      <c r="S973" s="6">
        <f>Table1[[#This Row],[Loan Amount]]/Table1[[#This Row],[Annual Income]]</f>
        <v>4.196021925029144E-2</v>
      </c>
      <c r="T973" s="3">
        <f>Table1[[#This Row],[Total Payments Received]]/Table1[[#This Row],[Term (Months)]]</f>
        <v>189.78611111111113</v>
      </c>
      <c r="U973" s="3">
        <f>Table1[[#This Row],[Annual Income]]/12</f>
        <v>11508.916666666666</v>
      </c>
      <c r="V973" s="6">
        <f>Table1[[#This Row],[EMI PER MONTH]]/Table1[[#This Row],[INCOME PER MONTH]]</f>
        <v>1.6490354097426878E-2</v>
      </c>
      <c r="W973" s="7" t="str">
        <f>TEXT(Table1[[#This Row],[Issue Date]],"YYYY-mm")</f>
        <v>2023-06</v>
      </c>
      <c r="X973" s="33">
        <f ca="1">DATEDIF(Table1[[#This Row],[Issue Date]],TODAY(),"m")</f>
        <v>26</v>
      </c>
      <c r="Y97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1037.3</v>
      </c>
      <c r="Z973" s="22" t="str">
        <f>IF(Table1[[#This Row],[Total Payments Received]]&gt;Table1[[#This Row],[Loan Amount]],"PROFIT","LOSS")</f>
        <v>PROFIT</v>
      </c>
    </row>
    <row r="974" spans="1:26" ht="30" x14ac:dyDescent="0.25">
      <c r="A974" s="21" t="s">
        <v>1987</v>
      </c>
      <c r="B974" s="2" t="s">
        <v>2107</v>
      </c>
      <c r="C974" s="3" t="s">
        <v>1988</v>
      </c>
      <c r="D974" s="3" t="s">
        <v>52</v>
      </c>
      <c r="E974" s="3">
        <v>11634</v>
      </c>
      <c r="F974" s="3">
        <v>21.2</v>
      </c>
      <c r="G974" s="3">
        <v>36</v>
      </c>
      <c r="H974" s="3" t="s">
        <v>19</v>
      </c>
      <c r="I974" s="3" t="s">
        <v>26</v>
      </c>
      <c r="J974" s="3" t="s">
        <v>21</v>
      </c>
      <c r="K974" s="3">
        <v>145584</v>
      </c>
      <c r="L974" s="3" t="s">
        <v>22</v>
      </c>
      <c r="M974" s="3">
        <v>0.39</v>
      </c>
      <c r="N974" s="3">
        <v>0.53</v>
      </c>
      <c r="O974" s="3">
        <v>14100.41</v>
      </c>
      <c r="P974" s="3">
        <v>0</v>
      </c>
      <c r="Q974" s="3">
        <f>Table1[[#This Row],[Total Payments Received]]-Table1[[#This Row],[Loan Amount]]</f>
        <v>2466.41</v>
      </c>
      <c r="R974" s="4">
        <f>Table1[[#This Row],[Loan Amount]]/Table1[[#This Row],[Annual Income]]</f>
        <v>7.9912627761292446E-2</v>
      </c>
      <c r="S974" s="6">
        <f>Table1[[#This Row],[Loan Amount]]/Table1[[#This Row],[Annual Income]]</f>
        <v>7.9912627761292446E-2</v>
      </c>
      <c r="T974" s="3">
        <f>Table1[[#This Row],[Total Payments Received]]/Table1[[#This Row],[Term (Months)]]</f>
        <v>391.67805555555555</v>
      </c>
      <c r="U974" s="3">
        <f>Table1[[#This Row],[Annual Income]]/12</f>
        <v>12132</v>
      </c>
      <c r="V974" s="6">
        <f>Table1[[#This Row],[EMI PER MONTH]]/Table1[[#This Row],[INCOME PER MONTH]]</f>
        <v>3.2284706194819941E-2</v>
      </c>
      <c r="W974" s="7" t="str">
        <f>TEXT(Table1[[#This Row],[Issue Date]],"YYYY-mm")</f>
        <v>2023-12</v>
      </c>
      <c r="X974" s="33">
        <f ca="1">DATEDIF(Table1[[#This Row],[Issue Date]],TODAY(),"m")</f>
        <v>21</v>
      </c>
      <c r="Y97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2466.41</v>
      </c>
      <c r="Z974" s="22" t="str">
        <f>IF(Table1[[#This Row],[Total Payments Received]]&gt;Table1[[#This Row],[Loan Amount]],"PROFIT","LOSS")</f>
        <v>PROFIT</v>
      </c>
    </row>
    <row r="975" spans="1:26" ht="30" x14ac:dyDescent="0.25">
      <c r="A975" s="21" t="s">
        <v>1989</v>
      </c>
      <c r="B975" s="2" t="s">
        <v>2695</v>
      </c>
      <c r="C975" s="3" t="s">
        <v>1990</v>
      </c>
      <c r="D975" s="3" t="s">
        <v>39</v>
      </c>
      <c r="E975" s="3">
        <v>5798</v>
      </c>
      <c r="F975" s="3">
        <v>23.9</v>
      </c>
      <c r="G975" s="3">
        <v>36</v>
      </c>
      <c r="H975" s="3" t="s">
        <v>2043</v>
      </c>
      <c r="I975" s="3" t="s">
        <v>82</v>
      </c>
      <c r="J975" s="3" t="s">
        <v>46</v>
      </c>
      <c r="K975" s="3">
        <v>84710</v>
      </c>
      <c r="L975" s="3" t="s">
        <v>32</v>
      </c>
      <c r="M975" s="3">
        <v>0.21</v>
      </c>
      <c r="N975" s="3">
        <v>0.83</v>
      </c>
      <c r="O975" s="3">
        <v>1416.33</v>
      </c>
      <c r="P975" s="3">
        <v>0</v>
      </c>
      <c r="Q975" s="3">
        <f>Table1[[#This Row],[Total Payments Received]]-Table1[[#This Row],[Loan Amount]]</f>
        <v>-4381.67</v>
      </c>
      <c r="R975" s="4">
        <f>Table1[[#This Row],[Loan Amount]]/Table1[[#This Row],[Annual Income]]</f>
        <v>6.8445283909809945E-2</v>
      </c>
      <c r="S975" s="6">
        <f>Table1[[#This Row],[Loan Amount]]/Table1[[#This Row],[Annual Income]]</f>
        <v>6.8445283909809945E-2</v>
      </c>
      <c r="T975" s="3">
        <f>Table1[[#This Row],[Total Payments Received]]/Table1[[#This Row],[Term (Months)]]</f>
        <v>39.342500000000001</v>
      </c>
      <c r="U975" s="3">
        <f>Table1[[#This Row],[Annual Income]]/12</f>
        <v>7059.166666666667</v>
      </c>
      <c r="V975" s="6">
        <f>Table1[[#This Row],[EMI PER MONTH]]/Table1[[#This Row],[INCOME PER MONTH]]</f>
        <v>5.5732499114626369E-3</v>
      </c>
      <c r="W975" s="7" t="str">
        <f>TEXT(Table1[[#This Row],[Issue Date]],"YYYY-mm")</f>
        <v>2023-07</v>
      </c>
      <c r="X975" s="33">
        <f ca="1">DATEDIF(Table1[[#This Row],[Issue Date]],TODAY(),"m")</f>
        <v>25</v>
      </c>
      <c r="Y97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4381.67</v>
      </c>
      <c r="Z975" s="22" t="str">
        <f>IF(Table1[[#This Row],[Total Payments Received]]&gt;Table1[[#This Row],[Loan Amount]],"PROFIT","LOSS")</f>
        <v>LOSS</v>
      </c>
    </row>
    <row r="976" spans="1:26" ht="30" x14ac:dyDescent="0.25">
      <c r="A976" s="21" t="s">
        <v>1991</v>
      </c>
      <c r="B976" s="2" t="s">
        <v>2269</v>
      </c>
      <c r="C976" s="3" t="s">
        <v>1992</v>
      </c>
      <c r="D976" s="3" t="s">
        <v>39</v>
      </c>
      <c r="E976" s="3">
        <v>23420</v>
      </c>
      <c r="F976" s="3">
        <v>11.7</v>
      </c>
      <c r="G976" s="3">
        <v>36</v>
      </c>
      <c r="H976" s="3" t="s">
        <v>2043</v>
      </c>
      <c r="I976" s="3" t="s">
        <v>72</v>
      </c>
      <c r="J976" s="3" t="s">
        <v>46</v>
      </c>
      <c r="K976" s="3">
        <v>116567</v>
      </c>
      <c r="L976" s="3" t="s">
        <v>28</v>
      </c>
      <c r="M976" s="3">
        <v>0.23</v>
      </c>
      <c r="N976" s="3">
        <v>0.73</v>
      </c>
      <c r="O976" s="3">
        <v>5945.15</v>
      </c>
      <c r="P976" s="3">
        <v>0</v>
      </c>
      <c r="Q976" s="3">
        <f>Table1[[#This Row],[Total Payments Received]]-Table1[[#This Row],[Loan Amount]]</f>
        <v>-17474.849999999999</v>
      </c>
      <c r="R976" s="4">
        <f>Table1[[#This Row],[Loan Amount]]/Table1[[#This Row],[Annual Income]]</f>
        <v>0.20091449552617807</v>
      </c>
      <c r="S976" s="6">
        <f>Table1[[#This Row],[Loan Amount]]/Table1[[#This Row],[Annual Income]]</f>
        <v>0.20091449552617807</v>
      </c>
      <c r="T976" s="3">
        <f>Table1[[#This Row],[Total Payments Received]]/Table1[[#This Row],[Term (Months)]]</f>
        <v>165.14305555555555</v>
      </c>
      <c r="U976" s="3">
        <f>Table1[[#This Row],[Annual Income]]/12</f>
        <v>9713.9166666666661</v>
      </c>
      <c r="V976" s="6">
        <f>Table1[[#This Row],[EMI PER MONTH]]/Table1[[#This Row],[INCOME PER MONTH]]</f>
        <v>1.7000666283482176E-2</v>
      </c>
      <c r="W976" s="7" t="str">
        <f>TEXT(Table1[[#This Row],[Issue Date]],"YYYY-mm")</f>
        <v>2023-05</v>
      </c>
      <c r="X976" s="33">
        <f ca="1">DATEDIF(Table1[[#This Row],[Issue Date]],TODAY(),"m")</f>
        <v>28</v>
      </c>
      <c r="Y97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17474.85</v>
      </c>
      <c r="Z976" s="22" t="str">
        <f>IF(Table1[[#This Row],[Total Payments Received]]&gt;Table1[[#This Row],[Loan Amount]],"PROFIT","LOSS")</f>
        <v>LOSS</v>
      </c>
    </row>
    <row r="977" spans="1:26" x14ac:dyDescent="0.25">
      <c r="A977" s="21" t="s">
        <v>1993</v>
      </c>
      <c r="B977" s="2" t="s">
        <v>2120</v>
      </c>
      <c r="C977" s="3" t="s">
        <v>1994</v>
      </c>
      <c r="D977" s="3" t="s">
        <v>64</v>
      </c>
      <c r="E977" s="3">
        <v>30300</v>
      </c>
      <c r="F977" s="3">
        <v>19.5</v>
      </c>
      <c r="G977" s="3">
        <v>36</v>
      </c>
      <c r="H977" s="3" t="s">
        <v>19</v>
      </c>
      <c r="I977" s="3" t="s">
        <v>56</v>
      </c>
      <c r="J977" s="3" t="s">
        <v>27</v>
      </c>
      <c r="K977" s="3">
        <v>121748</v>
      </c>
      <c r="L977" s="3" t="s">
        <v>32</v>
      </c>
      <c r="M977" s="3">
        <v>0.11</v>
      </c>
      <c r="N977" s="3">
        <v>0.6</v>
      </c>
      <c r="O977" s="3">
        <v>36208.5</v>
      </c>
      <c r="P977" s="3">
        <v>0</v>
      </c>
      <c r="Q977" s="3">
        <f>Table1[[#This Row],[Total Payments Received]]-Table1[[#This Row],[Loan Amount]]</f>
        <v>5908.5</v>
      </c>
      <c r="R977" s="4">
        <f>Table1[[#This Row],[Loan Amount]]/Table1[[#This Row],[Annual Income]]</f>
        <v>0.24887472484147583</v>
      </c>
      <c r="S977" s="6">
        <f>Table1[[#This Row],[Loan Amount]]/Table1[[#This Row],[Annual Income]]</f>
        <v>0.24887472484147583</v>
      </c>
      <c r="T977" s="3">
        <f>Table1[[#This Row],[Total Payments Received]]/Table1[[#This Row],[Term (Months)]]</f>
        <v>1005.7916666666666</v>
      </c>
      <c r="U977" s="3">
        <f>Table1[[#This Row],[Annual Income]]/12</f>
        <v>10145.666666666666</v>
      </c>
      <c r="V977" s="6">
        <f>Table1[[#This Row],[EMI PER MONTH]]/Table1[[#This Row],[INCOME PER MONTH]]</f>
        <v>9.9135098728521207E-2</v>
      </c>
      <c r="W977" s="7" t="str">
        <f>TEXT(Table1[[#This Row],[Issue Date]],"YYYY-mm")</f>
        <v>2022-08</v>
      </c>
      <c r="X977" s="33">
        <f ca="1">DATEDIF(Table1[[#This Row],[Issue Date]],TODAY(),"m")</f>
        <v>37</v>
      </c>
      <c r="Y97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5908.5</v>
      </c>
      <c r="Z977" s="22" t="str">
        <f>IF(Table1[[#This Row],[Total Payments Received]]&gt;Table1[[#This Row],[Loan Amount]],"PROFIT","LOSS")</f>
        <v>PROFIT</v>
      </c>
    </row>
    <row r="978" spans="1:26" x14ac:dyDescent="0.25">
      <c r="A978" s="21" t="s">
        <v>1995</v>
      </c>
      <c r="B978" s="2" t="s">
        <v>2423</v>
      </c>
      <c r="C978" s="3" t="s">
        <v>1996</v>
      </c>
      <c r="D978" s="3" t="s">
        <v>39</v>
      </c>
      <c r="E978" s="3">
        <v>25345</v>
      </c>
      <c r="F978" s="3">
        <v>15.8</v>
      </c>
      <c r="G978" s="3">
        <v>36</v>
      </c>
      <c r="H978" s="3" t="s">
        <v>2043</v>
      </c>
      <c r="I978" s="3" t="s">
        <v>20</v>
      </c>
      <c r="J978" s="3" t="s">
        <v>36</v>
      </c>
      <c r="K978" s="3">
        <v>105886</v>
      </c>
      <c r="L978" s="3" t="s">
        <v>22</v>
      </c>
      <c r="M978" s="3">
        <v>0.4</v>
      </c>
      <c r="N978" s="3">
        <v>0.85</v>
      </c>
      <c r="O978" s="3">
        <v>6434.2</v>
      </c>
      <c r="P978" s="3">
        <v>4640.18</v>
      </c>
      <c r="Q978" s="3">
        <f>Table1[[#This Row],[Total Payments Received]]-Table1[[#This Row],[Loan Amount]]</f>
        <v>-18910.8</v>
      </c>
      <c r="R978" s="4">
        <f>Table1[[#This Row],[Loan Amount]]/Table1[[#This Row],[Annual Income]]</f>
        <v>0.23936119978089643</v>
      </c>
      <c r="S978" s="6">
        <f>Table1[[#This Row],[Loan Amount]]/Table1[[#This Row],[Annual Income]]</f>
        <v>0.23936119978089643</v>
      </c>
      <c r="T978" s="3">
        <f>Table1[[#This Row],[Total Payments Received]]/Table1[[#This Row],[Term (Months)]]</f>
        <v>178.72777777777776</v>
      </c>
      <c r="U978" s="3">
        <f>Table1[[#This Row],[Annual Income]]/12</f>
        <v>8823.8333333333339</v>
      </c>
      <c r="V978" s="6">
        <f>Table1[[#This Row],[EMI PER MONTH]]/Table1[[#This Row],[INCOME PER MONTH]]</f>
        <v>2.0255117138557818E-2</v>
      </c>
      <c r="W978" s="7" t="str">
        <f>TEXT(Table1[[#This Row],[Issue Date]],"YYYY-mm")</f>
        <v>2022-12</v>
      </c>
      <c r="X978" s="33">
        <f ca="1">DATEDIF(Table1[[#This Row],[Issue Date]],TODAY(),"m")</f>
        <v>33</v>
      </c>
      <c r="Y97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18910.8</v>
      </c>
      <c r="Z978" s="22" t="str">
        <f>IF(Table1[[#This Row],[Total Payments Received]]&gt;Table1[[#This Row],[Loan Amount]],"PROFIT","LOSS")</f>
        <v>LOSS</v>
      </c>
    </row>
    <row r="979" spans="1:26" ht="30" x14ac:dyDescent="0.25">
      <c r="A979" s="21" t="s">
        <v>1997</v>
      </c>
      <c r="B979" s="2" t="s">
        <v>2696</v>
      </c>
      <c r="C979" s="3" t="s">
        <v>1998</v>
      </c>
      <c r="D979" s="3" t="s">
        <v>64</v>
      </c>
      <c r="E979" s="3">
        <v>11749</v>
      </c>
      <c r="F979" s="3">
        <v>6.2</v>
      </c>
      <c r="G979" s="3">
        <v>60</v>
      </c>
      <c r="H979" s="3" t="s">
        <v>19</v>
      </c>
      <c r="I979" s="3" t="s">
        <v>26</v>
      </c>
      <c r="J979" s="3" t="s">
        <v>36</v>
      </c>
      <c r="K979" s="3">
        <v>48816</v>
      </c>
      <c r="L979" s="3" t="s">
        <v>28</v>
      </c>
      <c r="M979" s="3">
        <v>0.12</v>
      </c>
      <c r="N979" s="3">
        <v>0.59</v>
      </c>
      <c r="O979" s="3">
        <v>12477.44</v>
      </c>
      <c r="P979" s="3">
        <v>0</v>
      </c>
      <c r="Q979" s="3">
        <f>Table1[[#This Row],[Total Payments Received]]-Table1[[#This Row],[Loan Amount]]</f>
        <v>728.44000000000051</v>
      </c>
      <c r="R979" s="4">
        <f>Table1[[#This Row],[Loan Amount]]/Table1[[#This Row],[Annual Income]]</f>
        <v>0.24067928548017042</v>
      </c>
      <c r="S979" s="6">
        <f>Table1[[#This Row],[Loan Amount]]/Table1[[#This Row],[Annual Income]]</f>
        <v>0.24067928548017042</v>
      </c>
      <c r="T979" s="3">
        <f>Table1[[#This Row],[Total Payments Received]]/Table1[[#This Row],[Term (Months)]]</f>
        <v>207.95733333333334</v>
      </c>
      <c r="U979" s="3">
        <f>Table1[[#This Row],[Annual Income]]/12</f>
        <v>4068</v>
      </c>
      <c r="V979" s="6">
        <f>Table1[[#This Row],[EMI PER MONTH]]/Table1[[#This Row],[INCOME PER MONTH]]</f>
        <v>5.1120288430022948E-2</v>
      </c>
      <c r="W979" s="7" t="str">
        <f>TEXT(Table1[[#This Row],[Issue Date]],"YYYY-mm")</f>
        <v>2022-09</v>
      </c>
      <c r="X979" s="33">
        <f ca="1">DATEDIF(Table1[[#This Row],[Issue Date]],TODAY(),"m")</f>
        <v>35</v>
      </c>
      <c r="Y97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728.440000000001</v>
      </c>
      <c r="Z979" s="22" t="str">
        <f>IF(Table1[[#This Row],[Total Payments Received]]&gt;Table1[[#This Row],[Loan Amount]],"PROFIT","LOSS")</f>
        <v>PROFIT</v>
      </c>
    </row>
    <row r="980" spans="1:26" x14ac:dyDescent="0.25">
      <c r="A980" s="21" t="s">
        <v>1999</v>
      </c>
      <c r="B980" s="2" t="s">
        <v>2697</v>
      </c>
      <c r="C980" s="3" t="s">
        <v>2000</v>
      </c>
      <c r="D980" s="3" t="s">
        <v>52</v>
      </c>
      <c r="E980" s="3">
        <v>39595</v>
      </c>
      <c r="F980" s="3">
        <v>18.8</v>
      </c>
      <c r="G980" s="3">
        <v>60</v>
      </c>
      <c r="H980" s="3" t="s">
        <v>2043</v>
      </c>
      <c r="I980" s="3" t="s">
        <v>72</v>
      </c>
      <c r="J980" s="3" t="s">
        <v>36</v>
      </c>
      <c r="K980" s="3">
        <v>115824</v>
      </c>
      <c r="L980" s="3" t="s">
        <v>22</v>
      </c>
      <c r="M980" s="3">
        <v>0.45</v>
      </c>
      <c r="N980" s="3">
        <v>0.62</v>
      </c>
      <c r="O980" s="3">
        <v>12429.24</v>
      </c>
      <c r="P980" s="3">
        <v>11066.94</v>
      </c>
      <c r="Q980" s="3">
        <f>Table1[[#This Row],[Total Payments Received]]-Table1[[#This Row],[Loan Amount]]</f>
        <v>-27165.760000000002</v>
      </c>
      <c r="R980" s="4">
        <f>Table1[[#This Row],[Loan Amount]]/Table1[[#This Row],[Annual Income]]</f>
        <v>0.34185488327117003</v>
      </c>
      <c r="S980" s="6">
        <f>Table1[[#This Row],[Loan Amount]]/Table1[[#This Row],[Annual Income]]</f>
        <v>0.34185488327117003</v>
      </c>
      <c r="T980" s="3">
        <f>Table1[[#This Row],[Total Payments Received]]/Table1[[#This Row],[Term (Months)]]</f>
        <v>207.154</v>
      </c>
      <c r="U980" s="3">
        <f>Table1[[#This Row],[Annual Income]]/12</f>
        <v>9652</v>
      </c>
      <c r="V980" s="6">
        <f>Table1[[#This Row],[EMI PER MONTH]]/Table1[[#This Row],[INCOME PER MONTH]]</f>
        <v>2.1462287608785744E-2</v>
      </c>
      <c r="W980" s="7" t="str">
        <f>TEXT(Table1[[#This Row],[Issue Date]],"YYYY-mm")</f>
        <v>2021-02</v>
      </c>
      <c r="X980" s="33">
        <f ca="1">DATEDIF(Table1[[#This Row],[Issue Date]],TODAY(),"m")</f>
        <v>54</v>
      </c>
      <c r="Y98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27165.76</v>
      </c>
      <c r="Z980" s="22" t="str">
        <f>IF(Table1[[#This Row],[Total Payments Received]]&gt;Table1[[#This Row],[Loan Amount]],"PROFIT","LOSS")</f>
        <v>LOSS</v>
      </c>
    </row>
    <row r="981" spans="1:26" ht="45" x14ac:dyDescent="0.25">
      <c r="A981" s="21" t="s">
        <v>2001</v>
      </c>
      <c r="B981" s="2" t="s">
        <v>2264</v>
      </c>
      <c r="C981" s="3" t="s">
        <v>2002</v>
      </c>
      <c r="D981" s="3" t="s">
        <v>64</v>
      </c>
      <c r="E981" s="3">
        <v>26121</v>
      </c>
      <c r="F981" s="3">
        <v>18.8</v>
      </c>
      <c r="G981" s="3">
        <v>60</v>
      </c>
      <c r="H981" s="3" t="s">
        <v>2043</v>
      </c>
      <c r="I981" s="3" t="s">
        <v>26</v>
      </c>
      <c r="J981" s="3" t="s">
        <v>31</v>
      </c>
      <c r="K981" s="3">
        <v>59432</v>
      </c>
      <c r="L981" s="3" t="s">
        <v>28</v>
      </c>
      <c r="M981" s="3">
        <v>0.15</v>
      </c>
      <c r="N981" s="3">
        <v>0.54</v>
      </c>
      <c r="O981" s="3">
        <v>0</v>
      </c>
      <c r="P981" s="3">
        <v>0</v>
      </c>
      <c r="Q981" s="3">
        <f>Table1[[#This Row],[Total Payments Received]]-Table1[[#This Row],[Loan Amount]]</f>
        <v>-26121</v>
      </c>
      <c r="R981" s="4">
        <f>Table1[[#This Row],[Loan Amount]]/Table1[[#This Row],[Annual Income]]</f>
        <v>0.43951070130569392</v>
      </c>
      <c r="S981" s="6">
        <f>Table1[[#This Row],[Loan Amount]]/Table1[[#This Row],[Annual Income]]</f>
        <v>0.43951070130569392</v>
      </c>
      <c r="T981" s="3">
        <f>Table1[[#This Row],[Total Payments Received]]/Table1[[#This Row],[Term (Months)]]</f>
        <v>0</v>
      </c>
      <c r="U981" s="3">
        <f>Table1[[#This Row],[Annual Income]]/12</f>
        <v>4952.666666666667</v>
      </c>
      <c r="V981" s="6">
        <f>Table1[[#This Row],[EMI PER MONTH]]/Table1[[#This Row],[INCOME PER MONTH]]</f>
        <v>0</v>
      </c>
      <c r="W981" s="7" t="str">
        <f>TEXT(Table1[[#This Row],[Issue Date]],"YYYY-mm")</f>
        <v>2021-05</v>
      </c>
      <c r="X981" s="33">
        <f ca="1">DATEDIF(Table1[[#This Row],[Issue Date]],TODAY(),"m")</f>
        <v>52</v>
      </c>
      <c r="Y98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26121</v>
      </c>
      <c r="Z981" s="22" t="str">
        <f>IF(Table1[[#This Row],[Total Payments Received]]&gt;Table1[[#This Row],[Loan Amount]],"PROFIT","LOSS")</f>
        <v>LOSS</v>
      </c>
    </row>
    <row r="982" spans="1:26" x14ac:dyDescent="0.25">
      <c r="A982" s="21" t="s">
        <v>2003</v>
      </c>
      <c r="B982" s="2" t="s">
        <v>2444</v>
      </c>
      <c r="C982" s="3" t="s">
        <v>2004</v>
      </c>
      <c r="D982" s="3" t="s">
        <v>55</v>
      </c>
      <c r="E982" s="3">
        <v>38487</v>
      </c>
      <c r="F982" s="3">
        <v>23.6</v>
      </c>
      <c r="G982" s="3">
        <v>60</v>
      </c>
      <c r="H982" s="3" t="s">
        <v>2043</v>
      </c>
      <c r="I982" s="3" t="s">
        <v>20</v>
      </c>
      <c r="J982" s="3" t="s">
        <v>27</v>
      </c>
      <c r="K982" s="3">
        <v>139758</v>
      </c>
      <c r="L982" s="3" t="s">
        <v>32</v>
      </c>
      <c r="M982" s="3">
        <v>0.17</v>
      </c>
      <c r="N982" s="3">
        <v>0.68</v>
      </c>
      <c r="O982" s="3">
        <v>7006.59</v>
      </c>
      <c r="P982" s="3">
        <v>17357.919999999998</v>
      </c>
      <c r="Q982" s="3">
        <f>Table1[[#This Row],[Total Payments Received]]-Table1[[#This Row],[Loan Amount]]</f>
        <v>-31480.41</v>
      </c>
      <c r="R982" s="4">
        <f>Table1[[#This Row],[Loan Amount]]/Table1[[#This Row],[Annual Income]]</f>
        <v>0.27538316232344479</v>
      </c>
      <c r="S982" s="6">
        <f>Table1[[#This Row],[Loan Amount]]/Table1[[#This Row],[Annual Income]]</f>
        <v>0.27538316232344479</v>
      </c>
      <c r="T982" s="3">
        <f>Table1[[#This Row],[Total Payments Received]]/Table1[[#This Row],[Term (Months)]]</f>
        <v>116.7765</v>
      </c>
      <c r="U982" s="3">
        <f>Table1[[#This Row],[Annual Income]]/12</f>
        <v>11646.5</v>
      </c>
      <c r="V982" s="6">
        <f>Table1[[#This Row],[EMI PER MONTH]]/Table1[[#This Row],[INCOME PER MONTH]]</f>
        <v>1.0026746232773795E-2</v>
      </c>
      <c r="W982" s="7" t="str">
        <f>TEXT(Table1[[#This Row],[Issue Date]],"YYYY-mm")</f>
        <v>2023-01</v>
      </c>
      <c r="X982" s="33">
        <f ca="1">DATEDIF(Table1[[#This Row],[Issue Date]],TODAY(),"m")</f>
        <v>32</v>
      </c>
      <c r="Y98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31480.41</v>
      </c>
      <c r="Z982" s="22" t="str">
        <f>IF(Table1[[#This Row],[Total Payments Received]]&gt;Table1[[#This Row],[Loan Amount]],"PROFIT","LOSS")</f>
        <v>LOSS</v>
      </c>
    </row>
    <row r="983" spans="1:26" x14ac:dyDescent="0.25">
      <c r="A983" s="21" t="s">
        <v>2005</v>
      </c>
      <c r="B983" s="2" t="s">
        <v>2698</v>
      </c>
      <c r="C983" s="3" t="s">
        <v>2006</v>
      </c>
      <c r="D983" s="3" t="s">
        <v>49</v>
      </c>
      <c r="E983" s="3">
        <v>29411</v>
      </c>
      <c r="F983" s="3">
        <v>14.9</v>
      </c>
      <c r="G983" s="3">
        <v>36</v>
      </c>
      <c r="H983" s="3" t="s">
        <v>2043</v>
      </c>
      <c r="I983" s="3" t="s">
        <v>35</v>
      </c>
      <c r="J983" s="3" t="s">
        <v>36</v>
      </c>
      <c r="K983" s="3">
        <v>78617</v>
      </c>
      <c r="L983" s="3" t="s">
        <v>22</v>
      </c>
      <c r="M983" s="3">
        <v>0.28999999999999998</v>
      </c>
      <c r="N983" s="3">
        <v>0.69</v>
      </c>
      <c r="O983" s="3">
        <v>3079.75</v>
      </c>
      <c r="P983" s="3">
        <v>0</v>
      </c>
      <c r="Q983" s="3">
        <f>Table1[[#This Row],[Total Payments Received]]-Table1[[#This Row],[Loan Amount]]</f>
        <v>-26331.25</v>
      </c>
      <c r="R983" s="4">
        <f>Table1[[#This Row],[Loan Amount]]/Table1[[#This Row],[Annual Income]]</f>
        <v>0.37410483737614003</v>
      </c>
      <c r="S983" s="6">
        <f>Table1[[#This Row],[Loan Amount]]/Table1[[#This Row],[Annual Income]]</f>
        <v>0.37410483737614003</v>
      </c>
      <c r="T983" s="3">
        <f>Table1[[#This Row],[Total Payments Received]]/Table1[[#This Row],[Term (Months)]]</f>
        <v>85.548611111111114</v>
      </c>
      <c r="U983" s="3">
        <f>Table1[[#This Row],[Annual Income]]/12</f>
        <v>6551.416666666667</v>
      </c>
      <c r="V983" s="6">
        <f>Table1[[#This Row],[EMI PER MONTH]]/Table1[[#This Row],[INCOME PER MONTH]]</f>
        <v>1.3058032401813009E-2</v>
      </c>
      <c r="W983" s="7" t="str">
        <f>TEXT(Table1[[#This Row],[Issue Date]],"YYYY-mm")</f>
        <v>2022-12</v>
      </c>
      <c r="X983" s="33">
        <f ca="1">DATEDIF(Table1[[#This Row],[Issue Date]],TODAY(),"m")</f>
        <v>32</v>
      </c>
      <c r="Y98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26331.25</v>
      </c>
      <c r="Z983" s="22" t="str">
        <f>IF(Table1[[#This Row],[Total Payments Received]]&gt;Table1[[#This Row],[Loan Amount]],"PROFIT","LOSS")</f>
        <v>LOSS</v>
      </c>
    </row>
    <row r="984" spans="1:26" x14ac:dyDescent="0.25">
      <c r="A984" s="21" t="s">
        <v>2007</v>
      </c>
      <c r="B984" s="2" t="s">
        <v>2547</v>
      </c>
      <c r="C984" s="3" t="s">
        <v>2008</v>
      </c>
      <c r="D984" s="3" t="s">
        <v>18</v>
      </c>
      <c r="E984" s="3">
        <v>34361</v>
      </c>
      <c r="F984" s="3">
        <v>9.6</v>
      </c>
      <c r="G984" s="3">
        <v>60</v>
      </c>
      <c r="H984" s="3" t="s">
        <v>19</v>
      </c>
      <c r="I984" s="3" t="s">
        <v>20</v>
      </c>
      <c r="J984" s="3" t="s">
        <v>36</v>
      </c>
      <c r="K984" s="3">
        <v>102373</v>
      </c>
      <c r="L984" s="3" t="s">
        <v>28</v>
      </c>
      <c r="M984" s="3">
        <v>0.4</v>
      </c>
      <c r="N984" s="3">
        <v>0.73</v>
      </c>
      <c r="O984" s="3">
        <v>37659.660000000003</v>
      </c>
      <c r="P984" s="3">
        <v>0</v>
      </c>
      <c r="Q984" s="3">
        <f>Table1[[#This Row],[Total Payments Received]]-Table1[[#This Row],[Loan Amount]]</f>
        <v>3298.6600000000035</v>
      </c>
      <c r="R984" s="4">
        <f>Table1[[#This Row],[Loan Amount]]/Table1[[#This Row],[Annual Income]]</f>
        <v>0.33564514080861163</v>
      </c>
      <c r="S984" s="6">
        <f>Table1[[#This Row],[Loan Amount]]/Table1[[#This Row],[Annual Income]]</f>
        <v>0.33564514080861163</v>
      </c>
      <c r="T984" s="3">
        <f>Table1[[#This Row],[Total Payments Received]]/Table1[[#This Row],[Term (Months)]]</f>
        <v>627.66100000000006</v>
      </c>
      <c r="U984" s="3">
        <f>Table1[[#This Row],[Annual Income]]/12</f>
        <v>8531.0833333333339</v>
      </c>
      <c r="V984" s="6">
        <f>Table1[[#This Row],[EMI PER MONTH]]/Table1[[#This Row],[INCOME PER MONTH]]</f>
        <v>7.3573422679808154E-2</v>
      </c>
      <c r="W984" s="7" t="str">
        <f>TEXT(Table1[[#This Row],[Issue Date]],"YYYY-mm")</f>
        <v>2022-06</v>
      </c>
      <c r="X984" s="33">
        <f ca="1">DATEDIF(Table1[[#This Row],[Issue Date]],TODAY(),"m")</f>
        <v>39</v>
      </c>
      <c r="Y98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3298.66</v>
      </c>
      <c r="Z984" s="22" t="str">
        <f>IF(Table1[[#This Row],[Total Payments Received]]&gt;Table1[[#This Row],[Loan Amount]],"PROFIT","LOSS")</f>
        <v>PROFIT</v>
      </c>
    </row>
    <row r="985" spans="1:26" x14ac:dyDescent="0.25">
      <c r="A985" s="21" t="s">
        <v>2009</v>
      </c>
      <c r="B985" s="2" t="s">
        <v>2117</v>
      </c>
      <c r="C985" s="3" t="s">
        <v>2010</v>
      </c>
      <c r="D985" s="3" t="s">
        <v>71</v>
      </c>
      <c r="E985" s="3">
        <v>22223</v>
      </c>
      <c r="F985" s="3">
        <v>5.9</v>
      </c>
      <c r="G985" s="3">
        <v>60</v>
      </c>
      <c r="H985" s="3" t="s">
        <v>19</v>
      </c>
      <c r="I985" s="3" t="s">
        <v>56</v>
      </c>
      <c r="J985" s="3" t="s">
        <v>27</v>
      </c>
      <c r="K985" s="3">
        <v>64217</v>
      </c>
      <c r="L985" s="3" t="s">
        <v>32</v>
      </c>
      <c r="M985" s="3">
        <v>0.16</v>
      </c>
      <c r="N985" s="3">
        <v>0.82</v>
      </c>
      <c r="O985" s="3">
        <v>23534.16</v>
      </c>
      <c r="P985" s="3">
        <v>0</v>
      </c>
      <c r="Q985" s="3">
        <f>Table1[[#This Row],[Total Payments Received]]-Table1[[#This Row],[Loan Amount]]</f>
        <v>1311.1599999999999</v>
      </c>
      <c r="R985" s="4">
        <f>Table1[[#This Row],[Loan Amount]]/Table1[[#This Row],[Annual Income]]</f>
        <v>0.346061011881589</v>
      </c>
      <c r="S985" s="6">
        <f>Table1[[#This Row],[Loan Amount]]/Table1[[#This Row],[Annual Income]]</f>
        <v>0.346061011881589</v>
      </c>
      <c r="T985" s="3">
        <f>Table1[[#This Row],[Total Payments Received]]/Table1[[#This Row],[Term (Months)]]</f>
        <v>392.23599999999999</v>
      </c>
      <c r="U985" s="3">
        <f>Table1[[#This Row],[Annual Income]]/12</f>
        <v>5351.416666666667</v>
      </c>
      <c r="V985" s="6">
        <f>Table1[[#This Row],[EMI PER MONTH]]/Table1[[#This Row],[INCOME PER MONTH]]</f>
        <v>7.3295731659840851E-2</v>
      </c>
      <c r="W985" s="7" t="str">
        <f>TEXT(Table1[[#This Row],[Issue Date]],"YYYY-mm")</f>
        <v>2022-06</v>
      </c>
      <c r="X985" s="33">
        <f ca="1">DATEDIF(Table1[[#This Row],[Issue Date]],TODAY(),"m")</f>
        <v>39</v>
      </c>
      <c r="Y98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1311.16</v>
      </c>
      <c r="Z985" s="22" t="str">
        <f>IF(Table1[[#This Row],[Total Payments Received]]&gt;Table1[[#This Row],[Loan Amount]],"PROFIT","LOSS")</f>
        <v>PROFIT</v>
      </c>
    </row>
    <row r="986" spans="1:26" ht="30" x14ac:dyDescent="0.25">
      <c r="A986" s="21" t="s">
        <v>2011</v>
      </c>
      <c r="B986" s="2" t="s">
        <v>2699</v>
      </c>
      <c r="C986" s="3" t="s">
        <v>2012</v>
      </c>
      <c r="D986" s="3" t="s">
        <v>49</v>
      </c>
      <c r="E986" s="3">
        <v>8394</v>
      </c>
      <c r="F986" s="3">
        <v>13.3</v>
      </c>
      <c r="G986" s="3">
        <v>36</v>
      </c>
      <c r="H986" s="3" t="s">
        <v>2043</v>
      </c>
      <c r="I986" s="3" t="s">
        <v>56</v>
      </c>
      <c r="J986" s="3" t="s">
        <v>46</v>
      </c>
      <c r="K986" s="3">
        <v>50884</v>
      </c>
      <c r="L986" s="3" t="s">
        <v>28</v>
      </c>
      <c r="M986" s="3">
        <v>0.28000000000000003</v>
      </c>
      <c r="N986" s="3">
        <v>0.91</v>
      </c>
      <c r="O986" s="3">
        <v>2520.1</v>
      </c>
      <c r="P986" s="3">
        <v>0</v>
      </c>
      <c r="Q986" s="3">
        <f>Table1[[#This Row],[Total Payments Received]]-Table1[[#This Row],[Loan Amount]]</f>
        <v>-5873.9</v>
      </c>
      <c r="R986" s="4">
        <f>Table1[[#This Row],[Loan Amount]]/Table1[[#This Row],[Annual Income]]</f>
        <v>0.16496344626994733</v>
      </c>
      <c r="S986" s="6">
        <f>Table1[[#This Row],[Loan Amount]]/Table1[[#This Row],[Annual Income]]</f>
        <v>0.16496344626994733</v>
      </c>
      <c r="T986" s="3">
        <f>Table1[[#This Row],[Total Payments Received]]/Table1[[#This Row],[Term (Months)]]</f>
        <v>70.00277777777778</v>
      </c>
      <c r="U986" s="3">
        <f>Table1[[#This Row],[Annual Income]]/12</f>
        <v>4240.333333333333</v>
      </c>
      <c r="V986" s="6">
        <f>Table1[[#This Row],[EMI PER MONTH]]/Table1[[#This Row],[INCOME PER MONTH]]</f>
        <v>1.6508791237586147E-2</v>
      </c>
      <c r="W986" s="7" t="str">
        <f>TEXT(Table1[[#This Row],[Issue Date]],"YYYY-mm")</f>
        <v>2022-07</v>
      </c>
      <c r="X986" s="33">
        <f ca="1">DATEDIF(Table1[[#This Row],[Issue Date]],TODAY(),"m")</f>
        <v>38</v>
      </c>
      <c r="Y98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5873.9</v>
      </c>
      <c r="Z986" s="22" t="str">
        <f>IF(Table1[[#This Row],[Total Payments Received]]&gt;Table1[[#This Row],[Loan Amount]],"PROFIT","LOSS")</f>
        <v>LOSS</v>
      </c>
    </row>
    <row r="987" spans="1:26" x14ac:dyDescent="0.25">
      <c r="A987" s="21" t="s">
        <v>2013</v>
      </c>
      <c r="B987" s="2" t="s">
        <v>2700</v>
      </c>
      <c r="C987" s="3" t="s">
        <v>2014</v>
      </c>
      <c r="D987" s="3" t="s">
        <v>49</v>
      </c>
      <c r="E987" s="3">
        <v>15056</v>
      </c>
      <c r="F987" s="3">
        <v>11</v>
      </c>
      <c r="G987" s="3">
        <v>60</v>
      </c>
      <c r="H987" s="3" t="s">
        <v>19</v>
      </c>
      <c r="I987" s="3" t="s">
        <v>20</v>
      </c>
      <c r="J987" s="3" t="s">
        <v>36</v>
      </c>
      <c r="K987" s="3">
        <v>35454</v>
      </c>
      <c r="L987" s="3" t="s">
        <v>22</v>
      </c>
      <c r="M987" s="3">
        <v>0.28999999999999998</v>
      </c>
      <c r="N987" s="3">
        <v>0.56000000000000005</v>
      </c>
      <c r="O987" s="3">
        <v>16712.16</v>
      </c>
      <c r="P987" s="3">
        <v>0</v>
      </c>
      <c r="Q987" s="3">
        <f>Table1[[#This Row],[Total Payments Received]]-Table1[[#This Row],[Loan Amount]]</f>
        <v>1656.1599999999999</v>
      </c>
      <c r="R987" s="4">
        <f>Table1[[#This Row],[Loan Amount]]/Table1[[#This Row],[Annual Income]]</f>
        <v>0.42466294353246459</v>
      </c>
      <c r="S987" s="6">
        <f>Table1[[#This Row],[Loan Amount]]/Table1[[#This Row],[Annual Income]]</f>
        <v>0.42466294353246459</v>
      </c>
      <c r="T987" s="3">
        <f>Table1[[#This Row],[Total Payments Received]]/Table1[[#This Row],[Term (Months)]]</f>
        <v>278.536</v>
      </c>
      <c r="U987" s="3">
        <f>Table1[[#This Row],[Annual Income]]/12</f>
        <v>2954.5</v>
      </c>
      <c r="V987" s="6">
        <f>Table1[[#This Row],[EMI PER MONTH]]/Table1[[#This Row],[INCOME PER MONTH]]</f>
        <v>9.4275173464207149E-2</v>
      </c>
      <c r="W987" s="7" t="str">
        <f>TEXT(Table1[[#This Row],[Issue Date]],"YYYY-mm")</f>
        <v>2021-08</v>
      </c>
      <c r="X987" s="33">
        <f ca="1">DATEDIF(Table1[[#This Row],[Issue Date]],TODAY(),"m")</f>
        <v>48</v>
      </c>
      <c r="Y98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1656.16</v>
      </c>
      <c r="Z987" s="22" t="str">
        <f>IF(Table1[[#This Row],[Total Payments Received]]&gt;Table1[[#This Row],[Loan Amount]],"PROFIT","LOSS")</f>
        <v>PROFIT</v>
      </c>
    </row>
    <row r="988" spans="1:26" ht="30" x14ac:dyDescent="0.25">
      <c r="A988" s="21" t="s">
        <v>2015</v>
      </c>
      <c r="B988" s="2" t="s">
        <v>2701</v>
      </c>
      <c r="C988" s="3" t="s">
        <v>2016</v>
      </c>
      <c r="D988" s="3" t="s">
        <v>75</v>
      </c>
      <c r="E988" s="3">
        <v>29380</v>
      </c>
      <c r="F988" s="3">
        <v>20.2</v>
      </c>
      <c r="G988" s="3">
        <v>60</v>
      </c>
      <c r="H988" s="3" t="s">
        <v>19</v>
      </c>
      <c r="I988" s="3" t="s">
        <v>72</v>
      </c>
      <c r="J988" s="3" t="s">
        <v>46</v>
      </c>
      <c r="K988" s="3">
        <v>104960</v>
      </c>
      <c r="L988" s="3" t="s">
        <v>22</v>
      </c>
      <c r="M988" s="3">
        <v>0.18</v>
      </c>
      <c r="N988" s="3">
        <v>0.52</v>
      </c>
      <c r="O988" s="3">
        <v>35314.76</v>
      </c>
      <c r="P988" s="3">
        <v>0</v>
      </c>
      <c r="Q988" s="3">
        <f>Table1[[#This Row],[Total Payments Received]]-Table1[[#This Row],[Loan Amount]]</f>
        <v>5934.760000000002</v>
      </c>
      <c r="R988" s="4">
        <f>Table1[[#This Row],[Loan Amount]]/Table1[[#This Row],[Annual Income]]</f>
        <v>0.27991615853658536</v>
      </c>
      <c r="S988" s="6">
        <f>Table1[[#This Row],[Loan Amount]]/Table1[[#This Row],[Annual Income]]</f>
        <v>0.27991615853658536</v>
      </c>
      <c r="T988" s="3">
        <f>Table1[[#This Row],[Total Payments Received]]/Table1[[#This Row],[Term (Months)]]</f>
        <v>588.57933333333335</v>
      </c>
      <c r="U988" s="3">
        <f>Table1[[#This Row],[Annual Income]]/12</f>
        <v>8746.6666666666661</v>
      </c>
      <c r="V988" s="6">
        <f>Table1[[#This Row],[EMI PER MONTH]]/Table1[[#This Row],[INCOME PER MONTH]]</f>
        <v>6.7291844512195123E-2</v>
      </c>
      <c r="W988" s="7" t="str">
        <f>TEXT(Table1[[#This Row],[Issue Date]],"YYYY-mm")</f>
        <v>2022-05</v>
      </c>
      <c r="X988" s="33">
        <f ca="1">DATEDIF(Table1[[#This Row],[Issue Date]],TODAY(),"m")</f>
        <v>40</v>
      </c>
      <c r="Y98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5934.76</v>
      </c>
      <c r="Z988" s="22" t="str">
        <f>IF(Table1[[#This Row],[Total Payments Received]]&gt;Table1[[#This Row],[Loan Amount]],"PROFIT","LOSS")</f>
        <v>PROFIT</v>
      </c>
    </row>
    <row r="989" spans="1:26" x14ac:dyDescent="0.25">
      <c r="A989" s="21" t="s">
        <v>2017</v>
      </c>
      <c r="B989" s="2" t="s">
        <v>2577</v>
      </c>
      <c r="C989" s="3" t="s">
        <v>2018</v>
      </c>
      <c r="D989" s="3" t="s">
        <v>45</v>
      </c>
      <c r="E989" s="3">
        <v>27035</v>
      </c>
      <c r="F989" s="3">
        <v>12.1</v>
      </c>
      <c r="G989" s="3">
        <v>36</v>
      </c>
      <c r="H989" s="3" t="s">
        <v>2043</v>
      </c>
      <c r="I989" s="3" t="s">
        <v>26</v>
      </c>
      <c r="J989" s="3" t="s">
        <v>36</v>
      </c>
      <c r="K989" s="3">
        <v>132421</v>
      </c>
      <c r="L989" s="3" t="s">
        <v>22</v>
      </c>
      <c r="M989" s="3">
        <v>0.15</v>
      </c>
      <c r="N989" s="3">
        <v>0.51</v>
      </c>
      <c r="O989" s="3">
        <v>5329.68</v>
      </c>
      <c r="P989" s="3">
        <v>0</v>
      </c>
      <c r="Q989" s="3">
        <f>Table1[[#This Row],[Total Payments Received]]-Table1[[#This Row],[Loan Amount]]</f>
        <v>-21705.32</v>
      </c>
      <c r="R989" s="4">
        <f>Table1[[#This Row],[Loan Amount]]/Table1[[#This Row],[Annual Income]]</f>
        <v>0.20415946111266339</v>
      </c>
      <c r="S989" s="6">
        <f>Table1[[#This Row],[Loan Amount]]/Table1[[#This Row],[Annual Income]]</f>
        <v>0.20415946111266339</v>
      </c>
      <c r="T989" s="3">
        <f>Table1[[#This Row],[Total Payments Received]]/Table1[[#This Row],[Term (Months)]]</f>
        <v>148.04666666666668</v>
      </c>
      <c r="U989" s="3">
        <f>Table1[[#This Row],[Annual Income]]/12</f>
        <v>11035.083333333334</v>
      </c>
      <c r="V989" s="6">
        <f>Table1[[#This Row],[EMI PER MONTH]]/Table1[[#This Row],[INCOME PER MONTH]]</f>
        <v>1.3415998972972566E-2</v>
      </c>
      <c r="W989" s="7" t="str">
        <f>TEXT(Table1[[#This Row],[Issue Date]],"YYYY-mm")</f>
        <v>2021-01</v>
      </c>
      <c r="X989" s="33">
        <f ca="1">DATEDIF(Table1[[#This Row],[Issue Date]],TODAY(),"m")</f>
        <v>56</v>
      </c>
      <c r="Y98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21705.32</v>
      </c>
      <c r="Z989" s="22" t="str">
        <f>IF(Table1[[#This Row],[Total Payments Received]]&gt;Table1[[#This Row],[Loan Amount]],"PROFIT","LOSS")</f>
        <v>LOSS</v>
      </c>
    </row>
    <row r="990" spans="1:26" ht="30" x14ac:dyDescent="0.25">
      <c r="A990" s="21" t="s">
        <v>2019</v>
      </c>
      <c r="B990" s="2" t="s">
        <v>2551</v>
      </c>
      <c r="C990" s="3" t="s">
        <v>2020</v>
      </c>
      <c r="D990" s="3" t="s">
        <v>45</v>
      </c>
      <c r="E990" s="3">
        <v>31620</v>
      </c>
      <c r="F990" s="3">
        <v>24</v>
      </c>
      <c r="G990" s="3">
        <v>36</v>
      </c>
      <c r="H990" s="3" t="s">
        <v>19</v>
      </c>
      <c r="I990" s="3" t="s">
        <v>82</v>
      </c>
      <c r="J990" s="3" t="s">
        <v>21</v>
      </c>
      <c r="K990" s="3">
        <v>137173</v>
      </c>
      <c r="L990" s="3" t="s">
        <v>22</v>
      </c>
      <c r="M990" s="3">
        <v>0.43</v>
      </c>
      <c r="N990" s="3">
        <v>0.56000000000000005</v>
      </c>
      <c r="O990" s="3">
        <v>39208.800000000003</v>
      </c>
      <c r="P990" s="3">
        <v>0</v>
      </c>
      <c r="Q990" s="3">
        <f>Table1[[#This Row],[Total Payments Received]]-Table1[[#This Row],[Loan Amount]]</f>
        <v>7588.8000000000029</v>
      </c>
      <c r="R990" s="4">
        <f>Table1[[#This Row],[Loan Amount]]/Table1[[#This Row],[Annual Income]]</f>
        <v>0.23051183541950676</v>
      </c>
      <c r="S990" s="6">
        <f>Table1[[#This Row],[Loan Amount]]/Table1[[#This Row],[Annual Income]]</f>
        <v>0.23051183541950676</v>
      </c>
      <c r="T990" s="3">
        <f>Table1[[#This Row],[Total Payments Received]]/Table1[[#This Row],[Term (Months)]]</f>
        <v>1089.1333333333334</v>
      </c>
      <c r="U990" s="3">
        <f>Table1[[#This Row],[Annual Income]]/12</f>
        <v>11431.083333333334</v>
      </c>
      <c r="V990" s="6">
        <f>Table1[[#This Row],[EMI PER MONTH]]/Table1[[#This Row],[INCOME PER MONTH]]</f>
        <v>9.5278225306729469E-2</v>
      </c>
      <c r="W990" s="7" t="str">
        <f>TEXT(Table1[[#This Row],[Issue Date]],"YYYY-mm")</f>
        <v>2022-10</v>
      </c>
      <c r="X990" s="33">
        <f ca="1">DATEDIF(Table1[[#This Row],[Issue Date]],TODAY(),"m")</f>
        <v>34</v>
      </c>
      <c r="Y99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7588.8</v>
      </c>
      <c r="Z990" s="22" t="str">
        <f>IF(Table1[[#This Row],[Total Payments Received]]&gt;Table1[[#This Row],[Loan Amount]],"PROFIT","LOSS")</f>
        <v>PROFIT</v>
      </c>
    </row>
    <row r="991" spans="1:26" ht="45" x14ac:dyDescent="0.25">
      <c r="A991" s="21" t="s">
        <v>2021</v>
      </c>
      <c r="B991" s="2" t="s">
        <v>2176</v>
      </c>
      <c r="C991" s="3" t="s">
        <v>2022</v>
      </c>
      <c r="D991" s="3" t="s">
        <v>25</v>
      </c>
      <c r="E991" s="3">
        <v>20877</v>
      </c>
      <c r="F991" s="3">
        <v>24.2</v>
      </c>
      <c r="G991" s="3">
        <v>36</v>
      </c>
      <c r="H991" s="3" t="s">
        <v>2043</v>
      </c>
      <c r="I991" s="3" t="s">
        <v>82</v>
      </c>
      <c r="J991" s="3" t="s">
        <v>31</v>
      </c>
      <c r="K991" s="3">
        <v>73618</v>
      </c>
      <c r="L991" s="3" t="s">
        <v>32</v>
      </c>
      <c r="M991" s="3">
        <v>0.3</v>
      </c>
      <c r="N991" s="3">
        <v>0.8</v>
      </c>
      <c r="O991" s="3">
        <v>4859.07</v>
      </c>
      <c r="P991" s="3">
        <v>9308.75</v>
      </c>
      <c r="Q991" s="3">
        <f>Table1[[#This Row],[Total Payments Received]]-Table1[[#This Row],[Loan Amount]]</f>
        <v>-16017.93</v>
      </c>
      <c r="R991" s="4">
        <f>Table1[[#This Row],[Loan Amount]]/Table1[[#This Row],[Annual Income]]</f>
        <v>0.28358553614605125</v>
      </c>
      <c r="S991" s="6">
        <f>Table1[[#This Row],[Loan Amount]]/Table1[[#This Row],[Annual Income]]</f>
        <v>0.28358553614605125</v>
      </c>
      <c r="T991" s="3">
        <f>Table1[[#This Row],[Total Payments Received]]/Table1[[#This Row],[Term (Months)]]</f>
        <v>134.97416666666666</v>
      </c>
      <c r="U991" s="3">
        <f>Table1[[#This Row],[Annual Income]]/12</f>
        <v>6134.833333333333</v>
      </c>
      <c r="V991" s="6">
        <f>Table1[[#This Row],[EMI PER MONTH]]/Table1[[#This Row],[INCOME PER MONTH]]</f>
        <v>2.2001276861637099E-2</v>
      </c>
      <c r="W991" s="7" t="str">
        <f>TEXT(Table1[[#This Row],[Issue Date]],"YYYY-mm")</f>
        <v>2022-03</v>
      </c>
      <c r="X991" s="33">
        <f ca="1">DATEDIF(Table1[[#This Row],[Issue Date]],TODAY(),"m")</f>
        <v>42</v>
      </c>
      <c r="Y991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16017.93</v>
      </c>
      <c r="Z991" s="22" t="str">
        <f>IF(Table1[[#This Row],[Total Payments Received]]&gt;Table1[[#This Row],[Loan Amount]],"PROFIT","LOSS")</f>
        <v>LOSS</v>
      </c>
    </row>
    <row r="992" spans="1:26" x14ac:dyDescent="0.25">
      <c r="A992" s="21" t="s">
        <v>2023</v>
      </c>
      <c r="B992" s="2" t="s">
        <v>2417</v>
      </c>
      <c r="C992" s="3" t="s">
        <v>2024</v>
      </c>
      <c r="D992" s="3" t="s">
        <v>71</v>
      </c>
      <c r="E992" s="3">
        <v>31911</v>
      </c>
      <c r="F992" s="3">
        <v>17.399999999999999</v>
      </c>
      <c r="G992" s="3">
        <v>60</v>
      </c>
      <c r="H992" s="3" t="s">
        <v>2043</v>
      </c>
      <c r="I992" s="3" t="s">
        <v>72</v>
      </c>
      <c r="J992" s="3" t="s">
        <v>36</v>
      </c>
      <c r="K992" s="3">
        <v>113948</v>
      </c>
      <c r="L992" s="3" t="s">
        <v>28</v>
      </c>
      <c r="M992" s="3">
        <v>0.11</v>
      </c>
      <c r="N992" s="3">
        <v>0.83</v>
      </c>
      <c r="O992" s="3">
        <v>10885.67</v>
      </c>
      <c r="P992" s="3">
        <v>0</v>
      </c>
      <c r="Q992" s="3">
        <f>Table1[[#This Row],[Total Payments Received]]-Table1[[#This Row],[Loan Amount]]</f>
        <v>-21025.33</v>
      </c>
      <c r="R992" s="4">
        <f>Table1[[#This Row],[Loan Amount]]/Table1[[#This Row],[Annual Income]]</f>
        <v>0.28004879418682205</v>
      </c>
      <c r="S992" s="6">
        <f>Table1[[#This Row],[Loan Amount]]/Table1[[#This Row],[Annual Income]]</f>
        <v>0.28004879418682205</v>
      </c>
      <c r="T992" s="3">
        <f>Table1[[#This Row],[Total Payments Received]]/Table1[[#This Row],[Term (Months)]]</f>
        <v>181.42783333333333</v>
      </c>
      <c r="U992" s="3">
        <f>Table1[[#This Row],[Annual Income]]/12</f>
        <v>9495.6666666666661</v>
      </c>
      <c r="V992" s="6">
        <f>Table1[[#This Row],[EMI PER MONTH]]/Table1[[#This Row],[INCOME PER MONTH]]</f>
        <v>1.9106381858391547E-2</v>
      </c>
      <c r="W992" s="7" t="str">
        <f>TEXT(Table1[[#This Row],[Issue Date]],"YYYY-mm")</f>
        <v>2021-01</v>
      </c>
      <c r="X992" s="33">
        <f ca="1">DATEDIF(Table1[[#This Row],[Issue Date]],TODAY(),"m")</f>
        <v>55</v>
      </c>
      <c r="Y992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21025.33</v>
      </c>
      <c r="Z992" s="22" t="str">
        <f>IF(Table1[[#This Row],[Total Payments Received]]&gt;Table1[[#This Row],[Loan Amount]],"PROFIT","LOSS")</f>
        <v>LOSS</v>
      </c>
    </row>
    <row r="993" spans="1:26" ht="30" x14ac:dyDescent="0.25">
      <c r="A993" s="21" t="s">
        <v>2025</v>
      </c>
      <c r="B993" s="2" t="s">
        <v>2702</v>
      </c>
      <c r="C993" s="3" t="s">
        <v>2026</v>
      </c>
      <c r="D993" s="3" t="s">
        <v>52</v>
      </c>
      <c r="E993" s="3">
        <v>33784</v>
      </c>
      <c r="F993" s="3">
        <v>23.6</v>
      </c>
      <c r="G993" s="3">
        <v>60</v>
      </c>
      <c r="H993" s="3" t="s">
        <v>2043</v>
      </c>
      <c r="I993" s="3" t="s">
        <v>26</v>
      </c>
      <c r="J993" s="3" t="s">
        <v>21</v>
      </c>
      <c r="K993" s="3">
        <v>92671</v>
      </c>
      <c r="L993" s="3" t="s">
        <v>32</v>
      </c>
      <c r="M993" s="3">
        <v>0.42</v>
      </c>
      <c r="N993" s="3">
        <v>0.85</v>
      </c>
      <c r="O993" s="3">
        <v>9201.2900000000009</v>
      </c>
      <c r="P993" s="3">
        <v>0</v>
      </c>
      <c r="Q993" s="3">
        <f>Table1[[#This Row],[Total Payments Received]]-Table1[[#This Row],[Loan Amount]]</f>
        <v>-24582.71</v>
      </c>
      <c r="R993" s="4">
        <f>Table1[[#This Row],[Loan Amount]]/Table1[[#This Row],[Annual Income]]</f>
        <v>0.36455849186908523</v>
      </c>
      <c r="S993" s="6">
        <f>Table1[[#This Row],[Loan Amount]]/Table1[[#This Row],[Annual Income]]</f>
        <v>0.36455849186908523</v>
      </c>
      <c r="T993" s="3">
        <f>Table1[[#This Row],[Total Payments Received]]/Table1[[#This Row],[Term (Months)]]</f>
        <v>153.35483333333335</v>
      </c>
      <c r="U993" s="3">
        <f>Table1[[#This Row],[Annual Income]]/12</f>
        <v>7722.583333333333</v>
      </c>
      <c r="V993" s="6">
        <f>Table1[[#This Row],[EMI PER MONTH]]/Table1[[#This Row],[INCOME PER MONTH]]</f>
        <v>1.9857970670436279E-2</v>
      </c>
      <c r="W993" s="7" t="str">
        <f>TEXT(Table1[[#This Row],[Issue Date]],"YYYY-mm")</f>
        <v>2022-09</v>
      </c>
      <c r="X993" s="33">
        <f ca="1">DATEDIF(Table1[[#This Row],[Issue Date]],TODAY(),"m")</f>
        <v>36</v>
      </c>
      <c r="Y993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24582.71</v>
      </c>
      <c r="Z993" s="22" t="str">
        <f>IF(Table1[[#This Row],[Total Payments Received]]&gt;Table1[[#This Row],[Loan Amount]],"PROFIT","LOSS")</f>
        <v>LOSS</v>
      </c>
    </row>
    <row r="994" spans="1:26" x14ac:dyDescent="0.25">
      <c r="A994" s="21" t="s">
        <v>2027</v>
      </c>
      <c r="B994" s="2" t="s">
        <v>2137</v>
      </c>
      <c r="C994" s="3" t="s">
        <v>2028</v>
      </c>
      <c r="D994" s="3" t="s">
        <v>18</v>
      </c>
      <c r="E994" s="3">
        <v>4191</v>
      </c>
      <c r="F994" s="3">
        <v>20.2</v>
      </c>
      <c r="G994" s="3">
        <v>36</v>
      </c>
      <c r="H994" s="3" t="s">
        <v>2043</v>
      </c>
      <c r="I994" s="3" t="s">
        <v>20</v>
      </c>
      <c r="J994" s="3" t="s">
        <v>27</v>
      </c>
      <c r="K994" s="3">
        <v>77111</v>
      </c>
      <c r="L994" s="3" t="s">
        <v>22</v>
      </c>
      <c r="M994" s="3">
        <v>0.49</v>
      </c>
      <c r="N994" s="3">
        <v>0.61</v>
      </c>
      <c r="O994" s="3">
        <v>1379.36</v>
      </c>
      <c r="P994" s="3">
        <v>0</v>
      </c>
      <c r="Q994" s="3">
        <f>Table1[[#This Row],[Total Payments Received]]-Table1[[#This Row],[Loan Amount]]</f>
        <v>-2811.6400000000003</v>
      </c>
      <c r="R994" s="4">
        <f>Table1[[#This Row],[Loan Amount]]/Table1[[#This Row],[Annual Income]]</f>
        <v>5.4350222406660528E-2</v>
      </c>
      <c r="S994" s="6">
        <f>Table1[[#This Row],[Loan Amount]]/Table1[[#This Row],[Annual Income]]</f>
        <v>5.4350222406660528E-2</v>
      </c>
      <c r="T994" s="3">
        <f>Table1[[#This Row],[Total Payments Received]]/Table1[[#This Row],[Term (Months)]]</f>
        <v>38.315555555555555</v>
      </c>
      <c r="U994" s="3">
        <f>Table1[[#This Row],[Annual Income]]/12</f>
        <v>6425.916666666667</v>
      </c>
      <c r="V994" s="6">
        <f>Table1[[#This Row],[EMI PER MONTH]]/Table1[[#This Row],[INCOME PER MONTH]]</f>
        <v>5.9626598885589169E-3</v>
      </c>
      <c r="W994" s="7" t="str">
        <f>TEXT(Table1[[#This Row],[Issue Date]],"YYYY-mm")</f>
        <v>2023-03</v>
      </c>
      <c r="X994" s="33">
        <f ca="1">DATEDIF(Table1[[#This Row],[Issue Date]],TODAY(),"m")</f>
        <v>30</v>
      </c>
      <c r="Y994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2811.64</v>
      </c>
      <c r="Z994" s="22" t="str">
        <f>IF(Table1[[#This Row],[Total Payments Received]]&gt;Table1[[#This Row],[Loan Amount]],"PROFIT","LOSS")</f>
        <v>LOSS</v>
      </c>
    </row>
    <row r="995" spans="1:26" ht="30" x14ac:dyDescent="0.25">
      <c r="A995" s="21" t="s">
        <v>2029</v>
      </c>
      <c r="B995" s="2" t="s">
        <v>2495</v>
      </c>
      <c r="C995" s="3" t="s">
        <v>2030</v>
      </c>
      <c r="D995" s="3" t="s">
        <v>18</v>
      </c>
      <c r="E995" s="3">
        <v>34160</v>
      </c>
      <c r="F995" s="3">
        <v>15.9</v>
      </c>
      <c r="G995" s="3">
        <v>36</v>
      </c>
      <c r="H995" s="3" t="s">
        <v>2043</v>
      </c>
      <c r="I995" s="3" t="s">
        <v>72</v>
      </c>
      <c r="J995" s="3" t="s">
        <v>21</v>
      </c>
      <c r="K995" s="3">
        <v>69613</v>
      </c>
      <c r="L995" s="3" t="s">
        <v>28</v>
      </c>
      <c r="M995" s="3">
        <v>0.34</v>
      </c>
      <c r="N995" s="3">
        <v>0.64</v>
      </c>
      <c r="O995" s="3">
        <v>8992.9599999999991</v>
      </c>
      <c r="P995" s="3">
        <v>10741.33</v>
      </c>
      <c r="Q995" s="3">
        <f>Table1[[#This Row],[Total Payments Received]]-Table1[[#This Row],[Loan Amount]]</f>
        <v>-25167.040000000001</v>
      </c>
      <c r="R995" s="4">
        <f>Table1[[#This Row],[Loan Amount]]/Table1[[#This Row],[Annual Income]]</f>
        <v>0.49071294154827405</v>
      </c>
      <c r="S995" s="6">
        <f>Table1[[#This Row],[Loan Amount]]/Table1[[#This Row],[Annual Income]]</f>
        <v>0.49071294154827405</v>
      </c>
      <c r="T995" s="3">
        <f>Table1[[#This Row],[Total Payments Received]]/Table1[[#This Row],[Term (Months)]]</f>
        <v>249.80444444444441</v>
      </c>
      <c r="U995" s="3">
        <f>Table1[[#This Row],[Annual Income]]/12</f>
        <v>5801.083333333333</v>
      </c>
      <c r="V995" s="6">
        <f>Table1[[#This Row],[EMI PER MONTH]]/Table1[[#This Row],[INCOME PER MONTH]]</f>
        <v>4.3061688669261966E-2</v>
      </c>
      <c r="W995" s="7" t="str">
        <f>TEXT(Table1[[#This Row],[Issue Date]],"YYYY-mm")</f>
        <v>2021-03</v>
      </c>
      <c r="X995" s="33">
        <f ca="1">DATEDIF(Table1[[#This Row],[Issue Date]],TODAY(),"m")</f>
        <v>54</v>
      </c>
      <c r="Y995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25167.04</v>
      </c>
      <c r="Z995" s="22" t="str">
        <f>IF(Table1[[#This Row],[Total Payments Received]]&gt;Table1[[#This Row],[Loan Amount]],"PROFIT","LOSS")</f>
        <v>LOSS</v>
      </c>
    </row>
    <row r="996" spans="1:26" x14ac:dyDescent="0.25">
      <c r="A996" s="21" t="s">
        <v>2031</v>
      </c>
      <c r="B996" s="2" t="s">
        <v>2298</v>
      </c>
      <c r="C996" s="3" t="s">
        <v>2032</v>
      </c>
      <c r="D996" s="3" t="s">
        <v>45</v>
      </c>
      <c r="E996" s="3">
        <v>26000</v>
      </c>
      <c r="F996" s="3">
        <v>8.6</v>
      </c>
      <c r="G996" s="3">
        <v>60</v>
      </c>
      <c r="H996" s="3" t="s">
        <v>2043</v>
      </c>
      <c r="I996" s="3" t="s">
        <v>20</v>
      </c>
      <c r="J996" s="3" t="s">
        <v>27</v>
      </c>
      <c r="K996" s="3">
        <v>115678</v>
      </c>
      <c r="L996" s="3" t="s">
        <v>22</v>
      </c>
      <c r="M996" s="3">
        <v>0.3</v>
      </c>
      <c r="N996" s="3">
        <v>0.72</v>
      </c>
      <c r="O996" s="3">
        <v>9955.6200000000008</v>
      </c>
      <c r="P996" s="3">
        <v>0</v>
      </c>
      <c r="Q996" s="3">
        <f>Table1[[#This Row],[Total Payments Received]]-Table1[[#This Row],[Loan Amount]]</f>
        <v>-16044.38</v>
      </c>
      <c r="R996" s="4">
        <f>Table1[[#This Row],[Loan Amount]]/Table1[[#This Row],[Annual Income]]</f>
        <v>0.22476183889762963</v>
      </c>
      <c r="S996" s="6">
        <f>Table1[[#This Row],[Loan Amount]]/Table1[[#This Row],[Annual Income]]</f>
        <v>0.22476183889762963</v>
      </c>
      <c r="T996" s="3">
        <f>Table1[[#This Row],[Total Payments Received]]/Table1[[#This Row],[Term (Months)]]</f>
        <v>165.92700000000002</v>
      </c>
      <c r="U996" s="3">
        <f>Table1[[#This Row],[Annual Income]]/12</f>
        <v>9639.8333333333339</v>
      </c>
      <c r="V996" s="6">
        <f>Table1[[#This Row],[EMI PER MONTH]]/Table1[[#This Row],[INCOME PER MONTH]]</f>
        <v>1.7212641988969383E-2</v>
      </c>
      <c r="W996" s="7" t="str">
        <f>TEXT(Table1[[#This Row],[Issue Date]],"YYYY-mm")</f>
        <v>2023-04</v>
      </c>
      <c r="X996" s="33">
        <f ca="1">DATEDIF(Table1[[#This Row],[Issue Date]],TODAY(),"m")</f>
        <v>29</v>
      </c>
      <c r="Y996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16044.38</v>
      </c>
      <c r="Z996" s="22" t="str">
        <f>IF(Table1[[#This Row],[Total Payments Received]]&gt;Table1[[#This Row],[Loan Amount]],"PROFIT","LOSS")</f>
        <v>LOSS</v>
      </c>
    </row>
    <row r="997" spans="1:26" x14ac:dyDescent="0.25">
      <c r="A997" s="21" t="s">
        <v>2033</v>
      </c>
      <c r="B997" s="2" t="s">
        <v>2264</v>
      </c>
      <c r="C997" s="3" t="s">
        <v>2034</v>
      </c>
      <c r="D997" s="3" t="s">
        <v>49</v>
      </c>
      <c r="E997" s="3">
        <v>4631</v>
      </c>
      <c r="F997" s="3">
        <v>14.2</v>
      </c>
      <c r="G997" s="3">
        <v>36</v>
      </c>
      <c r="H997" s="3" t="s">
        <v>2043</v>
      </c>
      <c r="I997" s="3" t="s">
        <v>56</v>
      </c>
      <c r="J997" s="3" t="s">
        <v>36</v>
      </c>
      <c r="K997" s="3">
        <v>132928</v>
      </c>
      <c r="L997" s="3" t="s">
        <v>32</v>
      </c>
      <c r="M997" s="3">
        <v>0.45</v>
      </c>
      <c r="N997" s="3">
        <v>0.53</v>
      </c>
      <c r="O997" s="3">
        <v>1702.69</v>
      </c>
      <c r="P997" s="3">
        <v>0</v>
      </c>
      <c r="Q997" s="3">
        <f>Table1[[#This Row],[Total Payments Received]]-Table1[[#This Row],[Loan Amount]]</f>
        <v>-2928.31</v>
      </c>
      <c r="R997" s="4">
        <f>Table1[[#This Row],[Loan Amount]]/Table1[[#This Row],[Annual Income]]</f>
        <v>3.4838408762638419E-2</v>
      </c>
      <c r="S997" s="6">
        <f>Table1[[#This Row],[Loan Amount]]/Table1[[#This Row],[Annual Income]]</f>
        <v>3.4838408762638419E-2</v>
      </c>
      <c r="T997" s="3">
        <f>Table1[[#This Row],[Total Payments Received]]/Table1[[#This Row],[Term (Months)]]</f>
        <v>47.296944444444449</v>
      </c>
      <c r="U997" s="3">
        <f>Table1[[#This Row],[Annual Income]]/12</f>
        <v>11077.333333333334</v>
      </c>
      <c r="V997" s="6">
        <f>Table1[[#This Row],[EMI PER MONTH]]/Table1[[#This Row],[INCOME PER MONTH]]</f>
        <v>4.2697049029048308E-3</v>
      </c>
      <c r="W997" s="7" t="str">
        <f>TEXT(Table1[[#This Row],[Issue Date]],"YYYY-mm")</f>
        <v>2021-05</v>
      </c>
      <c r="X997" s="33">
        <f ca="1">DATEDIF(Table1[[#This Row],[Issue Date]],TODAY(),"m")</f>
        <v>52</v>
      </c>
      <c r="Y997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2928.31</v>
      </c>
      <c r="Z997" s="22" t="str">
        <f>IF(Table1[[#This Row],[Total Payments Received]]&gt;Table1[[#This Row],[Loan Amount]],"PROFIT","LOSS")</f>
        <v>LOSS</v>
      </c>
    </row>
    <row r="998" spans="1:26" x14ac:dyDescent="0.25">
      <c r="A998" s="21" t="s">
        <v>2035</v>
      </c>
      <c r="B998" s="2" t="s">
        <v>2703</v>
      </c>
      <c r="C998" s="3" t="s">
        <v>2036</v>
      </c>
      <c r="D998" s="3" t="s">
        <v>55</v>
      </c>
      <c r="E998" s="3">
        <v>7172</v>
      </c>
      <c r="F998" s="3">
        <v>16.2</v>
      </c>
      <c r="G998" s="3">
        <v>60</v>
      </c>
      <c r="H998" s="3" t="s">
        <v>19</v>
      </c>
      <c r="I998" s="3" t="s">
        <v>56</v>
      </c>
      <c r="J998" s="3" t="s">
        <v>27</v>
      </c>
      <c r="K998" s="3">
        <v>89993</v>
      </c>
      <c r="L998" s="3" t="s">
        <v>32</v>
      </c>
      <c r="M998" s="3">
        <v>0.48</v>
      </c>
      <c r="N998" s="3">
        <v>0.78</v>
      </c>
      <c r="O998" s="3">
        <v>8333.86</v>
      </c>
      <c r="P998" s="3">
        <v>0</v>
      </c>
      <c r="Q998" s="3">
        <f>Table1[[#This Row],[Total Payments Received]]-Table1[[#This Row],[Loan Amount]]</f>
        <v>1161.8600000000006</v>
      </c>
      <c r="R998" s="4">
        <f>Table1[[#This Row],[Loan Amount]]/Table1[[#This Row],[Annual Income]]</f>
        <v>7.9695087395686329E-2</v>
      </c>
      <c r="S998" s="6">
        <f>Table1[[#This Row],[Loan Amount]]/Table1[[#This Row],[Annual Income]]</f>
        <v>7.9695087395686329E-2</v>
      </c>
      <c r="T998" s="3">
        <f>Table1[[#This Row],[Total Payments Received]]/Table1[[#This Row],[Term (Months)]]</f>
        <v>138.89766666666668</v>
      </c>
      <c r="U998" s="3">
        <f>Table1[[#This Row],[Annual Income]]/12</f>
        <v>7499.416666666667</v>
      </c>
      <c r="V998" s="6">
        <f>Table1[[#This Row],[EMI PER MONTH]]/Table1[[#This Row],[INCOME PER MONTH]]</f>
        <v>1.8521129421177205E-2</v>
      </c>
      <c r="W998" s="7" t="str">
        <f>TEXT(Table1[[#This Row],[Issue Date]],"YYYY-mm")</f>
        <v>2021-02</v>
      </c>
      <c r="X998" s="33">
        <f ca="1">DATEDIF(Table1[[#This Row],[Issue Date]],TODAY(),"m")</f>
        <v>55</v>
      </c>
      <c r="Y998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1161.86</v>
      </c>
      <c r="Z998" s="22" t="str">
        <f>IF(Table1[[#This Row],[Total Payments Received]]&gt;Table1[[#This Row],[Loan Amount]],"PROFIT","LOSS")</f>
        <v>PROFIT</v>
      </c>
    </row>
    <row r="999" spans="1:26" ht="30" x14ac:dyDescent="0.25">
      <c r="A999" s="21" t="s">
        <v>2037</v>
      </c>
      <c r="B999" s="2" t="s">
        <v>2127</v>
      </c>
      <c r="C999" s="3" t="s">
        <v>2038</v>
      </c>
      <c r="D999" s="3" t="s">
        <v>25</v>
      </c>
      <c r="E999" s="3">
        <v>24561</v>
      </c>
      <c r="F999" s="3">
        <v>22.3</v>
      </c>
      <c r="G999" s="3">
        <v>36</v>
      </c>
      <c r="H999" s="3" t="s">
        <v>2043</v>
      </c>
      <c r="I999" s="3" t="s">
        <v>56</v>
      </c>
      <c r="J999" s="3" t="s">
        <v>21</v>
      </c>
      <c r="K999" s="3">
        <v>38848</v>
      </c>
      <c r="L999" s="3" t="s">
        <v>32</v>
      </c>
      <c r="M999" s="3">
        <v>0.4</v>
      </c>
      <c r="N999" s="3">
        <v>0.94</v>
      </c>
      <c r="O999" s="3">
        <v>6392.17</v>
      </c>
      <c r="P999" s="3">
        <v>9431.07</v>
      </c>
      <c r="Q999" s="3">
        <f>Table1[[#This Row],[Total Payments Received]]-Table1[[#This Row],[Loan Amount]]</f>
        <v>-18168.830000000002</v>
      </c>
      <c r="R999" s="4">
        <f>Table1[[#This Row],[Loan Amount]]/Table1[[#This Row],[Annual Income]]</f>
        <v>0.63223331960461282</v>
      </c>
      <c r="S999" s="6">
        <f>Table1[[#This Row],[Loan Amount]]/Table1[[#This Row],[Annual Income]]</f>
        <v>0.63223331960461282</v>
      </c>
      <c r="T999" s="3">
        <f>Table1[[#This Row],[Total Payments Received]]/Table1[[#This Row],[Term (Months)]]</f>
        <v>177.56027777777777</v>
      </c>
      <c r="U999" s="3">
        <f>Table1[[#This Row],[Annual Income]]/12</f>
        <v>3237.3333333333335</v>
      </c>
      <c r="V999" s="6">
        <f>Table1[[#This Row],[EMI PER MONTH]]/Table1[[#This Row],[INCOME PER MONTH]]</f>
        <v>5.4847697007138929E-2</v>
      </c>
      <c r="W999" s="7" t="str">
        <f>TEXT(Table1[[#This Row],[Issue Date]],"YYYY-mm")</f>
        <v>2021-02</v>
      </c>
      <c r="X999" s="33">
        <f ca="1">DATEDIF(Table1[[#This Row],[Issue Date]],TODAY(),"m")</f>
        <v>55</v>
      </c>
      <c r="Y999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18168.83</v>
      </c>
      <c r="Z999" s="22" t="str">
        <f>IF(Table1[[#This Row],[Total Payments Received]]&gt;Table1[[#This Row],[Loan Amount]],"PROFIT","LOSS")</f>
        <v>LOSS</v>
      </c>
    </row>
    <row r="1000" spans="1:26" ht="45" x14ac:dyDescent="0.25">
      <c r="A1000" s="21" t="s">
        <v>2039</v>
      </c>
      <c r="B1000" s="2" t="s">
        <v>2435</v>
      </c>
      <c r="C1000" s="3" t="s">
        <v>2040</v>
      </c>
      <c r="D1000" s="3" t="s">
        <v>64</v>
      </c>
      <c r="E1000" s="3">
        <v>25817</v>
      </c>
      <c r="F1000" s="3">
        <v>14.6</v>
      </c>
      <c r="G1000" s="3">
        <v>36</v>
      </c>
      <c r="H1000" s="3" t="s">
        <v>2043</v>
      </c>
      <c r="I1000" s="3" t="s">
        <v>72</v>
      </c>
      <c r="J1000" s="3" t="s">
        <v>31</v>
      </c>
      <c r="K1000" s="3">
        <v>144853</v>
      </c>
      <c r="L1000" s="3" t="s">
        <v>28</v>
      </c>
      <c r="M1000" s="3">
        <v>0.28000000000000003</v>
      </c>
      <c r="N1000" s="3">
        <v>0.66</v>
      </c>
      <c r="O1000" s="3">
        <v>9178.11</v>
      </c>
      <c r="P1000" s="3">
        <v>0</v>
      </c>
      <c r="Q1000" s="3">
        <f>Table1[[#This Row],[Total Payments Received]]-Table1[[#This Row],[Loan Amount]]</f>
        <v>-16638.89</v>
      </c>
      <c r="R1000" s="4">
        <f>Table1[[#This Row],[Loan Amount]]/Table1[[#This Row],[Annual Income]]</f>
        <v>0.17822896315575101</v>
      </c>
      <c r="S1000" s="6">
        <f>Table1[[#This Row],[Loan Amount]]/Table1[[#This Row],[Annual Income]]</f>
        <v>0.17822896315575101</v>
      </c>
      <c r="T1000" s="3">
        <f>Table1[[#This Row],[Total Payments Received]]/Table1[[#This Row],[Term (Months)]]</f>
        <v>254.94750000000002</v>
      </c>
      <c r="U1000" s="3">
        <f>Table1[[#This Row],[Annual Income]]/12</f>
        <v>12071.083333333334</v>
      </c>
      <c r="V1000" s="6">
        <f>Table1[[#This Row],[EMI PER MONTH]]/Table1[[#This Row],[INCOME PER MONTH]]</f>
        <v>2.1120515281009025E-2</v>
      </c>
      <c r="W1000" s="7" t="str">
        <f>TEXT(Table1[[#This Row],[Issue Date]],"YYYY-mm")</f>
        <v>2023-07</v>
      </c>
      <c r="X1000" s="33">
        <f ca="1">DATEDIF(Table1[[#This Row],[Issue Date]],TODAY(),"m")</f>
        <v>25</v>
      </c>
      <c r="Y1000" s="8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LOSS: 16638.89</v>
      </c>
      <c r="Z1000" s="22" t="str">
        <f>IF(Table1[[#This Row],[Total Payments Received]]&gt;Table1[[#This Row],[Loan Amount]],"PROFIT","LOSS")</f>
        <v>LOSS</v>
      </c>
    </row>
    <row r="1001" spans="1:26" ht="30" x14ac:dyDescent="0.25">
      <c r="A1001" s="23" t="s">
        <v>2041</v>
      </c>
      <c r="B1001" s="24" t="s">
        <v>2484</v>
      </c>
      <c r="C1001" s="25" t="s">
        <v>2042</v>
      </c>
      <c r="D1001" s="25" t="s">
        <v>25</v>
      </c>
      <c r="E1001" s="25">
        <v>21281</v>
      </c>
      <c r="F1001" s="25">
        <v>23</v>
      </c>
      <c r="G1001" s="25">
        <v>60</v>
      </c>
      <c r="H1001" s="25" t="s">
        <v>19</v>
      </c>
      <c r="I1001" s="25" t="s">
        <v>35</v>
      </c>
      <c r="J1001" s="25" t="s">
        <v>46</v>
      </c>
      <c r="K1001" s="25">
        <v>108672</v>
      </c>
      <c r="L1001" s="25" t="s">
        <v>28</v>
      </c>
      <c r="M1001" s="25">
        <v>0.34</v>
      </c>
      <c r="N1001" s="25">
        <v>0.84</v>
      </c>
      <c r="O1001" s="25">
        <v>26175.63</v>
      </c>
      <c r="P1001" s="25">
        <v>0</v>
      </c>
      <c r="Q1001" s="25">
        <f>Table1[[#This Row],[Total Payments Received]]-Table1[[#This Row],[Loan Amount]]</f>
        <v>4894.630000000001</v>
      </c>
      <c r="R1001" s="26">
        <f>Table1[[#This Row],[Loan Amount]]/Table1[[#This Row],[Annual Income]]</f>
        <v>0.19582781213191991</v>
      </c>
      <c r="S1001" s="27">
        <f>Table1[[#This Row],[Loan Amount]]/Table1[[#This Row],[Annual Income]]</f>
        <v>0.19582781213191991</v>
      </c>
      <c r="T1001" s="25">
        <f>Table1[[#This Row],[Total Payments Received]]/Table1[[#This Row],[Term (Months)]]</f>
        <v>436.26050000000004</v>
      </c>
      <c r="U1001" s="25">
        <f>Table1[[#This Row],[Annual Income]]/12</f>
        <v>9056</v>
      </c>
      <c r="V1001" s="27">
        <f>Table1[[#This Row],[EMI PER MONTH]]/Table1[[#This Row],[INCOME PER MONTH]]</f>
        <v>4.8173641784452298E-2</v>
      </c>
      <c r="W1001" s="28" t="str">
        <f>TEXT(Table1[[#This Row],[Issue Date]],"YYYY-mm")</f>
        <v>2021-02</v>
      </c>
      <c r="X1001" s="34">
        <f ca="1">DATEDIF(Table1[[#This Row],[Issue Date]],TODAY(),"m")</f>
        <v>55</v>
      </c>
      <c r="Y1001" s="29" t="str">
        <f>IF(Table1[[#This Row],[Total Payments Received]]&gt;Table1[[#This Row],[Loan Amount]],"PROFIT: "&amp;(Table1[[#This Row],[Total Payments Received]]-Table1[[#This Row],[Loan Amount]]),"LOSS: "&amp;(Table1[[#This Row],[Loan Amount]]-Table1[[#This Row],[Total Payments Received]]))</f>
        <v>PROFIT: 4894.63</v>
      </c>
      <c r="Z1001" s="30" t="str">
        <f>IF(Table1[[#This Row],[Total Payments Received]]&gt;Table1[[#This Row],[Loan Amount]],"PROFIT","LOSS")</f>
        <v>PROFIT</v>
      </c>
    </row>
  </sheetData>
  <conditionalFormatting sqref="A1002:Q1048576">
    <cfRule type="duplicateValues" dxfId="0" priority="2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0"/>
  <sheetViews>
    <sheetView workbookViewId="0">
      <selection activeCell="B20" sqref="B20"/>
    </sheetView>
  </sheetViews>
  <sheetFormatPr defaultRowHeight="15" x14ac:dyDescent="0.25"/>
  <cols>
    <col min="1" max="1" width="17.85546875" customWidth="1"/>
    <col min="2" max="2" width="14.5703125" bestFit="1" customWidth="1"/>
    <col min="3" max="3" width="11.85546875" customWidth="1"/>
    <col min="4" max="4" width="8.5703125" customWidth="1"/>
  </cols>
  <sheetData>
    <row r="3" spans="1:3" ht="45" x14ac:dyDescent="0.25">
      <c r="A3" s="12" t="s">
        <v>2735</v>
      </c>
      <c r="B3" s="3" t="s">
        <v>2734</v>
      </c>
      <c r="C3" s="3" t="s">
        <v>2733</v>
      </c>
    </row>
    <row r="4" spans="1:3" x14ac:dyDescent="0.25">
      <c r="A4" s="3" t="s">
        <v>19</v>
      </c>
      <c r="B4" s="8">
        <v>11729795</v>
      </c>
      <c r="C4" s="8">
        <v>541</v>
      </c>
    </row>
    <row r="5" spans="1:3" x14ac:dyDescent="0.25">
      <c r="A5" s="3" t="s">
        <v>2773</v>
      </c>
      <c r="B5" s="8">
        <v>697676</v>
      </c>
      <c r="C5" s="8">
        <v>33</v>
      </c>
    </row>
    <row r="6" spans="1:3" x14ac:dyDescent="0.25">
      <c r="A6" s="3" t="s">
        <v>2043</v>
      </c>
      <c r="B6" s="8">
        <v>8828073</v>
      </c>
      <c r="C6" s="8">
        <v>426</v>
      </c>
    </row>
    <row r="7" spans="1:3" hidden="1" x14ac:dyDescent="0.25">
      <c r="A7" s="3" t="s">
        <v>2730</v>
      </c>
      <c r="B7" s="8"/>
      <c r="C7" s="8"/>
    </row>
    <row r="8" spans="1:3" x14ac:dyDescent="0.25">
      <c r="A8" s="3" t="s">
        <v>2714</v>
      </c>
      <c r="B8" s="8">
        <v>21255544</v>
      </c>
      <c r="C8" s="8">
        <v>1000</v>
      </c>
    </row>
    <row r="11" spans="1:3" ht="45" x14ac:dyDescent="0.25">
      <c r="A11" s="12" t="s">
        <v>2735</v>
      </c>
      <c r="B11" s="3" t="s">
        <v>2734</v>
      </c>
      <c r="C11" s="3" t="s">
        <v>2733</v>
      </c>
    </row>
    <row r="12" spans="1:3" x14ac:dyDescent="0.25">
      <c r="A12" s="3" t="s">
        <v>20</v>
      </c>
      <c r="B12" s="8">
        <v>5338618</v>
      </c>
      <c r="C12" s="8">
        <v>250</v>
      </c>
    </row>
    <row r="13" spans="1:3" x14ac:dyDescent="0.25">
      <c r="A13" s="3" t="s">
        <v>56</v>
      </c>
      <c r="B13" s="8">
        <v>4482846</v>
      </c>
      <c r="C13" s="8">
        <v>206</v>
      </c>
    </row>
    <row r="14" spans="1:3" x14ac:dyDescent="0.25">
      <c r="A14" s="3" t="s">
        <v>72</v>
      </c>
      <c r="B14" s="8">
        <v>3235951</v>
      </c>
      <c r="C14" s="8">
        <v>154</v>
      </c>
    </row>
    <row r="15" spans="1:3" x14ac:dyDescent="0.25">
      <c r="A15" s="3" t="s">
        <v>26</v>
      </c>
      <c r="B15" s="8">
        <v>3264798</v>
      </c>
      <c r="C15" s="8">
        <v>159</v>
      </c>
    </row>
    <row r="16" spans="1:3" x14ac:dyDescent="0.25">
      <c r="A16" s="3" t="s">
        <v>82</v>
      </c>
      <c r="B16" s="8">
        <v>2320669</v>
      </c>
      <c r="C16" s="8">
        <v>106</v>
      </c>
    </row>
    <row r="17" spans="1:3" x14ac:dyDescent="0.25">
      <c r="A17" s="3" t="s">
        <v>35</v>
      </c>
      <c r="B17" s="8">
        <v>1605848</v>
      </c>
      <c r="C17" s="8">
        <v>81</v>
      </c>
    </row>
    <row r="18" spans="1:3" x14ac:dyDescent="0.25">
      <c r="A18" s="3" t="s">
        <v>40</v>
      </c>
      <c r="B18" s="8">
        <v>1006814</v>
      </c>
      <c r="C18" s="8">
        <v>44</v>
      </c>
    </row>
    <row r="19" spans="1:3" hidden="1" x14ac:dyDescent="0.25">
      <c r="A19" s="3" t="s">
        <v>2730</v>
      </c>
      <c r="B19" s="8"/>
      <c r="C19" s="8"/>
    </row>
    <row r="20" spans="1:3" x14ac:dyDescent="0.25">
      <c r="A20" s="3" t="s">
        <v>2714</v>
      </c>
      <c r="B20" s="8">
        <v>21255544</v>
      </c>
      <c r="C20" s="8">
        <v>1000</v>
      </c>
    </row>
    <row r="23" spans="1:3" ht="45" x14ac:dyDescent="0.25">
      <c r="A23" s="12" t="s">
        <v>2735</v>
      </c>
      <c r="B23" s="3" t="s">
        <v>2734</v>
      </c>
      <c r="C23" s="3" t="s">
        <v>2733</v>
      </c>
    </row>
    <row r="24" spans="1:3" x14ac:dyDescent="0.25">
      <c r="A24" s="3" t="s">
        <v>27</v>
      </c>
      <c r="B24" s="8">
        <v>4212767</v>
      </c>
      <c r="C24" s="8">
        <v>191</v>
      </c>
    </row>
    <row r="25" spans="1:3" x14ac:dyDescent="0.25">
      <c r="A25" s="3" t="s">
        <v>46</v>
      </c>
      <c r="B25" s="8">
        <v>3788403</v>
      </c>
      <c r="C25" s="8">
        <v>187</v>
      </c>
    </row>
    <row r="26" spans="1:3" ht="30" x14ac:dyDescent="0.25">
      <c r="A26" s="3" t="s">
        <v>31</v>
      </c>
      <c r="B26" s="8">
        <v>4371262</v>
      </c>
      <c r="C26" s="8">
        <v>197</v>
      </c>
    </row>
    <row r="27" spans="1:3" x14ac:dyDescent="0.25">
      <c r="A27" s="3" t="s">
        <v>36</v>
      </c>
      <c r="B27" s="8">
        <v>4432165</v>
      </c>
      <c r="C27" s="8">
        <v>211</v>
      </c>
    </row>
    <row r="28" spans="1:3" x14ac:dyDescent="0.25">
      <c r="A28" s="3" t="s">
        <v>21</v>
      </c>
      <c r="B28" s="8">
        <v>4450947</v>
      </c>
      <c r="C28" s="8">
        <v>214</v>
      </c>
    </row>
    <row r="29" spans="1:3" hidden="1" x14ac:dyDescent="0.25">
      <c r="A29" s="3" t="s">
        <v>2730</v>
      </c>
      <c r="B29" s="8"/>
      <c r="C29" s="8"/>
    </row>
    <row r="30" spans="1:3" x14ac:dyDescent="0.25">
      <c r="A30" s="3" t="s">
        <v>2714</v>
      </c>
      <c r="B30" s="8">
        <v>21255544</v>
      </c>
      <c r="C30" s="8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73"/>
  <sheetViews>
    <sheetView topLeftCell="A61" workbookViewId="0">
      <selection activeCell="B29" sqref="B29"/>
    </sheetView>
  </sheetViews>
  <sheetFormatPr defaultRowHeight="15" x14ac:dyDescent="0.25"/>
  <cols>
    <col min="1" max="1" width="17.140625" customWidth="1"/>
    <col min="2" max="2" width="28.5703125" customWidth="1"/>
    <col min="3" max="3" width="32.7109375" customWidth="1"/>
    <col min="4" max="4" width="19" customWidth="1"/>
    <col min="5" max="5" width="5.85546875" customWidth="1"/>
    <col min="6" max="6" width="14" customWidth="1"/>
    <col min="7" max="7" width="11.28515625" customWidth="1"/>
    <col min="8" max="8" width="18.7109375" customWidth="1"/>
    <col min="9" max="9" width="17.85546875" customWidth="1"/>
    <col min="10" max="10" width="19" customWidth="1"/>
    <col min="11" max="11" width="5.85546875" customWidth="1"/>
    <col min="12" max="12" width="14" customWidth="1"/>
    <col min="13" max="13" width="22" customWidth="1"/>
    <col min="14" max="14" width="15.7109375" bestFit="1" customWidth="1"/>
    <col min="15" max="15" width="17.85546875" bestFit="1" customWidth="1"/>
    <col min="16" max="16" width="19" bestFit="1" customWidth="1"/>
    <col min="17" max="17" width="5.85546875" customWidth="1"/>
    <col min="18" max="18" width="14" bestFit="1" customWidth="1"/>
    <col min="19" max="19" width="18.85546875" bestFit="1" customWidth="1"/>
    <col min="20" max="20" width="11.28515625" customWidth="1"/>
    <col min="21" max="21" width="14" bestFit="1" customWidth="1"/>
    <col min="22" max="22" width="11.28515625" bestFit="1" customWidth="1"/>
    <col min="23" max="29" width="14" bestFit="1" customWidth="1"/>
    <col min="30" max="30" width="11.28515625" bestFit="1" customWidth="1"/>
    <col min="31" max="37" width="14" bestFit="1" customWidth="1"/>
    <col min="38" max="38" width="12.85546875" bestFit="1" customWidth="1"/>
    <col min="39" max="47" width="14" bestFit="1" customWidth="1"/>
    <col min="48" max="49" width="11.28515625" bestFit="1" customWidth="1"/>
    <col min="50" max="50" width="14" bestFit="1" customWidth="1"/>
    <col min="51" max="51" width="12.85546875" bestFit="1" customWidth="1"/>
    <col min="52" max="52" width="11.28515625" bestFit="1" customWidth="1"/>
    <col min="53" max="53" width="12.85546875" bestFit="1" customWidth="1"/>
    <col min="54" max="54" width="14" bestFit="1" customWidth="1"/>
    <col min="55" max="55" width="11.85546875" bestFit="1" customWidth="1"/>
    <col min="56" max="56" width="12.85546875" bestFit="1" customWidth="1"/>
    <col min="57" max="61" width="14" bestFit="1" customWidth="1"/>
    <col min="62" max="62" width="12.85546875" bestFit="1" customWidth="1"/>
    <col min="63" max="66" width="14" bestFit="1" customWidth="1"/>
    <col min="67" max="67" width="12.85546875" bestFit="1" customWidth="1"/>
    <col min="68" max="69" width="14" bestFit="1" customWidth="1"/>
    <col min="70" max="70" width="11.28515625" bestFit="1" customWidth="1"/>
    <col min="71" max="73" width="14" bestFit="1" customWidth="1"/>
    <col min="74" max="74" width="12.85546875" bestFit="1" customWidth="1"/>
    <col min="75" max="82" width="14" bestFit="1" customWidth="1"/>
    <col min="83" max="83" width="12.85546875" bestFit="1" customWidth="1"/>
    <col min="84" max="86" width="14" bestFit="1" customWidth="1"/>
    <col min="87" max="87" width="11.28515625" bestFit="1" customWidth="1"/>
    <col min="88" max="88" width="12.85546875" bestFit="1" customWidth="1"/>
    <col min="89" max="93" width="14" bestFit="1" customWidth="1"/>
    <col min="94" max="94" width="12.85546875" bestFit="1" customWidth="1"/>
    <col min="95" max="96" width="14" bestFit="1" customWidth="1"/>
    <col min="97" max="97" width="10.28515625" bestFit="1" customWidth="1"/>
    <col min="98" max="98" width="11.28515625" bestFit="1" customWidth="1"/>
    <col min="99" max="99" width="12.85546875" bestFit="1" customWidth="1"/>
    <col min="100" max="104" width="14" bestFit="1" customWidth="1"/>
    <col min="105" max="105" width="12.85546875" bestFit="1" customWidth="1"/>
    <col min="106" max="136" width="14" bestFit="1" customWidth="1"/>
    <col min="137" max="137" width="12.85546875" bestFit="1" customWidth="1"/>
    <col min="138" max="149" width="14" bestFit="1" customWidth="1"/>
    <col min="150" max="151" width="12.85546875" bestFit="1" customWidth="1"/>
    <col min="152" max="159" width="14" bestFit="1" customWidth="1"/>
    <col min="160" max="160" width="10.28515625" bestFit="1" customWidth="1"/>
    <col min="161" max="164" width="14" bestFit="1" customWidth="1"/>
    <col min="165" max="165" width="11.28515625" bestFit="1" customWidth="1"/>
    <col min="166" max="169" width="14" bestFit="1" customWidth="1"/>
    <col min="170" max="170" width="12.85546875" bestFit="1" customWidth="1"/>
    <col min="171" max="188" width="14" bestFit="1" customWidth="1"/>
    <col min="189" max="189" width="10.28515625" bestFit="1" customWidth="1"/>
    <col min="190" max="190" width="12.85546875" bestFit="1" customWidth="1"/>
    <col min="191" max="192" width="14" bestFit="1" customWidth="1"/>
    <col min="193" max="193" width="12.85546875" bestFit="1" customWidth="1"/>
    <col min="194" max="214" width="14" bestFit="1" customWidth="1"/>
    <col min="215" max="215" width="11.28515625" bestFit="1" customWidth="1"/>
    <col min="216" max="216" width="14" bestFit="1" customWidth="1"/>
    <col min="217" max="217" width="11.28515625" bestFit="1" customWidth="1"/>
    <col min="218" max="220" width="14" bestFit="1" customWidth="1"/>
    <col min="221" max="221" width="11.28515625" bestFit="1" customWidth="1"/>
    <col min="222" max="228" width="14" bestFit="1" customWidth="1"/>
    <col min="229" max="229" width="12.85546875" bestFit="1" customWidth="1"/>
    <col min="230" max="230" width="11.28515625" bestFit="1" customWidth="1"/>
    <col min="231" max="231" width="14" bestFit="1" customWidth="1"/>
    <col min="232" max="232" width="12.85546875" bestFit="1" customWidth="1"/>
    <col min="233" max="238" width="14" bestFit="1" customWidth="1"/>
    <col min="239" max="239" width="11.28515625" bestFit="1" customWidth="1"/>
    <col min="240" max="240" width="14" bestFit="1" customWidth="1"/>
    <col min="241" max="241" width="11.28515625" bestFit="1" customWidth="1"/>
    <col min="242" max="242" width="14" bestFit="1" customWidth="1"/>
    <col min="243" max="243" width="12.85546875" bestFit="1" customWidth="1"/>
    <col min="244" max="244" width="14" bestFit="1" customWidth="1"/>
    <col min="245" max="245" width="11.28515625" bestFit="1" customWidth="1"/>
    <col min="246" max="248" width="14" bestFit="1" customWidth="1"/>
    <col min="249" max="249" width="11.28515625" bestFit="1" customWidth="1"/>
    <col min="250" max="250" width="12.85546875" bestFit="1" customWidth="1"/>
    <col min="251" max="252" width="14" bestFit="1" customWidth="1"/>
    <col min="253" max="253" width="12.85546875" bestFit="1" customWidth="1"/>
    <col min="254" max="256" width="14" bestFit="1" customWidth="1"/>
    <col min="257" max="257" width="11.28515625" bestFit="1" customWidth="1"/>
    <col min="258" max="260" width="14" bestFit="1" customWidth="1"/>
    <col min="261" max="261" width="12.85546875" bestFit="1" customWidth="1"/>
    <col min="262" max="262" width="11.85546875" bestFit="1" customWidth="1"/>
    <col min="263" max="263" width="12.85546875" bestFit="1" customWidth="1"/>
    <col min="264" max="268" width="14" bestFit="1" customWidth="1"/>
    <col min="269" max="269" width="11.85546875" bestFit="1" customWidth="1"/>
    <col min="270" max="273" width="12.85546875" bestFit="1" customWidth="1"/>
    <col min="274" max="283" width="14" bestFit="1" customWidth="1"/>
    <col min="284" max="284" width="11.28515625" bestFit="1" customWidth="1"/>
    <col min="285" max="286" width="12.85546875" bestFit="1" customWidth="1"/>
    <col min="287" max="288" width="14" bestFit="1" customWidth="1"/>
    <col min="289" max="289" width="12.85546875" bestFit="1" customWidth="1"/>
    <col min="290" max="290" width="14" bestFit="1" customWidth="1"/>
    <col min="291" max="291" width="12.85546875" bestFit="1" customWidth="1"/>
    <col min="292" max="293" width="14" bestFit="1" customWidth="1"/>
    <col min="294" max="294" width="11.28515625" bestFit="1" customWidth="1"/>
    <col min="295" max="295" width="12.85546875" bestFit="1" customWidth="1"/>
    <col min="296" max="296" width="11.28515625" bestFit="1" customWidth="1"/>
    <col min="297" max="298" width="12.85546875" bestFit="1" customWidth="1"/>
    <col min="299" max="304" width="14" bestFit="1" customWidth="1"/>
    <col min="305" max="305" width="12.85546875" bestFit="1" customWidth="1"/>
    <col min="306" max="306" width="14" bestFit="1" customWidth="1"/>
    <col min="307" max="308" width="12.85546875" bestFit="1" customWidth="1"/>
    <col min="309" max="310" width="14" bestFit="1" customWidth="1"/>
    <col min="311" max="311" width="12.85546875" bestFit="1" customWidth="1"/>
    <col min="312" max="314" width="14" bestFit="1" customWidth="1"/>
    <col min="315" max="315" width="12.85546875" bestFit="1" customWidth="1"/>
    <col min="316" max="318" width="14" bestFit="1" customWidth="1"/>
    <col min="319" max="319" width="12.85546875" bestFit="1" customWidth="1"/>
    <col min="320" max="320" width="11.28515625" bestFit="1" customWidth="1"/>
    <col min="321" max="321" width="12.85546875" bestFit="1" customWidth="1"/>
    <col min="322" max="322" width="11.28515625" bestFit="1" customWidth="1"/>
    <col min="323" max="323" width="14" bestFit="1" customWidth="1"/>
    <col min="324" max="325" width="11.28515625" bestFit="1" customWidth="1"/>
    <col min="326" max="327" width="14" bestFit="1" customWidth="1"/>
    <col min="328" max="329" width="11.28515625" bestFit="1" customWidth="1"/>
    <col min="330" max="330" width="14" bestFit="1" customWidth="1"/>
    <col min="331" max="331" width="12.85546875" bestFit="1" customWidth="1"/>
    <col min="332" max="332" width="14" bestFit="1" customWidth="1"/>
    <col min="333" max="333" width="11.28515625" bestFit="1" customWidth="1"/>
    <col min="334" max="334" width="12.85546875" bestFit="1" customWidth="1"/>
    <col min="335" max="335" width="11.85546875" bestFit="1" customWidth="1"/>
    <col min="336" max="337" width="11.28515625" bestFit="1" customWidth="1"/>
    <col min="338" max="338" width="14" bestFit="1" customWidth="1"/>
    <col min="339" max="339" width="11.28515625" bestFit="1" customWidth="1"/>
    <col min="340" max="340" width="12.85546875" bestFit="1" customWidth="1"/>
    <col min="341" max="341" width="14" bestFit="1" customWidth="1"/>
    <col min="342" max="342" width="11.28515625" bestFit="1" customWidth="1"/>
    <col min="343" max="343" width="14" bestFit="1" customWidth="1"/>
    <col min="344" max="344" width="12.85546875" bestFit="1" customWidth="1"/>
    <col min="345" max="345" width="11.85546875" bestFit="1" customWidth="1"/>
    <col min="346" max="346" width="11.28515625" bestFit="1" customWidth="1"/>
    <col min="347" max="347" width="12.85546875" bestFit="1" customWidth="1"/>
    <col min="348" max="348" width="11.28515625" bestFit="1" customWidth="1"/>
    <col min="349" max="358" width="12.85546875" bestFit="1" customWidth="1"/>
    <col min="359" max="359" width="10.28515625" bestFit="1" customWidth="1"/>
    <col min="360" max="363" width="12.85546875" bestFit="1" customWidth="1"/>
    <col min="364" max="364" width="11.85546875" bestFit="1" customWidth="1"/>
    <col min="365" max="370" width="12.85546875" bestFit="1" customWidth="1"/>
    <col min="371" max="371" width="11.85546875" bestFit="1" customWidth="1"/>
    <col min="372" max="378" width="12.85546875" bestFit="1" customWidth="1"/>
    <col min="379" max="379" width="11.85546875" bestFit="1" customWidth="1"/>
    <col min="380" max="382" width="12.85546875" bestFit="1" customWidth="1"/>
    <col min="383" max="383" width="11.85546875" bestFit="1" customWidth="1"/>
    <col min="384" max="392" width="12.85546875" bestFit="1" customWidth="1"/>
    <col min="393" max="393" width="11.85546875" bestFit="1" customWidth="1"/>
    <col min="394" max="394" width="10.28515625" bestFit="1" customWidth="1"/>
    <col min="395" max="399" width="12.85546875" bestFit="1" customWidth="1"/>
    <col min="400" max="400" width="10.28515625" bestFit="1" customWidth="1"/>
    <col min="401" max="401" width="12.85546875" bestFit="1" customWidth="1"/>
    <col min="402" max="402" width="11.85546875" bestFit="1" customWidth="1"/>
    <col min="403" max="403" width="10.28515625" bestFit="1" customWidth="1"/>
    <col min="404" max="404" width="11.85546875" bestFit="1" customWidth="1"/>
    <col min="405" max="407" width="12.85546875" bestFit="1" customWidth="1"/>
    <col min="408" max="408" width="10.28515625" bestFit="1" customWidth="1"/>
    <col min="409" max="410" width="12.85546875" bestFit="1" customWidth="1"/>
    <col min="411" max="411" width="11.85546875" bestFit="1" customWidth="1"/>
    <col min="412" max="412" width="12.85546875" bestFit="1" customWidth="1"/>
    <col min="413" max="414" width="11.85546875" bestFit="1" customWidth="1"/>
    <col min="415" max="419" width="12.85546875" bestFit="1" customWidth="1"/>
    <col min="420" max="420" width="11.85546875" bestFit="1" customWidth="1"/>
    <col min="421" max="425" width="12.85546875" bestFit="1" customWidth="1"/>
    <col min="426" max="426" width="11.85546875" bestFit="1" customWidth="1"/>
    <col min="427" max="440" width="12.85546875" bestFit="1" customWidth="1"/>
    <col min="441" max="441" width="11.85546875" bestFit="1" customWidth="1"/>
    <col min="442" max="442" width="12.85546875" bestFit="1" customWidth="1"/>
    <col min="443" max="443" width="11.85546875" bestFit="1" customWidth="1"/>
    <col min="444" max="445" width="12.85546875" bestFit="1" customWidth="1"/>
    <col min="446" max="446" width="11.85546875" bestFit="1" customWidth="1"/>
    <col min="447" max="447" width="12.85546875" bestFit="1" customWidth="1"/>
    <col min="448" max="449" width="10.28515625" bestFit="1" customWidth="1"/>
    <col min="450" max="454" width="12.85546875" bestFit="1" customWidth="1"/>
    <col min="455" max="455" width="10.28515625" bestFit="1" customWidth="1"/>
    <col min="456" max="456" width="12.85546875" bestFit="1" customWidth="1"/>
    <col min="457" max="460" width="11.85546875" bestFit="1" customWidth="1"/>
    <col min="461" max="463" width="15" bestFit="1" customWidth="1"/>
    <col min="464" max="464" width="14" bestFit="1" customWidth="1"/>
    <col min="465" max="465" width="15" bestFit="1" customWidth="1"/>
    <col min="466" max="467" width="14" bestFit="1" customWidth="1"/>
    <col min="468" max="478" width="15" bestFit="1" customWidth="1"/>
    <col min="479" max="479" width="14" bestFit="1" customWidth="1"/>
    <col min="480" max="495" width="15" bestFit="1" customWidth="1"/>
    <col min="496" max="496" width="14" bestFit="1" customWidth="1"/>
    <col min="497" max="500" width="15" bestFit="1" customWidth="1"/>
    <col min="501" max="501" width="12.28515625" bestFit="1" customWidth="1"/>
    <col min="502" max="503" width="15" bestFit="1" customWidth="1"/>
    <col min="504" max="504" width="14" bestFit="1" customWidth="1"/>
    <col min="505" max="505" width="15" bestFit="1" customWidth="1"/>
    <col min="506" max="506" width="12.28515625" bestFit="1" customWidth="1"/>
    <col min="507" max="507" width="14" bestFit="1" customWidth="1"/>
    <col min="508" max="509" width="15" bestFit="1" customWidth="1"/>
    <col min="510" max="510" width="14" bestFit="1" customWidth="1"/>
    <col min="511" max="511" width="15" bestFit="1" customWidth="1"/>
    <col min="512" max="512" width="14" bestFit="1" customWidth="1"/>
    <col min="513" max="524" width="15" bestFit="1" customWidth="1"/>
    <col min="525" max="525" width="14" bestFit="1" customWidth="1"/>
    <col min="526" max="526" width="12.85546875" bestFit="1" customWidth="1"/>
    <col min="527" max="529" width="15" bestFit="1" customWidth="1"/>
    <col min="530" max="530" width="14" bestFit="1" customWidth="1"/>
    <col min="531" max="535" width="15" bestFit="1" customWidth="1"/>
    <col min="536" max="537" width="14" bestFit="1" customWidth="1"/>
    <col min="538" max="556" width="15" bestFit="1" customWidth="1"/>
    <col min="557" max="557" width="12.85546875" bestFit="1" customWidth="1"/>
    <col min="558" max="559" width="15" bestFit="1" customWidth="1"/>
    <col min="560" max="560" width="14" bestFit="1" customWidth="1"/>
    <col min="561" max="563" width="15" bestFit="1" customWidth="1"/>
    <col min="564" max="565" width="14" bestFit="1" customWidth="1"/>
    <col min="566" max="567" width="15" bestFit="1" customWidth="1"/>
    <col min="568" max="568" width="14" bestFit="1" customWidth="1"/>
    <col min="569" max="575" width="15" bestFit="1" customWidth="1"/>
    <col min="576" max="576" width="14" bestFit="1" customWidth="1"/>
    <col min="577" max="579" width="15" bestFit="1" customWidth="1"/>
    <col min="580" max="580" width="14" bestFit="1" customWidth="1"/>
    <col min="581" max="608" width="15" bestFit="1" customWidth="1"/>
    <col min="609" max="609" width="12.28515625" bestFit="1" customWidth="1"/>
    <col min="610" max="611" width="15" bestFit="1" customWidth="1"/>
    <col min="612" max="612" width="14" bestFit="1" customWidth="1"/>
    <col min="613" max="621" width="15" bestFit="1" customWidth="1"/>
    <col min="622" max="623" width="14" bestFit="1" customWidth="1"/>
    <col min="624" max="629" width="15" bestFit="1" customWidth="1"/>
    <col min="630" max="630" width="14" bestFit="1" customWidth="1"/>
    <col min="631" max="638" width="15" bestFit="1" customWidth="1"/>
    <col min="639" max="639" width="14" bestFit="1" customWidth="1"/>
    <col min="640" max="640" width="15" bestFit="1" customWidth="1"/>
    <col min="641" max="641" width="14" bestFit="1" customWidth="1"/>
    <col min="642" max="642" width="15" bestFit="1" customWidth="1"/>
    <col min="643" max="643" width="12.85546875" bestFit="1" customWidth="1"/>
    <col min="644" max="644" width="14" bestFit="1" customWidth="1"/>
    <col min="645" max="646" width="15" bestFit="1" customWidth="1"/>
    <col min="647" max="647" width="12.28515625" bestFit="1" customWidth="1"/>
    <col min="648" max="652" width="15" bestFit="1" customWidth="1"/>
    <col min="653" max="653" width="14" bestFit="1" customWidth="1"/>
    <col min="654" max="655" width="15" bestFit="1" customWidth="1"/>
    <col min="656" max="657" width="14" bestFit="1" customWidth="1"/>
    <col min="658" max="660" width="15" bestFit="1" customWidth="1"/>
    <col min="661" max="662" width="14" bestFit="1" customWidth="1"/>
    <col min="663" max="666" width="15" bestFit="1" customWidth="1"/>
    <col min="667" max="669" width="14" bestFit="1" customWidth="1"/>
    <col min="670" max="675" width="15" bestFit="1" customWidth="1"/>
    <col min="676" max="676" width="14" bestFit="1" customWidth="1"/>
    <col min="677" max="677" width="15" bestFit="1" customWidth="1"/>
    <col min="678" max="678" width="14" bestFit="1" customWidth="1"/>
    <col min="679" max="683" width="15" bestFit="1" customWidth="1"/>
    <col min="684" max="684" width="14" bestFit="1" customWidth="1"/>
    <col min="685" max="691" width="15" bestFit="1" customWidth="1"/>
    <col min="692" max="692" width="14" bestFit="1" customWidth="1"/>
    <col min="693" max="693" width="15" bestFit="1" customWidth="1"/>
    <col min="694" max="694" width="14" bestFit="1" customWidth="1"/>
    <col min="695" max="697" width="15" bestFit="1" customWidth="1"/>
    <col min="698" max="698" width="12.28515625" bestFit="1" customWidth="1"/>
    <col min="699" max="702" width="15" bestFit="1" customWidth="1"/>
    <col min="703" max="704" width="14" bestFit="1" customWidth="1"/>
    <col min="705" max="709" width="15" bestFit="1" customWidth="1"/>
    <col min="710" max="710" width="14" bestFit="1" customWidth="1"/>
    <col min="711" max="717" width="15" bestFit="1" customWidth="1"/>
    <col min="718" max="718" width="14" bestFit="1" customWidth="1"/>
    <col min="719" max="719" width="15" bestFit="1" customWidth="1"/>
    <col min="720" max="720" width="14" bestFit="1" customWidth="1"/>
    <col min="721" max="721" width="12.28515625" bestFit="1" customWidth="1"/>
    <col min="722" max="722" width="15" bestFit="1" customWidth="1"/>
    <col min="723" max="724" width="14" bestFit="1" customWidth="1"/>
    <col min="725" max="728" width="15" bestFit="1" customWidth="1"/>
    <col min="729" max="729" width="14" bestFit="1" customWidth="1"/>
    <col min="730" max="731" width="15" bestFit="1" customWidth="1"/>
    <col min="732" max="732" width="14" bestFit="1" customWidth="1"/>
    <col min="733" max="735" width="15" bestFit="1" customWidth="1"/>
    <col min="736" max="737" width="14" bestFit="1" customWidth="1"/>
    <col min="738" max="740" width="15" bestFit="1" customWidth="1"/>
    <col min="741" max="741" width="14" bestFit="1" customWidth="1"/>
    <col min="742" max="749" width="15" bestFit="1" customWidth="1"/>
    <col min="750" max="750" width="14" bestFit="1" customWidth="1"/>
    <col min="751" max="751" width="12.28515625" bestFit="1" customWidth="1"/>
    <col min="752" max="756" width="15" bestFit="1" customWidth="1"/>
    <col min="757" max="757" width="14" bestFit="1" customWidth="1"/>
    <col min="758" max="759" width="15" bestFit="1" customWidth="1"/>
    <col min="760" max="761" width="14" bestFit="1" customWidth="1"/>
    <col min="762" max="762" width="15" bestFit="1" customWidth="1"/>
    <col min="763" max="764" width="14" bestFit="1" customWidth="1"/>
    <col min="765" max="776" width="15" bestFit="1" customWidth="1"/>
    <col min="777" max="777" width="14" bestFit="1" customWidth="1"/>
    <col min="778" max="778" width="15" bestFit="1" customWidth="1"/>
    <col min="779" max="779" width="14" bestFit="1" customWidth="1"/>
    <col min="780" max="790" width="15" bestFit="1" customWidth="1"/>
    <col min="791" max="793" width="14" bestFit="1" customWidth="1"/>
    <col min="794" max="798" width="15" bestFit="1" customWidth="1"/>
    <col min="799" max="799" width="14" bestFit="1" customWidth="1"/>
    <col min="800" max="801" width="15" bestFit="1" customWidth="1"/>
    <col min="802" max="802" width="14" bestFit="1" customWidth="1"/>
    <col min="803" max="803" width="15" bestFit="1" customWidth="1"/>
    <col min="804" max="804" width="14" bestFit="1" customWidth="1"/>
    <col min="805" max="805" width="15" bestFit="1" customWidth="1"/>
    <col min="806" max="806" width="14" bestFit="1" customWidth="1"/>
    <col min="807" max="808" width="15" bestFit="1" customWidth="1"/>
    <col min="809" max="809" width="14" bestFit="1" customWidth="1"/>
    <col min="810" max="813" width="15" bestFit="1" customWidth="1"/>
    <col min="814" max="814" width="14" bestFit="1" customWidth="1"/>
    <col min="815" max="815" width="15" bestFit="1" customWidth="1"/>
    <col min="816" max="816" width="14" bestFit="1" customWidth="1"/>
    <col min="817" max="818" width="15" bestFit="1" customWidth="1"/>
    <col min="819" max="821" width="14" bestFit="1" customWidth="1"/>
    <col min="822" max="825" width="15" bestFit="1" customWidth="1"/>
    <col min="826" max="826" width="14" bestFit="1" customWidth="1"/>
    <col min="827" max="837" width="15" bestFit="1" customWidth="1"/>
    <col min="838" max="838" width="14" bestFit="1" customWidth="1"/>
    <col min="839" max="841" width="15" bestFit="1" customWidth="1"/>
    <col min="842" max="845" width="14" bestFit="1" customWidth="1"/>
    <col min="846" max="849" width="15" bestFit="1" customWidth="1"/>
    <col min="850" max="850" width="24.28515625" bestFit="1" customWidth="1"/>
    <col min="851" max="851" width="14" bestFit="1" customWidth="1"/>
    <col min="852" max="854" width="15" bestFit="1" customWidth="1"/>
    <col min="855" max="855" width="14" bestFit="1" customWidth="1"/>
    <col min="856" max="858" width="15" bestFit="1" customWidth="1"/>
    <col min="859" max="859" width="24.28515625" bestFit="1" customWidth="1"/>
    <col min="860" max="862" width="15" bestFit="1" customWidth="1"/>
    <col min="863" max="863" width="14" bestFit="1" customWidth="1"/>
    <col min="864" max="865" width="15" bestFit="1" customWidth="1"/>
    <col min="866" max="866" width="14" bestFit="1" customWidth="1"/>
    <col min="867" max="874" width="15" bestFit="1" customWidth="1"/>
    <col min="875" max="875" width="14" bestFit="1" customWidth="1"/>
    <col min="876" max="878" width="15" bestFit="1" customWidth="1"/>
    <col min="879" max="879" width="14" bestFit="1" customWidth="1"/>
    <col min="880" max="883" width="15" bestFit="1" customWidth="1"/>
    <col min="884" max="884" width="12.28515625" bestFit="1" customWidth="1"/>
    <col min="885" max="885" width="24.28515625" bestFit="1" customWidth="1"/>
    <col min="886" max="888" width="15" bestFit="1" customWidth="1"/>
    <col min="889" max="889" width="12.85546875" bestFit="1" customWidth="1"/>
    <col min="890" max="890" width="15" bestFit="1" customWidth="1"/>
    <col min="891" max="891" width="12.28515625" bestFit="1" customWidth="1"/>
    <col min="892" max="892" width="14" bestFit="1" customWidth="1"/>
    <col min="893" max="893" width="24.28515625" bestFit="1" customWidth="1"/>
    <col min="894" max="896" width="15" bestFit="1" customWidth="1"/>
    <col min="897" max="897" width="24.28515625" bestFit="1" customWidth="1"/>
    <col min="898" max="901" width="15" bestFit="1" customWidth="1"/>
    <col min="902" max="902" width="14" bestFit="1" customWidth="1"/>
    <col min="903" max="911" width="15" bestFit="1" customWidth="1"/>
    <col min="912" max="912" width="24.28515625" bestFit="1" customWidth="1"/>
    <col min="913" max="914" width="15" bestFit="1" customWidth="1"/>
    <col min="915" max="915" width="14" bestFit="1" customWidth="1"/>
    <col min="916" max="920" width="15" bestFit="1" customWidth="1"/>
    <col min="921" max="921" width="14" bestFit="1" customWidth="1"/>
    <col min="922" max="923" width="15" bestFit="1" customWidth="1"/>
    <col min="924" max="925" width="14" bestFit="1" customWidth="1"/>
    <col min="926" max="928" width="15" bestFit="1" customWidth="1"/>
    <col min="929" max="929" width="14" bestFit="1" customWidth="1"/>
    <col min="930" max="930" width="15" bestFit="1" customWidth="1"/>
    <col min="931" max="931" width="14" bestFit="1" customWidth="1"/>
    <col min="932" max="932" width="15" bestFit="1" customWidth="1"/>
    <col min="933" max="933" width="12.85546875" bestFit="1" customWidth="1"/>
    <col min="934" max="934" width="15" bestFit="1" customWidth="1"/>
    <col min="935" max="935" width="14" bestFit="1" customWidth="1"/>
    <col min="936" max="939" width="15" bestFit="1" customWidth="1"/>
    <col min="940" max="941" width="14" bestFit="1" customWidth="1"/>
    <col min="942" max="942" width="15" bestFit="1" customWidth="1"/>
    <col min="943" max="943" width="24.28515625" bestFit="1" customWidth="1"/>
    <col min="944" max="945" width="15" bestFit="1" customWidth="1"/>
    <col min="946" max="946" width="14" bestFit="1" customWidth="1"/>
    <col min="947" max="948" width="15" bestFit="1" customWidth="1"/>
    <col min="949" max="949" width="14" bestFit="1" customWidth="1"/>
    <col min="950" max="950" width="12.85546875" bestFit="1" customWidth="1"/>
    <col min="951" max="951" width="14" bestFit="1" customWidth="1"/>
    <col min="952" max="953" width="15" bestFit="1" customWidth="1"/>
    <col min="954" max="954" width="14" bestFit="1" customWidth="1"/>
    <col min="955" max="955" width="15" bestFit="1" customWidth="1"/>
    <col min="956" max="956" width="14" bestFit="1" customWidth="1"/>
    <col min="957" max="962" width="15" bestFit="1" customWidth="1"/>
    <col min="963" max="964" width="14" bestFit="1" customWidth="1"/>
    <col min="965" max="966" width="15" bestFit="1" customWidth="1"/>
    <col min="967" max="967" width="14" bestFit="1" customWidth="1"/>
    <col min="968" max="968" width="24.28515625" bestFit="1" customWidth="1"/>
    <col min="969" max="969" width="12.28515625" bestFit="1" customWidth="1"/>
    <col min="970" max="970" width="15" bestFit="1" customWidth="1"/>
    <col min="971" max="971" width="24.28515625" bestFit="1" customWidth="1"/>
    <col min="972" max="972" width="15" bestFit="1" customWidth="1"/>
    <col min="973" max="975" width="14" bestFit="1" customWidth="1"/>
    <col min="976" max="976" width="15" bestFit="1" customWidth="1"/>
    <col min="977" max="977" width="14" bestFit="1" customWidth="1"/>
    <col min="978" max="978" width="12.85546875" bestFit="1" customWidth="1"/>
    <col min="979" max="979" width="15" bestFit="1" customWidth="1"/>
    <col min="980" max="980" width="11.28515625" bestFit="1" customWidth="1"/>
    <col min="981" max="981" width="24.28515625" bestFit="1" customWidth="1"/>
    <col min="982" max="982" width="15" bestFit="1" customWidth="1"/>
    <col min="983" max="983" width="24.28515625" bestFit="1" customWidth="1"/>
    <col min="984" max="984" width="15" bestFit="1" customWidth="1"/>
    <col min="985" max="989" width="14" bestFit="1" customWidth="1"/>
    <col min="990" max="991" width="15" bestFit="1" customWidth="1"/>
    <col min="992" max="992" width="14" bestFit="1" customWidth="1"/>
    <col min="993" max="993" width="24.28515625" bestFit="1" customWidth="1"/>
    <col min="994" max="994" width="14" bestFit="1" customWidth="1"/>
    <col min="995" max="995" width="12.85546875" bestFit="1" customWidth="1"/>
    <col min="996" max="996" width="24.28515625" bestFit="1" customWidth="1"/>
    <col min="997" max="997" width="12.85546875" bestFit="1" customWidth="1"/>
    <col min="998" max="998" width="15" bestFit="1" customWidth="1"/>
    <col min="999" max="999" width="24.28515625" bestFit="1" customWidth="1"/>
    <col min="1000" max="1001" width="14" bestFit="1" customWidth="1"/>
    <col min="1002" max="1002" width="11.28515625" bestFit="1" customWidth="1"/>
  </cols>
  <sheetData>
    <row r="2" spans="1:4" x14ac:dyDescent="0.25">
      <c r="A2" t="s">
        <v>2722</v>
      </c>
    </row>
    <row r="3" spans="1:4" x14ac:dyDescent="0.25">
      <c r="A3" s="15" t="s">
        <v>2719</v>
      </c>
      <c r="B3" s="15" t="s">
        <v>2715</v>
      </c>
      <c r="C3" s="13"/>
      <c r="D3" s="13"/>
    </row>
    <row r="4" spans="1:4" x14ac:dyDescent="0.25">
      <c r="A4" s="12" t="s">
        <v>2720</v>
      </c>
      <c r="B4" s="13" t="s">
        <v>2717</v>
      </c>
      <c r="C4" s="13" t="s">
        <v>2718</v>
      </c>
      <c r="D4" s="13" t="s">
        <v>2714</v>
      </c>
    </row>
    <row r="5" spans="1:4" x14ac:dyDescent="0.25">
      <c r="A5" s="13" t="s">
        <v>64</v>
      </c>
      <c r="B5" s="14">
        <v>50</v>
      </c>
      <c r="C5" s="14">
        <v>53</v>
      </c>
      <c r="D5" s="14">
        <v>103</v>
      </c>
    </row>
    <row r="6" spans="1:4" x14ac:dyDescent="0.25">
      <c r="A6" s="13" t="s">
        <v>71</v>
      </c>
      <c r="B6" s="14">
        <v>29</v>
      </c>
      <c r="C6" s="14">
        <v>52</v>
      </c>
      <c r="D6" s="14">
        <v>81</v>
      </c>
    </row>
    <row r="7" spans="1:4" x14ac:dyDescent="0.25">
      <c r="A7" s="13" t="s">
        <v>52</v>
      </c>
      <c r="B7" s="14">
        <v>45</v>
      </c>
      <c r="C7" s="14">
        <v>57</v>
      </c>
      <c r="D7" s="14">
        <v>102</v>
      </c>
    </row>
    <row r="8" spans="1:4" x14ac:dyDescent="0.25">
      <c r="A8" s="13" t="s">
        <v>55</v>
      </c>
      <c r="B8" s="14">
        <v>43</v>
      </c>
      <c r="C8" s="14">
        <v>55</v>
      </c>
      <c r="D8" s="14">
        <v>98</v>
      </c>
    </row>
    <row r="9" spans="1:4" x14ac:dyDescent="0.25">
      <c r="A9" s="13" t="s">
        <v>45</v>
      </c>
      <c r="B9" s="14">
        <v>51</v>
      </c>
      <c r="C9" s="14">
        <v>47</v>
      </c>
      <c r="D9" s="14">
        <v>98</v>
      </c>
    </row>
    <row r="10" spans="1:4" x14ac:dyDescent="0.25">
      <c r="A10" s="13" t="s">
        <v>49</v>
      </c>
      <c r="B10" s="14">
        <v>46</v>
      </c>
      <c r="C10" s="14">
        <v>50</v>
      </c>
      <c r="D10" s="14">
        <v>96</v>
      </c>
    </row>
    <row r="11" spans="1:4" x14ac:dyDescent="0.25">
      <c r="A11" s="13" t="s">
        <v>39</v>
      </c>
      <c r="B11" s="14">
        <v>41</v>
      </c>
      <c r="C11" s="14">
        <v>54</v>
      </c>
      <c r="D11" s="14">
        <v>95</v>
      </c>
    </row>
    <row r="12" spans="1:4" x14ac:dyDescent="0.25">
      <c r="A12" s="13" t="s">
        <v>18</v>
      </c>
      <c r="B12" s="14">
        <v>59</v>
      </c>
      <c r="C12" s="14">
        <v>59</v>
      </c>
      <c r="D12" s="14">
        <v>118</v>
      </c>
    </row>
    <row r="13" spans="1:4" x14ac:dyDescent="0.25">
      <c r="A13" s="13" t="s">
        <v>25</v>
      </c>
      <c r="B13" s="14">
        <v>49</v>
      </c>
      <c r="C13" s="14">
        <v>54</v>
      </c>
      <c r="D13" s="14">
        <v>103</v>
      </c>
    </row>
    <row r="14" spans="1:4" x14ac:dyDescent="0.25">
      <c r="A14" s="13" t="s">
        <v>75</v>
      </c>
      <c r="B14" s="14">
        <v>46</v>
      </c>
      <c r="C14" s="14">
        <v>60</v>
      </c>
      <c r="D14" s="14">
        <v>106</v>
      </c>
    </row>
    <row r="15" spans="1:4" x14ac:dyDescent="0.25">
      <c r="A15" s="13" t="s">
        <v>2714</v>
      </c>
      <c r="B15" s="14">
        <v>459</v>
      </c>
      <c r="C15" s="14">
        <v>541</v>
      </c>
      <c r="D15" s="14">
        <v>1000</v>
      </c>
    </row>
    <row r="17" spans="1:2" x14ac:dyDescent="0.25">
      <c r="A17" s="16" t="s">
        <v>2723</v>
      </c>
    </row>
    <row r="18" spans="1:2" x14ac:dyDescent="0.25">
      <c r="A18" s="12" t="s">
        <v>2720</v>
      </c>
      <c r="B18" s="3" t="s">
        <v>2721</v>
      </c>
    </row>
    <row r="19" spans="1:2" x14ac:dyDescent="0.25">
      <c r="A19" s="13" t="s">
        <v>64</v>
      </c>
      <c r="B19" s="14">
        <v>14.226213592233007</v>
      </c>
    </row>
    <row r="20" spans="1:2" x14ac:dyDescent="0.25">
      <c r="A20" s="13" t="s">
        <v>71</v>
      </c>
      <c r="B20" s="14">
        <v>15.971604938271611</v>
      </c>
    </row>
    <row r="21" spans="1:2" x14ac:dyDescent="0.25">
      <c r="A21" s="13" t="s">
        <v>52</v>
      </c>
      <c r="B21" s="14">
        <v>15.48823529411764</v>
      </c>
    </row>
    <row r="22" spans="1:2" x14ac:dyDescent="0.25">
      <c r="A22" s="13" t="s">
        <v>55</v>
      </c>
      <c r="B22" s="14">
        <v>15.539795918367336</v>
      </c>
    </row>
    <row r="23" spans="1:2" x14ac:dyDescent="0.25">
      <c r="A23" s="13" t="s">
        <v>45</v>
      </c>
      <c r="B23" s="14">
        <v>15.0173469387755</v>
      </c>
    </row>
    <row r="24" spans="1:2" x14ac:dyDescent="0.25">
      <c r="A24" s="13" t="s">
        <v>49</v>
      </c>
      <c r="B24" s="14">
        <v>14.796875000000005</v>
      </c>
    </row>
    <row r="25" spans="1:2" x14ac:dyDescent="0.25">
      <c r="A25" s="13" t="s">
        <v>39</v>
      </c>
      <c r="B25" s="14">
        <v>14.585263157894737</v>
      </c>
    </row>
    <row r="26" spans="1:2" x14ac:dyDescent="0.25">
      <c r="A26" s="13" t="s">
        <v>18</v>
      </c>
      <c r="B26" s="14">
        <v>15.077966101694914</v>
      </c>
    </row>
    <row r="27" spans="1:2" x14ac:dyDescent="0.25">
      <c r="A27" s="13" t="s">
        <v>25</v>
      </c>
      <c r="B27" s="14">
        <v>14.984466019417479</v>
      </c>
    </row>
    <row r="28" spans="1:2" x14ac:dyDescent="0.25">
      <c r="A28" s="13" t="s">
        <v>75</v>
      </c>
      <c r="B28" s="14">
        <v>15.276415094339615</v>
      </c>
    </row>
    <row r="29" spans="1:2" x14ac:dyDescent="0.25">
      <c r="A29" s="13" t="s">
        <v>2714</v>
      </c>
      <c r="B29" s="14">
        <v>15.08139999999999</v>
      </c>
    </row>
    <row r="33" spans="1:5" x14ac:dyDescent="0.25">
      <c r="A33" s="15" t="s">
        <v>2726</v>
      </c>
      <c r="B33" s="15" t="s">
        <v>2715</v>
      </c>
      <c r="C33" s="13"/>
      <c r="D33" s="13"/>
      <c r="E33" s="13"/>
    </row>
    <row r="34" spans="1:5" x14ac:dyDescent="0.25">
      <c r="A34" s="12" t="s">
        <v>2720</v>
      </c>
      <c r="B34" s="13" t="s">
        <v>28</v>
      </c>
      <c r="C34" s="13" t="s">
        <v>22</v>
      </c>
      <c r="D34" s="13" t="s">
        <v>32</v>
      </c>
      <c r="E34" s="13" t="s">
        <v>2714</v>
      </c>
    </row>
    <row r="35" spans="1:5" x14ac:dyDescent="0.25">
      <c r="A35" s="13" t="s">
        <v>64</v>
      </c>
      <c r="B35" s="14">
        <v>28</v>
      </c>
      <c r="C35" s="14">
        <v>34</v>
      </c>
      <c r="D35" s="14">
        <v>41</v>
      </c>
      <c r="E35" s="14">
        <v>103</v>
      </c>
    </row>
    <row r="36" spans="1:5" x14ac:dyDescent="0.25">
      <c r="A36" s="13" t="s">
        <v>71</v>
      </c>
      <c r="B36" s="14">
        <v>22</v>
      </c>
      <c r="C36" s="14">
        <v>28</v>
      </c>
      <c r="D36" s="14">
        <v>31</v>
      </c>
      <c r="E36" s="14">
        <v>81</v>
      </c>
    </row>
    <row r="37" spans="1:5" x14ac:dyDescent="0.25">
      <c r="A37" s="13" t="s">
        <v>52</v>
      </c>
      <c r="B37" s="14">
        <v>33</v>
      </c>
      <c r="C37" s="14">
        <v>32</v>
      </c>
      <c r="D37" s="14">
        <v>37</v>
      </c>
      <c r="E37" s="14">
        <v>102</v>
      </c>
    </row>
    <row r="38" spans="1:5" x14ac:dyDescent="0.25">
      <c r="A38" s="13" t="s">
        <v>55</v>
      </c>
      <c r="B38" s="14">
        <v>32</v>
      </c>
      <c r="C38" s="14">
        <v>28</v>
      </c>
      <c r="D38" s="14">
        <v>38</v>
      </c>
      <c r="E38" s="14">
        <v>98</v>
      </c>
    </row>
    <row r="39" spans="1:5" x14ac:dyDescent="0.25">
      <c r="A39" s="13" t="s">
        <v>45</v>
      </c>
      <c r="B39" s="14">
        <v>40</v>
      </c>
      <c r="C39" s="14">
        <v>36</v>
      </c>
      <c r="D39" s="14">
        <v>22</v>
      </c>
      <c r="E39" s="14">
        <v>98</v>
      </c>
    </row>
    <row r="40" spans="1:5" x14ac:dyDescent="0.25">
      <c r="A40" s="13" t="s">
        <v>49</v>
      </c>
      <c r="B40" s="14">
        <v>36</v>
      </c>
      <c r="C40" s="14">
        <v>26</v>
      </c>
      <c r="D40" s="14">
        <v>34</v>
      </c>
      <c r="E40" s="14">
        <v>96</v>
      </c>
    </row>
    <row r="41" spans="1:5" x14ac:dyDescent="0.25">
      <c r="A41" s="13" t="s">
        <v>39</v>
      </c>
      <c r="B41" s="14">
        <v>17</v>
      </c>
      <c r="C41" s="14">
        <v>36</v>
      </c>
      <c r="D41" s="14">
        <v>42</v>
      </c>
      <c r="E41" s="14">
        <v>95</v>
      </c>
    </row>
    <row r="42" spans="1:5" x14ac:dyDescent="0.25">
      <c r="A42" s="13" t="s">
        <v>18</v>
      </c>
      <c r="B42" s="14">
        <v>44</v>
      </c>
      <c r="C42" s="14">
        <v>38</v>
      </c>
      <c r="D42" s="14">
        <v>36</v>
      </c>
      <c r="E42" s="14">
        <v>118</v>
      </c>
    </row>
    <row r="43" spans="1:5" x14ac:dyDescent="0.25">
      <c r="A43" s="13" t="s">
        <v>25</v>
      </c>
      <c r="B43" s="14">
        <v>32</v>
      </c>
      <c r="C43" s="14">
        <v>37</v>
      </c>
      <c r="D43" s="14">
        <v>34</v>
      </c>
      <c r="E43" s="14">
        <v>103</v>
      </c>
    </row>
    <row r="44" spans="1:5" x14ac:dyDescent="0.25">
      <c r="A44" s="13" t="s">
        <v>75</v>
      </c>
      <c r="B44" s="14">
        <v>28</v>
      </c>
      <c r="C44" s="14">
        <v>39</v>
      </c>
      <c r="D44" s="14">
        <v>39</v>
      </c>
      <c r="E44" s="14">
        <v>106</v>
      </c>
    </row>
    <row r="45" spans="1:5" x14ac:dyDescent="0.25">
      <c r="A45" s="13" t="s">
        <v>2714</v>
      </c>
      <c r="B45" s="14">
        <v>312</v>
      </c>
      <c r="C45" s="14">
        <v>334</v>
      </c>
      <c r="D45" s="14">
        <v>354</v>
      </c>
      <c r="E45" s="14">
        <v>1000</v>
      </c>
    </row>
    <row r="47" spans="1:5" ht="48" customHeight="1" x14ac:dyDescent="0.25"/>
    <row r="48" spans="1:5" x14ac:dyDescent="0.25">
      <c r="A48" s="15" t="s">
        <v>2728</v>
      </c>
      <c r="B48" s="15" t="s">
        <v>2715</v>
      </c>
      <c r="C48" s="13"/>
      <c r="D48" s="13"/>
      <c r="E48" s="13"/>
    </row>
    <row r="49" spans="1:7" x14ac:dyDescent="0.25">
      <c r="A49" s="15" t="s">
        <v>2729</v>
      </c>
      <c r="B49" s="13" t="s">
        <v>19</v>
      </c>
      <c r="C49" s="13" t="s">
        <v>59</v>
      </c>
      <c r="D49" s="13" t="s">
        <v>2043</v>
      </c>
      <c r="E49" s="13" t="s">
        <v>2714</v>
      </c>
    </row>
    <row r="50" spans="1:7" x14ac:dyDescent="0.25">
      <c r="A50" s="13" t="s">
        <v>20</v>
      </c>
      <c r="B50" s="14">
        <v>129</v>
      </c>
      <c r="C50" s="14">
        <v>10</v>
      </c>
      <c r="D50" s="14">
        <v>111</v>
      </c>
      <c r="E50" s="14">
        <v>250</v>
      </c>
    </row>
    <row r="51" spans="1:7" x14ac:dyDescent="0.25">
      <c r="A51" s="13" t="s">
        <v>56</v>
      </c>
      <c r="B51" s="14">
        <v>121</v>
      </c>
      <c r="C51" s="14">
        <v>9</v>
      </c>
      <c r="D51" s="14">
        <v>76</v>
      </c>
      <c r="E51" s="14">
        <v>206</v>
      </c>
    </row>
    <row r="52" spans="1:7" x14ac:dyDescent="0.25">
      <c r="A52" s="13" t="s">
        <v>72</v>
      </c>
      <c r="B52" s="14">
        <v>81</v>
      </c>
      <c r="C52" s="14">
        <v>4</v>
      </c>
      <c r="D52" s="14">
        <v>69</v>
      </c>
      <c r="E52" s="14">
        <v>154</v>
      </c>
    </row>
    <row r="53" spans="1:7" x14ac:dyDescent="0.25">
      <c r="A53" s="13" t="s">
        <v>26</v>
      </c>
      <c r="B53" s="14">
        <v>81</v>
      </c>
      <c r="C53" s="14">
        <v>5</v>
      </c>
      <c r="D53" s="14">
        <v>73</v>
      </c>
      <c r="E53" s="14">
        <v>159</v>
      </c>
    </row>
    <row r="54" spans="1:7" x14ac:dyDescent="0.25">
      <c r="A54" s="13" t="s">
        <v>82</v>
      </c>
      <c r="B54" s="14">
        <v>57</v>
      </c>
      <c r="C54" s="14">
        <v>4</v>
      </c>
      <c r="D54" s="14">
        <v>45</v>
      </c>
      <c r="E54" s="14">
        <v>106</v>
      </c>
    </row>
    <row r="55" spans="1:7" x14ac:dyDescent="0.25">
      <c r="A55" s="13" t="s">
        <v>35</v>
      </c>
      <c r="B55" s="14">
        <v>45</v>
      </c>
      <c r="C55" s="14"/>
      <c r="D55" s="14">
        <v>36</v>
      </c>
      <c r="E55" s="14">
        <v>81</v>
      </c>
    </row>
    <row r="56" spans="1:7" x14ac:dyDescent="0.25">
      <c r="A56" s="13" t="s">
        <v>40</v>
      </c>
      <c r="B56" s="14">
        <v>27</v>
      </c>
      <c r="C56" s="14">
        <v>1</v>
      </c>
      <c r="D56" s="14">
        <v>16</v>
      </c>
      <c r="E56" s="14">
        <v>44</v>
      </c>
    </row>
    <row r="57" spans="1:7" x14ac:dyDescent="0.25">
      <c r="A57" s="13" t="s">
        <v>2714</v>
      </c>
      <c r="B57" s="14">
        <v>541</v>
      </c>
      <c r="C57" s="14">
        <v>33</v>
      </c>
      <c r="D57" s="14">
        <v>426</v>
      </c>
      <c r="E57" s="14">
        <v>1000</v>
      </c>
    </row>
    <row r="60" spans="1:7" x14ac:dyDescent="0.25">
      <c r="A60" s="15" t="s">
        <v>2727</v>
      </c>
      <c r="B60" s="15" t="s">
        <v>2715</v>
      </c>
      <c r="C60" s="13"/>
      <c r="D60" s="13"/>
      <c r="E60" s="13"/>
      <c r="F60" s="13"/>
      <c r="G60" s="13"/>
    </row>
    <row r="61" spans="1:7" x14ac:dyDescent="0.25">
      <c r="A61" s="15" t="s">
        <v>2729</v>
      </c>
      <c r="B61" s="13" t="s">
        <v>27</v>
      </c>
      <c r="C61" s="13" t="s">
        <v>46</v>
      </c>
      <c r="D61" s="13" t="s">
        <v>31</v>
      </c>
      <c r="E61" s="13" t="s">
        <v>36</v>
      </c>
      <c r="F61" s="13" t="s">
        <v>21</v>
      </c>
      <c r="G61" s="13" t="s">
        <v>2714</v>
      </c>
    </row>
    <row r="62" spans="1:7" x14ac:dyDescent="0.25">
      <c r="A62" s="13" t="s">
        <v>20</v>
      </c>
      <c r="B62" s="14">
        <v>55</v>
      </c>
      <c r="C62" s="14">
        <v>44</v>
      </c>
      <c r="D62" s="14">
        <v>55</v>
      </c>
      <c r="E62" s="14">
        <v>50</v>
      </c>
      <c r="F62" s="14">
        <v>46</v>
      </c>
      <c r="G62" s="14">
        <v>250</v>
      </c>
    </row>
    <row r="63" spans="1:7" x14ac:dyDescent="0.25">
      <c r="A63" s="13" t="s">
        <v>56</v>
      </c>
      <c r="B63" s="14">
        <v>43</v>
      </c>
      <c r="C63" s="14">
        <v>38</v>
      </c>
      <c r="D63" s="14">
        <v>40</v>
      </c>
      <c r="E63" s="14">
        <v>40</v>
      </c>
      <c r="F63" s="14">
        <v>45</v>
      </c>
      <c r="G63" s="14">
        <v>206</v>
      </c>
    </row>
    <row r="64" spans="1:7" x14ac:dyDescent="0.25">
      <c r="A64" s="13" t="s">
        <v>72</v>
      </c>
      <c r="B64" s="14">
        <v>20</v>
      </c>
      <c r="C64" s="14">
        <v>31</v>
      </c>
      <c r="D64" s="14">
        <v>28</v>
      </c>
      <c r="E64" s="14">
        <v>40</v>
      </c>
      <c r="F64" s="14">
        <v>35</v>
      </c>
      <c r="G64" s="14">
        <v>154</v>
      </c>
    </row>
    <row r="65" spans="1:7" x14ac:dyDescent="0.25">
      <c r="A65" s="13" t="s">
        <v>26</v>
      </c>
      <c r="B65" s="14">
        <v>30</v>
      </c>
      <c r="C65" s="14">
        <v>27</v>
      </c>
      <c r="D65" s="14">
        <v>32</v>
      </c>
      <c r="E65" s="14">
        <v>36</v>
      </c>
      <c r="F65" s="14">
        <v>34</v>
      </c>
      <c r="G65" s="14">
        <v>159</v>
      </c>
    </row>
    <row r="66" spans="1:7" x14ac:dyDescent="0.25">
      <c r="A66" s="13" t="s">
        <v>82</v>
      </c>
      <c r="B66" s="14">
        <v>21</v>
      </c>
      <c r="C66" s="14">
        <v>16</v>
      </c>
      <c r="D66" s="14">
        <v>20</v>
      </c>
      <c r="E66" s="14">
        <v>21</v>
      </c>
      <c r="F66" s="14">
        <v>28</v>
      </c>
      <c r="G66" s="14">
        <v>106</v>
      </c>
    </row>
    <row r="67" spans="1:7" x14ac:dyDescent="0.25">
      <c r="A67" s="13" t="s">
        <v>35</v>
      </c>
      <c r="B67" s="14">
        <v>15</v>
      </c>
      <c r="C67" s="14">
        <v>20</v>
      </c>
      <c r="D67" s="14">
        <v>13</v>
      </c>
      <c r="E67" s="14">
        <v>16</v>
      </c>
      <c r="F67" s="14">
        <v>17</v>
      </c>
      <c r="G67" s="14">
        <v>81</v>
      </c>
    </row>
    <row r="68" spans="1:7" x14ac:dyDescent="0.25">
      <c r="A68" s="13" t="s">
        <v>40</v>
      </c>
      <c r="B68" s="14">
        <v>7</v>
      </c>
      <c r="C68" s="14">
        <v>11</v>
      </c>
      <c r="D68" s="14">
        <v>9</v>
      </c>
      <c r="E68" s="14">
        <v>8</v>
      </c>
      <c r="F68" s="14">
        <v>9</v>
      </c>
      <c r="G68" s="14">
        <v>44</v>
      </c>
    </row>
    <row r="69" spans="1:7" x14ac:dyDescent="0.25">
      <c r="A69" s="13" t="s">
        <v>2714</v>
      </c>
      <c r="B69" s="14">
        <v>191</v>
      </c>
      <c r="C69" s="14">
        <v>187</v>
      </c>
      <c r="D69" s="14">
        <v>197</v>
      </c>
      <c r="E69" s="14">
        <v>211</v>
      </c>
      <c r="F69" s="14">
        <v>214</v>
      </c>
      <c r="G69" s="14">
        <v>1000</v>
      </c>
    </row>
    <row r="72" spans="1:7" x14ac:dyDescent="0.25">
      <c r="A72" s="15" t="s">
        <v>2729</v>
      </c>
      <c r="B72" s="13" t="s">
        <v>2724</v>
      </c>
      <c r="C72" s="13" t="s">
        <v>2725</v>
      </c>
    </row>
    <row r="73" spans="1:7" x14ac:dyDescent="0.25">
      <c r="A73" s="13" t="s">
        <v>16</v>
      </c>
      <c r="B73" s="17">
        <v>0.556195412227661</v>
      </c>
      <c r="C73" s="17">
        <v>0.12247422977253096</v>
      </c>
    </row>
    <row r="74" spans="1:7" x14ac:dyDescent="0.25">
      <c r="A74" s="13" t="s">
        <v>23</v>
      </c>
      <c r="B74" s="17">
        <v>0.95533484346866471</v>
      </c>
      <c r="C74" s="17">
        <v>8.9277942343807468E-2</v>
      </c>
    </row>
    <row r="75" spans="1:7" x14ac:dyDescent="0.25">
      <c r="A75" s="13" t="s">
        <v>29</v>
      </c>
      <c r="B75" s="17">
        <v>0.17385039468738253</v>
      </c>
      <c r="C75" s="17">
        <v>1.1232385248298041E-2</v>
      </c>
    </row>
    <row r="76" spans="1:7" x14ac:dyDescent="0.25">
      <c r="A76" s="13" t="s">
        <v>33</v>
      </c>
      <c r="B76" s="17">
        <v>1.9660920359025502E-2</v>
      </c>
      <c r="C76" s="17">
        <v>4.5180824978816895E-3</v>
      </c>
    </row>
    <row r="77" spans="1:7" x14ac:dyDescent="0.25">
      <c r="A77" s="13" t="s">
        <v>37</v>
      </c>
      <c r="B77" s="17">
        <v>0.11920293753698821</v>
      </c>
      <c r="C77" s="17">
        <v>4.4780581409946021E-2</v>
      </c>
    </row>
    <row r="78" spans="1:7" x14ac:dyDescent="0.25">
      <c r="A78" s="13" t="s">
        <v>41</v>
      </c>
      <c r="B78" s="17">
        <v>0.1335569177444719</v>
      </c>
      <c r="C78" s="17">
        <v>5.0751628742899318E-2</v>
      </c>
    </row>
    <row r="79" spans="1:7" x14ac:dyDescent="0.25">
      <c r="A79" s="13" t="s">
        <v>43</v>
      </c>
      <c r="B79" s="17">
        <v>0.51520260616105618</v>
      </c>
      <c r="C79" s="17">
        <v>0.11282939932559867</v>
      </c>
    </row>
    <row r="80" spans="1:7" x14ac:dyDescent="0.25">
      <c r="A80" s="13" t="s">
        <v>47</v>
      </c>
      <c r="B80" s="17">
        <v>0.88806449728340242</v>
      </c>
      <c r="C80" s="17">
        <v>3.712985141477284E-2</v>
      </c>
    </row>
    <row r="81" spans="1:3" x14ac:dyDescent="0.25">
      <c r="A81" s="13" t="s">
        <v>50</v>
      </c>
      <c r="B81" s="17">
        <v>5.3001007049345419E-2</v>
      </c>
      <c r="C81" s="17">
        <v>2.9732796240349111E-3</v>
      </c>
    </row>
    <row r="82" spans="1:3" x14ac:dyDescent="0.25">
      <c r="A82" s="13" t="s">
        <v>53</v>
      </c>
      <c r="B82" s="17">
        <v>0.4325548688961311</v>
      </c>
      <c r="C82" s="17">
        <v>5.7172375556126514E-3</v>
      </c>
    </row>
    <row r="83" spans="1:3" x14ac:dyDescent="0.25">
      <c r="A83" s="13" t="s">
        <v>57</v>
      </c>
      <c r="B83" s="17">
        <v>0.14310511089681774</v>
      </c>
      <c r="C83" s="17">
        <v>0</v>
      </c>
    </row>
    <row r="84" spans="1:3" x14ac:dyDescent="0.25">
      <c r="A84" s="13" t="s">
        <v>60</v>
      </c>
      <c r="B84" s="17">
        <v>0.43977370822542855</v>
      </c>
      <c r="C84" s="17">
        <v>0.10976751140707856</v>
      </c>
    </row>
    <row r="85" spans="1:3" x14ac:dyDescent="0.25">
      <c r="A85" s="13" t="s">
        <v>62</v>
      </c>
      <c r="B85" s="17">
        <v>0.17536522883057537</v>
      </c>
      <c r="C85" s="17">
        <v>6.6580350342726566E-2</v>
      </c>
    </row>
    <row r="86" spans="1:3" x14ac:dyDescent="0.25">
      <c r="A86" s="13" t="s">
        <v>65</v>
      </c>
      <c r="B86" s="17">
        <v>0.69073987026417227</v>
      </c>
      <c r="C86" s="17">
        <v>0.14643685249600452</v>
      </c>
    </row>
    <row r="87" spans="1:3" x14ac:dyDescent="0.25">
      <c r="A87" s="13" t="s">
        <v>67</v>
      </c>
      <c r="B87" s="17">
        <v>0.50102121401922606</v>
      </c>
      <c r="C87" s="17">
        <v>3.677402576182566E-2</v>
      </c>
    </row>
    <row r="88" spans="1:3" x14ac:dyDescent="0.25">
      <c r="A88" s="13" t="s">
        <v>69</v>
      </c>
      <c r="B88" s="17">
        <v>0.3061069729326435</v>
      </c>
      <c r="C88" s="17">
        <v>0.12234074128434382</v>
      </c>
    </row>
    <row r="89" spans="1:3" x14ac:dyDescent="0.25">
      <c r="A89" s="13" t="s">
        <v>73</v>
      </c>
      <c r="B89" s="17">
        <v>0.42686886006211966</v>
      </c>
      <c r="C89" s="17">
        <v>2.317493289109384E-2</v>
      </c>
    </row>
    <row r="90" spans="1:3" x14ac:dyDescent="0.25">
      <c r="A90" s="13" t="s">
        <v>76</v>
      </c>
      <c r="B90" s="17">
        <v>0.34776584367880226</v>
      </c>
      <c r="C90" s="17">
        <v>8.4159334170270148E-2</v>
      </c>
    </row>
    <row r="91" spans="1:3" x14ac:dyDescent="0.25">
      <c r="A91" s="13" t="s">
        <v>78</v>
      </c>
      <c r="B91" s="17">
        <v>0.16367602614695925</v>
      </c>
      <c r="C91" s="17">
        <v>4.1990410761761207E-3</v>
      </c>
    </row>
    <row r="92" spans="1:3" x14ac:dyDescent="0.25">
      <c r="A92" s="13" t="s">
        <v>80</v>
      </c>
      <c r="B92" s="17">
        <v>1.130566894815997</v>
      </c>
      <c r="C92" s="17">
        <v>3.4258003130658972E-2</v>
      </c>
    </row>
    <row r="93" spans="1:3" x14ac:dyDescent="0.25">
      <c r="A93" s="13" t="s">
        <v>83</v>
      </c>
      <c r="B93" s="17">
        <v>0.48593315956288163</v>
      </c>
      <c r="C93" s="17">
        <v>0.1865983414303837</v>
      </c>
    </row>
    <row r="94" spans="1:3" x14ac:dyDescent="0.25">
      <c r="A94" s="13" t="s">
        <v>85</v>
      </c>
      <c r="B94" s="17">
        <v>0.61807526783261602</v>
      </c>
      <c r="C94" s="17">
        <v>0.13943778042303817</v>
      </c>
    </row>
    <row r="95" spans="1:3" x14ac:dyDescent="0.25">
      <c r="A95" s="13" t="s">
        <v>87</v>
      </c>
      <c r="B95" s="17">
        <v>0.1803921568627451</v>
      </c>
      <c r="C95" s="17">
        <v>3.4686030428769019E-3</v>
      </c>
    </row>
    <row r="96" spans="1:3" x14ac:dyDescent="0.25">
      <c r="A96" s="13" t="s">
        <v>89</v>
      </c>
      <c r="B96" s="17">
        <v>0.14687646233036969</v>
      </c>
      <c r="C96" s="17">
        <v>6.1100608329433787E-2</v>
      </c>
    </row>
    <row r="97" spans="1:3" x14ac:dyDescent="0.25">
      <c r="A97" s="13" t="s">
        <v>91</v>
      </c>
      <c r="B97" s="17">
        <v>0.33266917785308103</v>
      </c>
      <c r="C97" s="17">
        <v>8.2768103084687086E-2</v>
      </c>
    </row>
    <row r="98" spans="1:3" x14ac:dyDescent="0.25">
      <c r="A98" s="13" t="s">
        <v>93</v>
      </c>
      <c r="B98" s="17">
        <v>0.13275571101285036</v>
      </c>
      <c r="C98" s="17">
        <v>1.4411362629281492E-2</v>
      </c>
    </row>
    <row r="99" spans="1:3" x14ac:dyDescent="0.25">
      <c r="A99" s="13" t="s">
        <v>95</v>
      </c>
      <c r="B99" s="17">
        <v>0.16923710616230231</v>
      </c>
      <c r="C99" s="17">
        <v>6.8089726795143635E-2</v>
      </c>
    </row>
    <row r="100" spans="1:3" x14ac:dyDescent="0.25">
      <c r="A100" s="13" t="s">
        <v>97</v>
      </c>
      <c r="B100" s="17">
        <v>0.14137450955575243</v>
      </c>
      <c r="C100" s="17">
        <v>4.3540600647296E-3</v>
      </c>
    </row>
    <row r="101" spans="1:3" x14ac:dyDescent="0.25">
      <c r="A101" s="13" t="s">
        <v>99</v>
      </c>
      <c r="B101" s="17">
        <v>0.21137761036946767</v>
      </c>
      <c r="C101" s="17">
        <v>1.6463239192536262E-2</v>
      </c>
    </row>
    <row r="102" spans="1:3" x14ac:dyDescent="0.25">
      <c r="A102" s="13" t="s">
        <v>101</v>
      </c>
      <c r="B102" s="17">
        <v>0.62736216637443987</v>
      </c>
      <c r="C102" s="17">
        <v>0.24258003766478342</v>
      </c>
    </row>
    <row r="103" spans="1:3" x14ac:dyDescent="0.25">
      <c r="A103" s="13" t="s">
        <v>103</v>
      </c>
      <c r="B103" s="17">
        <v>0.11273959269242288</v>
      </c>
      <c r="C103" s="17">
        <v>4.5697127383448138E-2</v>
      </c>
    </row>
    <row r="104" spans="1:3" x14ac:dyDescent="0.25">
      <c r="A104" s="13" t="s">
        <v>105</v>
      </c>
      <c r="B104" s="17">
        <v>0.48059157932137148</v>
      </c>
      <c r="C104" s="17">
        <v>0.17044980359645487</v>
      </c>
    </row>
    <row r="105" spans="1:3" x14ac:dyDescent="0.25">
      <c r="A105" s="13" t="s">
        <v>107</v>
      </c>
      <c r="B105" s="17">
        <v>0.44467846739861078</v>
      </c>
      <c r="C105" s="17">
        <v>5.2676674882366119E-3</v>
      </c>
    </row>
    <row r="106" spans="1:3" x14ac:dyDescent="0.25">
      <c r="A106" s="13" t="s">
        <v>109</v>
      </c>
      <c r="B106" s="17">
        <v>0.30986566072597099</v>
      </c>
      <c r="C106" s="17">
        <v>6.6125331998922204E-2</v>
      </c>
    </row>
    <row r="107" spans="1:3" x14ac:dyDescent="0.25">
      <c r="A107" s="13" t="s">
        <v>111</v>
      </c>
      <c r="B107" s="17">
        <v>0.10173812918083124</v>
      </c>
      <c r="C107" s="17">
        <v>3.5570237964689111E-3</v>
      </c>
    </row>
    <row r="108" spans="1:3" x14ac:dyDescent="0.25">
      <c r="A108" s="13" t="s">
        <v>113</v>
      </c>
      <c r="B108" s="17">
        <v>7.1591075884338759E-2</v>
      </c>
      <c r="C108" s="17">
        <v>1.7611404667547334E-2</v>
      </c>
    </row>
    <row r="109" spans="1:3" x14ac:dyDescent="0.25">
      <c r="A109" s="13" t="s">
        <v>115</v>
      </c>
      <c r="B109" s="17">
        <v>0.25043088733649177</v>
      </c>
      <c r="C109" s="17">
        <v>6.0403926695031689E-2</v>
      </c>
    </row>
    <row r="110" spans="1:3" x14ac:dyDescent="0.25">
      <c r="A110" s="13" t="s">
        <v>117</v>
      </c>
      <c r="B110" s="17">
        <v>0.76780310048792544</v>
      </c>
      <c r="C110" s="17">
        <v>0.16830245197949475</v>
      </c>
    </row>
    <row r="111" spans="1:3" x14ac:dyDescent="0.25">
      <c r="A111" s="13" t="s">
        <v>119</v>
      </c>
      <c r="B111" s="17">
        <v>0.28603340737673028</v>
      </c>
      <c r="C111" s="17">
        <v>7.1222318436805848E-2</v>
      </c>
    </row>
    <row r="112" spans="1:3" x14ac:dyDescent="0.25">
      <c r="A112" s="13" t="s">
        <v>121</v>
      </c>
      <c r="B112" s="17">
        <v>8.4254951313146725E-2</v>
      </c>
      <c r="C112" s="17">
        <v>3.3224547100681644E-2</v>
      </c>
    </row>
    <row r="113" spans="1:3" x14ac:dyDescent="0.25">
      <c r="A113" s="13" t="s">
        <v>123</v>
      </c>
      <c r="B113" s="17">
        <v>3.6691641426218183E-2</v>
      </c>
      <c r="C113" s="17">
        <v>5.513532422905928E-3</v>
      </c>
    </row>
    <row r="114" spans="1:3" x14ac:dyDescent="0.25">
      <c r="A114" s="13" t="s">
        <v>125</v>
      </c>
      <c r="B114" s="17">
        <v>0.52028327182107825</v>
      </c>
      <c r="C114" s="17">
        <v>0.19094397653070883</v>
      </c>
    </row>
    <row r="115" spans="1:3" x14ac:dyDescent="0.25">
      <c r="A115" s="13" t="s">
        <v>127</v>
      </c>
      <c r="B115" s="17">
        <v>0.13824960412205348</v>
      </c>
      <c r="C115" s="17">
        <v>5.0783687914167645E-2</v>
      </c>
    </row>
    <row r="116" spans="1:3" x14ac:dyDescent="0.25">
      <c r="A116" s="13" t="s">
        <v>129</v>
      </c>
      <c r="B116" s="17">
        <v>9.345687811831789E-2</v>
      </c>
      <c r="C116" s="17">
        <v>1.9887626514611546E-2</v>
      </c>
    </row>
    <row r="117" spans="1:3" x14ac:dyDescent="0.25">
      <c r="A117" s="13" t="s">
        <v>131</v>
      </c>
      <c r="B117" s="17">
        <v>0.4400309064727988</v>
      </c>
      <c r="C117" s="17">
        <v>5.4760240695863917E-2</v>
      </c>
    </row>
    <row r="118" spans="1:3" x14ac:dyDescent="0.25">
      <c r="A118" s="13" t="s">
        <v>133</v>
      </c>
      <c r="B118" s="17">
        <v>0.36363470619336724</v>
      </c>
      <c r="C118" s="17">
        <v>1.004065707670149E-2</v>
      </c>
    </row>
    <row r="119" spans="1:3" x14ac:dyDescent="0.25">
      <c r="A119" s="13" t="s">
        <v>135</v>
      </c>
      <c r="B119" s="17">
        <v>1.0235676273412122E-2</v>
      </c>
      <c r="C119" s="17">
        <v>4.1932176837837223E-3</v>
      </c>
    </row>
    <row r="120" spans="1:3" x14ac:dyDescent="0.25">
      <c r="A120" s="13" t="s">
        <v>137</v>
      </c>
      <c r="B120" s="17">
        <v>0.23836159343400629</v>
      </c>
      <c r="C120" s="17">
        <v>3.3331436053470498E-2</v>
      </c>
    </row>
    <row r="121" spans="1:3" x14ac:dyDescent="0.25">
      <c r="A121" s="13" t="s">
        <v>139</v>
      </c>
      <c r="B121" s="17">
        <v>2.4284875833469638E-2</v>
      </c>
      <c r="C121" s="17">
        <v>5.2212483041959726E-3</v>
      </c>
    </row>
    <row r="122" spans="1:3" x14ac:dyDescent="0.25">
      <c r="A122" s="13" t="s">
        <v>141</v>
      </c>
      <c r="B122" s="17">
        <v>0.68573612305340592</v>
      </c>
      <c r="C122" s="17">
        <v>3.7285640584694753E-2</v>
      </c>
    </row>
    <row r="123" spans="1:3" x14ac:dyDescent="0.25">
      <c r="A123" s="13" t="s">
        <v>143</v>
      </c>
      <c r="B123" s="17">
        <v>0.21370264331846328</v>
      </c>
      <c r="C123" s="17">
        <v>4.586057660296957E-2</v>
      </c>
    </row>
    <row r="124" spans="1:3" x14ac:dyDescent="0.25">
      <c r="A124" s="13" t="s">
        <v>145</v>
      </c>
      <c r="B124" s="17">
        <v>0.32849085781861187</v>
      </c>
      <c r="C124" s="17">
        <v>0.12559301373601381</v>
      </c>
    </row>
    <row r="125" spans="1:3" x14ac:dyDescent="0.25">
      <c r="A125" s="13" t="s">
        <v>147</v>
      </c>
      <c r="B125" s="17">
        <v>0.68017553368183647</v>
      </c>
      <c r="C125" s="17">
        <v>4.8161162298721964E-2</v>
      </c>
    </row>
    <row r="126" spans="1:3" x14ac:dyDescent="0.25">
      <c r="A126" s="13" t="s">
        <v>149</v>
      </c>
      <c r="B126" s="17">
        <v>0.67310132666794842</v>
      </c>
      <c r="C126" s="17">
        <v>0.25891963084022301</v>
      </c>
    </row>
    <row r="127" spans="1:3" x14ac:dyDescent="0.25">
      <c r="A127" s="13" t="s">
        <v>151</v>
      </c>
      <c r="B127" s="17">
        <v>1.9585019307872809E-2</v>
      </c>
      <c r="C127" s="17">
        <v>1.2547345860355118E-3</v>
      </c>
    </row>
    <row r="128" spans="1:3" x14ac:dyDescent="0.25">
      <c r="A128" s="13" t="s">
        <v>153</v>
      </c>
      <c r="B128" s="17">
        <v>8.5903513309532498E-2</v>
      </c>
      <c r="C128" s="17">
        <v>1.8572339577520927E-2</v>
      </c>
    </row>
    <row r="129" spans="1:3" x14ac:dyDescent="0.25">
      <c r="A129" s="13" t="s">
        <v>155</v>
      </c>
      <c r="B129" s="17">
        <v>0.57838248707813922</v>
      </c>
      <c r="C129" s="17">
        <v>4.1276254180602004E-2</v>
      </c>
    </row>
    <row r="130" spans="1:3" x14ac:dyDescent="0.25">
      <c r="A130" s="13" t="s">
        <v>157</v>
      </c>
      <c r="B130" s="17">
        <v>0.11637808685779165</v>
      </c>
      <c r="C130" s="17">
        <v>9.2648635497344003E-3</v>
      </c>
    </row>
    <row r="131" spans="1:3" x14ac:dyDescent="0.25">
      <c r="A131" s="13" t="s">
        <v>159</v>
      </c>
      <c r="B131" s="17">
        <v>0.18219054052111927</v>
      </c>
      <c r="C131" s="17">
        <v>4.263258648194191E-2</v>
      </c>
    </row>
    <row r="132" spans="1:3" x14ac:dyDescent="0.25">
      <c r="A132" s="13" t="s">
        <v>161</v>
      </c>
      <c r="B132" s="17">
        <v>0.76644927155104403</v>
      </c>
      <c r="C132" s="17">
        <v>3.9485176808850088E-2</v>
      </c>
    </row>
    <row r="133" spans="1:3" x14ac:dyDescent="0.25">
      <c r="A133" s="13" t="s">
        <v>163</v>
      </c>
      <c r="B133" s="17">
        <v>0.36892283381617064</v>
      </c>
      <c r="C133" s="17">
        <v>2.4406131156175927E-2</v>
      </c>
    </row>
    <row r="134" spans="1:3" x14ac:dyDescent="0.25">
      <c r="A134" s="13" t="s">
        <v>165</v>
      </c>
      <c r="B134" s="17">
        <v>0.21839906112786062</v>
      </c>
      <c r="C134" s="17">
        <v>1.8720044785280207E-2</v>
      </c>
    </row>
    <row r="135" spans="1:3" x14ac:dyDescent="0.25">
      <c r="A135" s="13" t="s">
        <v>167</v>
      </c>
      <c r="B135" s="17">
        <v>0.167281866017435</v>
      </c>
      <c r="C135" s="17">
        <v>6.2897981622555568E-2</v>
      </c>
    </row>
    <row r="136" spans="1:3" x14ac:dyDescent="0.25">
      <c r="A136" s="13" t="s">
        <v>169</v>
      </c>
      <c r="B136" s="17">
        <v>0.53295821982330627</v>
      </c>
      <c r="C136" s="17">
        <v>1.9867861598390914E-2</v>
      </c>
    </row>
    <row r="137" spans="1:3" x14ac:dyDescent="0.25">
      <c r="A137" s="13" t="s">
        <v>171</v>
      </c>
      <c r="B137" s="17">
        <v>0.2987444455211174</v>
      </c>
      <c r="C137" s="17">
        <v>0.11003751436204819</v>
      </c>
    </row>
    <row r="138" spans="1:3" x14ac:dyDescent="0.25">
      <c r="A138" s="13" t="s">
        <v>173</v>
      </c>
      <c r="B138" s="17">
        <v>0.31408374536464773</v>
      </c>
      <c r="C138" s="17">
        <v>0.12940251167422057</v>
      </c>
    </row>
    <row r="139" spans="1:3" x14ac:dyDescent="0.25">
      <c r="A139" s="13" t="s">
        <v>175</v>
      </c>
      <c r="B139" s="17">
        <v>0.30831453184288793</v>
      </c>
      <c r="C139" s="17">
        <v>6.4339811301404983E-3</v>
      </c>
    </row>
    <row r="140" spans="1:3" x14ac:dyDescent="0.25">
      <c r="A140" s="13" t="s">
        <v>177</v>
      </c>
      <c r="B140" s="17">
        <v>0.6090011861334288</v>
      </c>
      <c r="C140" s="17">
        <v>1.2624935657856454E-2</v>
      </c>
    </row>
    <row r="141" spans="1:3" x14ac:dyDescent="0.25">
      <c r="A141" s="13" t="s">
        <v>179</v>
      </c>
      <c r="B141" s="17">
        <v>0.16596022171503097</v>
      </c>
      <c r="C141" s="17">
        <v>3.4951222693185527E-2</v>
      </c>
    </row>
    <row r="142" spans="1:3" x14ac:dyDescent="0.25">
      <c r="A142" s="13" t="s">
        <v>181</v>
      </c>
      <c r="B142" s="17">
        <v>6.677236161092516E-2</v>
      </c>
      <c r="C142" s="17">
        <v>1.6666381458086924E-2</v>
      </c>
    </row>
    <row r="143" spans="1:3" x14ac:dyDescent="0.25">
      <c r="A143" s="13" t="s">
        <v>183</v>
      </c>
      <c r="B143" s="17">
        <v>0.76785900728768608</v>
      </c>
      <c r="C143" s="17">
        <v>0.30304836879728819</v>
      </c>
    </row>
    <row r="144" spans="1:3" x14ac:dyDescent="0.25">
      <c r="A144" s="13" t="s">
        <v>185</v>
      </c>
      <c r="B144" s="17">
        <v>0.26304723636873334</v>
      </c>
      <c r="C144" s="17">
        <v>5.8554314815680047E-2</v>
      </c>
    </row>
    <row r="145" spans="1:3" x14ac:dyDescent="0.25">
      <c r="A145" s="13" t="s">
        <v>187</v>
      </c>
      <c r="B145" s="17">
        <v>0.50188502046018646</v>
      </c>
      <c r="C145" s="17">
        <v>0.12306221238344403</v>
      </c>
    </row>
    <row r="146" spans="1:3" x14ac:dyDescent="0.25">
      <c r="A146" s="13" t="s">
        <v>189</v>
      </c>
      <c r="B146" s="17">
        <v>0.27150780343092995</v>
      </c>
      <c r="C146" s="17">
        <v>3.096015060222464E-2</v>
      </c>
    </row>
    <row r="147" spans="1:3" x14ac:dyDescent="0.25">
      <c r="A147" s="13" t="s">
        <v>191</v>
      </c>
      <c r="B147" s="17">
        <v>0.25487731116355744</v>
      </c>
      <c r="C147" s="17">
        <v>9.8467605166095429E-2</v>
      </c>
    </row>
    <row r="148" spans="1:3" x14ac:dyDescent="0.25">
      <c r="A148" s="13" t="s">
        <v>193</v>
      </c>
      <c r="B148" s="17">
        <v>1.6248820034427233E-2</v>
      </c>
      <c r="C148" s="17">
        <v>9.9190682436559497E-4</v>
      </c>
    </row>
    <row r="149" spans="1:3" x14ac:dyDescent="0.25">
      <c r="A149" s="13" t="s">
        <v>195</v>
      </c>
      <c r="B149" s="17">
        <v>0.21128560544618938</v>
      </c>
      <c r="C149" s="17">
        <v>1.2636715901922715E-2</v>
      </c>
    </row>
    <row r="150" spans="1:3" x14ac:dyDescent="0.25">
      <c r="A150" s="13" t="s">
        <v>197</v>
      </c>
      <c r="B150" s="17">
        <v>2.5910648928135712E-2</v>
      </c>
      <c r="C150" s="17">
        <v>1.0761569098291344E-2</v>
      </c>
    </row>
    <row r="151" spans="1:3" x14ac:dyDescent="0.25">
      <c r="A151" s="13" t="s">
        <v>199</v>
      </c>
      <c r="B151" s="17">
        <v>7.2799645240307465E-2</v>
      </c>
      <c r="C151" s="17">
        <v>1.7471914857673791E-2</v>
      </c>
    </row>
    <row r="152" spans="1:3" x14ac:dyDescent="0.25">
      <c r="A152" s="13" t="s">
        <v>201</v>
      </c>
      <c r="B152" s="17">
        <v>0.28421932965925417</v>
      </c>
      <c r="C152" s="17">
        <v>6.6052580790427376E-2</v>
      </c>
    </row>
    <row r="153" spans="1:3" x14ac:dyDescent="0.25">
      <c r="A153" s="13" t="s">
        <v>203</v>
      </c>
      <c r="B153" s="17">
        <v>0.19090627899783483</v>
      </c>
      <c r="C153" s="17">
        <v>4.1464831425920202E-2</v>
      </c>
    </row>
    <row r="154" spans="1:3" x14ac:dyDescent="0.25">
      <c r="A154" s="13" t="s">
        <v>205</v>
      </c>
      <c r="B154" s="17">
        <v>2.7784794139934326E-2</v>
      </c>
      <c r="C154" s="17">
        <v>3.5750442030815864E-4</v>
      </c>
    </row>
    <row r="155" spans="1:3" x14ac:dyDescent="0.25">
      <c r="A155" s="13" t="s">
        <v>207</v>
      </c>
      <c r="B155" s="17">
        <v>5.5024769992922856E-2</v>
      </c>
      <c r="C155" s="17">
        <v>2.0432509811490703E-2</v>
      </c>
    </row>
    <row r="156" spans="1:3" x14ac:dyDescent="0.25">
      <c r="A156" s="13" t="s">
        <v>209</v>
      </c>
      <c r="B156" s="17">
        <v>7.0843189793378697E-2</v>
      </c>
      <c r="C156" s="17">
        <v>6.1677709638963945E-3</v>
      </c>
    </row>
    <row r="157" spans="1:3" x14ac:dyDescent="0.25">
      <c r="A157" s="13" t="s">
        <v>211</v>
      </c>
      <c r="B157" s="17">
        <v>0.12882172646731424</v>
      </c>
      <c r="C157" s="17">
        <v>4.7406385174115696E-2</v>
      </c>
    </row>
    <row r="158" spans="1:3" x14ac:dyDescent="0.25">
      <c r="A158" s="13" t="s">
        <v>213</v>
      </c>
      <c r="B158" s="17">
        <v>0.14539601787342285</v>
      </c>
      <c r="C158" s="17">
        <v>3.3673708735241482E-2</v>
      </c>
    </row>
    <row r="159" spans="1:3" x14ac:dyDescent="0.25">
      <c r="A159" s="13" t="s">
        <v>215</v>
      </c>
      <c r="B159" s="17">
        <v>0.62688505664189331</v>
      </c>
      <c r="C159" s="17">
        <v>0.14995088630733339</v>
      </c>
    </row>
    <row r="160" spans="1:3" x14ac:dyDescent="0.25">
      <c r="A160" s="13" t="s">
        <v>217</v>
      </c>
      <c r="B160" s="17">
        <v>0.26966700528429899</v>
      </c>
      <c r="C160" s="17">
        <v>5.78166059329537E-2</v>
      </c>
    </row>
    <row r="161" spans="1:3" x14ac:dyDescent="0.25">
      <c r="A161" s="13" t="s">
        <v>219</v>
      </c>
      <c r="B161" s="17">
        <v>0.77010921556122447</v>
      </c>
      <c r="C161" s="17">
        <v>0.18282393973214289</v>
      </c>
    </row>
    <row r="162" spans="1:3" x14ac:dyDescent="0.25">
      <c r="A162" s="13" t="s">
        <v>221</v>
      </c>
      <c r="B162" s="17">
        <v>0.41285994676417603</v>
      </c>
      <c r="C162" s="17">
        <v>8.8186890006183974E-2</v>
      </c>
    </row>
    <row r="163" spans="1:3" x14ac:dyDescent="0.25">
      <c r="A163" s="13" t="s">
        <v>223</v>
      </c>
      <c r="B163" s="17">
        <v>6.1784361299110371E-2</v>
      </c>
      <c r="C163" s="17">
        <v>7.7722087430298391E-3</v>
      </c>
    </row>
    <row r="164" spans="1:3" x14ac:dyDescent="0.25">
      <c r="A164" s="13" t="s">
        <v>225</v>
      </c>
      <c r="B164" s="17">
        <v>0.11004165588399796</v>
      </c>
      <c r="C164" s="17">
        <v>5.0380746466762941E-3</v>
      </c>
    </row>
    <row r="165" spans="1:3" x14ac:dyDescent="0.25">
      <c r="A165" s="13" t="s">
        <v>227</v>
      </c>
      <c r="B165" s="17">
        <v>0.32811289663817023</v>
      </c>
      <c r="C165" s="17">
        <v>7.0872385673844754E-2</v>
      </c>
    </row>
    <row r="166" spans="1:3" x14ac:dyDescent="0.25">
      <c r="A166" s="13" t="s">
        <v>229</v>
      </c>
      <c r="B166" s="17">
        <v>0.41085286822945838</v>
      </c>
      <c r="C166" s="17">
        <v>0.15311118222791159</v>
      </c>
    </row>
    <row r="167" spans="1:3" x14ac:dyDescent="0.25">
      <c r="A167" s="13" t="s">
        <v>231</v>
      </c>
      <c r="B167" s="17">
        <v>0.22854065779624511</v>
      </c>
      <c r="C167" s="17">
        <v>5.1787308473747726E-2</v>
      </c>
    </row>
    <row r="168" spans="1:3" x14ac:dyDescent="0.25">
      <c r="A168" s="13" t="s">
        <v>233</v>
      </c>
      <c r="B168" s="17">
        <v>0.15243829225201119</v>
      </c>
      <c r="C168" s="17">
        <v>6.1076948146623442E-2</v>
      </c>
    </row>
    <row r="169" spans="1:3" x14ac:dyDescent="0.25">
      <c r="A169" s="13" t="s">
        <v>235</v>
      </c>
      <c r="B169" s="17">
        <v>0.57936327372556162</v>
      </c>
      <c r="C169" s="17">
        <v>0.23155217828740146</v>
      </c>
    </row>
    <row r="170" spans="1:3" x14ac:dyDescent="0.25">
      <c r="A170" s="13" t="s">
        <v>237</v>
      </c>
      <c r="B170" s="17">
        <v>0.14944452899102115</v>
      </c>
      <c r="C170" s="17">
        <v>5.8382995992492276E-2</v>
      </c>
    </row>
    <row r="171" spans="1:3" x14ac:dyDescent="0.25">
      <c r="A171" s="13" t="s">
        <v>239</v>
      </c>
      <c r="B171" s="17">
        <v>0.38752260677353034</v>
      </c>
      <c r="C171" s="17">
        <v>0.13834557061815034</v>
      </c>
    </row>
    <row r="172" spans="1:3" x14ac:dyDescent="0.25">
      <c r="A172" s="13" t="s">
        <v>241</v>
      </c>
      <c r="B172" s="17">
        <v>7.9586248859142075E-2</v>
      </c>
      <c r="C172" s="17">
        <v>2.8651049589291148E-2</v>
      </c>
    </row>
    <row r="173" spans="1:3" x14ac:dyDescent="0.25">
      <c r="A173" s="13" t="s">
        <v>243</v>
      </c>
      <c r="B173" s="17">
        <v>0.11303512649080109</v>
      </c>
      <c r="C173" s="17">
        <v>2.4166913773650003E-2</v>
      </c>
    </row>
    <row r="174" spans="1:3" x14ac:dyDescent="0.25">
      <c r="A174" s="13" t="s">
        <v>245</v>
      </c>
      <c r="B174" s="17">
        <v>0.11531984108705666</v>
      </c>
      <c r="C174" s="17">
        <v>4.4782550284047297E-2</v>
      </c>
    </row>
    <row r="175" spans="1:3" x14ac:dyDescent="0.25">
      <c r="A175" s="13" t="s">
        <v>247</v>
      </c>
      <c r="B175" s="17">
        <v>7.2882192534571913E-2</v>
      </c>
      <c r="C175" s="17">
        <v>8.0465490129440678E-3</v>
      </c>
    </row>
    <row r="176" spans="1:3" x14ac:dyDescent="0.25">
      <c r="A176" s="13" t="s">
        <v>249</v>
      </c>
      <c r="B176" s="17">
        <v>0.1775084035980545</v>
      </c>
      <c r="C176" s="17">
        <v>4.0365401588702561E-2</v>
      </c>
    </row>
    <row r="177" spans="1:3" x14ac:dyDescent="0.25">
      <c r="A177" s="13" t="s">
        <v>251</v>
      </c>
      <c r="B177" s="17">
        <v>0.64165998226875498</v>
      </c>
      <c r="C177" s="17">
        <v>0.13885523704985855</v>
      </c>
    </row>
    <row r="178" spans="1:3" x14ac:dyDescent="0.25">
      <c r="A178" s="13" t="s">
        <v>253</v>
      </c>
      <c r="B178" s="17">
        <v>0.33061477023454638</v>
      </c>
      <c r="C178" s="17">
        <v>4.4183181156295506E-2</v>
      </c>
    </row>
    <row r="179" spans="1:3" x14ac:dyDescent="0.25">
      <c r="A179" s="13" t="s">
        <v>255</v>
      </c>
      <c r="B179" s="17">
        <v>5.2812286689419792E-2</v>
      </c>
      <c r="C179" s="17">
        <v>3.5403003412969283E-3</v>
      </c>
    </row>
    <row r="180" spans="1:3" x14ac:dyDescent="0.25">
      <c r="A180" s="13" t="s">
        <v>257</v>
      </c>
      <c r="B180" s="17">
        <v>0.3324810937373846</v>
      </c>
      <c r="C180" s="17">
        <v>1.7008674901992447E-2</v>
      </c>
    </row>
    <row r="181" spans="1:3" x14ac:dyDescent="0.25">
      <c r="A181" s="13" t="s">
        <v>259</v>
      </c>
      <c r="B181" s="17">
        <v>0.34921554937889426</v>
      </c>
      <c r="C181" s="17">
        <v>5.076179310526524E-2</v>
      </c>
    </row>
    <row r="182" spans="1:3" x14ac:dyDescent="0.25">
      <c r="A182" s="13" t="s">
        <v>261</v>
      </c>
      <c r="B182" s="17">
        <v>0.21271543868784171</v>
      </c>
      <c r="C182" s="17">
        <v>7.8421105614857239E-2</v>
      </c>
    </row>
    <row r="183" spans="1:3" x14ac:dyDescent="0.25">
      <c r="A183" s="13" t="s">
        <v>263</v>
      </c>
      <c r="B183" s="17">
        <v>0.51351387621450428</v>
      </c>
      <c r="C183" s="17">
        <v>2.3223173546620859E-2</v>
      </c>
    </row>
    <row r="184" spans="1:3" x14ac:dyDescent="0.25">
      <c r="A184" s="13" t="s">
        <v>265</v>
      </c>
      <c r="B184" s="17">
        <v>0.16002241162688036</v>
      </c>
      <c r="C184" s="17">
        <v>2.3998664357589957E-2</v>
      </c>
    </row>
    <row r="185" spans="1:3" x14ac:dyDescent="0.25">
      <c r="A185" s="13" t="s">
        <v>267</v>
      </c>
      <c r="B185" s="17">
        <v>2.8785960156236065E-2</v>
      </c>
      <c r="C185" s="17">
        <v>1.1341680191668599E-2</v>
      </c>
    </row>
    <row r="186" spans="1:3" x14ac:dyDescent="0.25">
      <c r="A186" s="13" t="s">
        <v>269</v>
      </c>
      <c r="B186" s="17">
        <v>0.15354641246384823</v>
      </c>
      <c r="C186" s="17">
        <v>3.4148719435324569E-2</v>
      </c>
    </row>
    <row r="187" spans="1:3" x14ac:dyDescent="0.25">
      <c r="A187" s="13" t="s">
        <v>271</v>
      </c>
      <c r="B187" s="17">
        <v>0.29080514420233555</v>
      </c>
      <c r="C187" s="17">
        <v>1.6679422804108248E-2</v>
      </c>
    </row>
    <row r="188" spans="1:3" x14ac:dyDescent="0.25">
      <c r="A188" s="13" t="s">
        <v>273</v>
      </c>
      <c r="B188" s="17">
        <v>9.035719573908424E-2</v>
      </c>
      <c r="C188" s="17">
        <v>3.6534420337191842E-2</v>
      </c>
    </row>
    <row r="189" spans="1:3" x14ac:dyDescent="0.25">
      <c r="A189" s="13" t="s">
        <v>275</v>
      </c>
      <c r="B189" s="17">
        <v>0.40915675639254795</v>
      </c>
      <c r="C189" s="17">
        <v>0.15998031046577355</v>
      </c>
    </row>
    <row r="190" spans="1:3" x14ac:dyDescent="0.25">
      <c r="A190" s="13" t="s">
        <v>277</v>
      </c>
      <c r="B190" s="17">
        <v>0.24204976483082993</v>
      </c>
      <c r="C190" s="17">
        <v>9.5851716987811655E-2</v>
      </c>
    </row>
    <row r="191" spans="1:3" x14ac:dyDescent="0.25">
      <c r="A191" s="13" t="s">
        <v>279</v>
      </c>
      <c r="B191" s="17">
        <v>9.7339692490609891E-2</v>
      </c>
      <c r="C191" s="17">
        <v>3.6502373424847558E-2</v>
      </c>
    </row>
    <row r="192" spans="1:3" x14ac:dyDescent="0.25">
      <c r="A192" s="13" t="s">
        <v>281</v>
      </c>
      <c r="B192" s="17">
        <v>0.25317297406689987</v>
      </c>
      <c r="C192" s="17">
        <v>5.8634855011708918E-2</v>
      </c>
    </row>
    <row r="193" spans="1:3" x14ac:dyDescent="0.25">
      <c r="A193" s="13" t="s">
        <v>283</v>
      </c>
      <c r="B193" s="17">
        <v>0.49133251619681317</v>
      </c>
      <c r="C193" s="17">
        <v>1.7304468251062542E-2</v>
      </c>
    </row>
    <row r="194" spans="1:3" x14ac:dyDescent="0.25">
      <c r="A194" s="13" t="s">
        <v>285</v>
      </c>
      <c r="B194" s="17">
        <v>4.8735424033673085E-2</v>
      </c>
      <c r="C194" s="17">
        <v>1.2005824268601565E-3</v>
      </c>
    </row>
    <row r="195" spans="1:3" x14ac:dyDescent="0.25">
      <c r="A195" s="13" t="s">
        <v>287</v>
      </c>
      <c r="B195" s="17">
        <v>0.35965249903777424</v>
      </c>
      <c r="C195" s="17">
        <v>8.761134876560181E-2</v>
      </c>
    </row>
    <row r="196" spans="1:3" x14ac:dyDescent="0.25">
      <c r="A196" s="13" t="s">
        <v>289</v>
      </c>
      <c r="B196" s="17">
        <v>0.46090342347709523</v>
      </c>
      <c r="C196" s="17">
        <v>5.2032099973758308E-2</v>
      </c>
    </row>
    <row r="197" spans="1:3" x14ac:dyDescent="0.25">
      <c r="A197" s="13" t="s">
        <v>291</v>
      </c>
      <c r="B197" s="17">
        <v>0.2649099673591146</v>
      </c>
      <c r="C197" s="17">
        <v>9.2895095220596177E-2</v>
      </c>
    </row>
    <row r="198" spans="1:3" x14ac:dyDescent="0.25">
      <c r="A198" s="13" t="s">
        <v>293</v>
      </c>
      <c r="B198" s="17">
        <v>0.19866981022237745</v>
      </c>
      <c r="C198" s="17">
        <v>7.9467924088950995E-2</v>
      </c>
    </row>
    <row r="199" spans="1:3" x14ac:dyDescent="0.25">
      <c r="A199" s="13" t="s">
        <v>295</v>
      </c>
      <c r="B199" s="17">
        <v>0.31237110131040391</v>
      </c>
      <c r="C199" s="17">
        <v>2.4747596535203222E-2</v>
      </c>
    </row>
    <row r="200" spans="1:3" x14ac:dyDescent="0.25">
      <c r="A200" s="13" t="s">
        <v>297</v>
      </c>
      <c r="B200" s="17">
        <v>0.10887533489140967</v>
      </c>
      <c r="C200" s="17">
        <v>5.5563472610157894E-3</v>
      </c>
    </row>
    <row r="201" spans="1:3" x14ac:dyDescent="0.25">
      <c r="A201" s="13" t="s">
        <v>299</v>
      </c>
      <c r="B201" s="17">
        <v>0.25606540912086878</v>
      </c>
      <c r="C201" s="17">
        <v>7.9024512727158599E-3</v>
      </c>
    </row>
    <row r="202" spans="1:3" x14ac:dyDescent="0.25">
      <c r="A202" s="13" t="s">
        <v>301</v>
      </c>
      <c r="B202" s="17">
        <v>0.21080615384615384</v>
      </c>
      <c r="C202" s="17">
        <v>1.5617378461538465E-2</v>
      </c>
    </row>
    <row r="203" spans="1:3" x14ac:dyDescent="0.25">
      <c r="A203" s="13" t="s">
        <v>303</v>
      </c>
      <c r="B203" s="17">
        <v>0.29172026964441927</v>
      </c>
      <c r="C203" s="17">
        <v>4.1352544640559874E-2</v>
      </c>
    </row>
    <row r="204" spans="1:3" x14ac:dyDescent="0.25">
      <c r="A204" s="13" t="s">
        <v>305</v>
      </c>
      <c r="B204" s="17">
        <v>0.27872761926222195</v>
      </c>
      <c r="C204" s="17">
        <v>1.4831610474232227E-2</v>
      </c>
    </row>
    <row r="205" spans="1:3" x14ac:dyDescent="0.25">
      <c r="A205" s="13" t="s">
        <v>307</v>
      </c>
      <c r="B205" s="17">
        <v>0.39982093925499879</v>
      </c>
      <c r="C205" s="17">
        <v>0.14326921511706775</v>
      </c>
    </row>
    <row r="206" spans="1:3" x14ac:dyDescent="0.25">
      <c r="A206" s="13" t="s">
        <v>309</v>
      </c>
      <c r="B206" s="17">
        <v>0.14415785725257999</v>
      </c>
      <c r="C206" s="17">
        <v>9.4351268695275717E-3</v>
      </c>
    </row>
    <row r="207" spans="1:3" x14ac:dyDescent="0.25">
      <c r="A207" s="13" t="s">
        <v>311</v>
      </c>
      <c r="B207" s="17">
        <v>0.22138404245160762</v>
      </c>
      <c r="C207" s="17">
        <v>0</v>
      </c>
    </row>
    <row r="208" spans="1:3" x14ac:dyDescent="0.25">
      <c r="A208" s="13" t="s">
        <v>313</v>
      </c>
      <c r="B208" s="17">
        <v>6.7396762799143181E-2</v>
      </c>
      <c r="C208" s="17">
        <v>3.551090179166726E-3</v>
      </c>
    </row>
    <row r="209" spans="1:3" x14ac:dyDescent="0.25">
      <c r="A209" s="13" t="s">
        <v>315</v>
      </c>
      <c r="B209" s="17">
        <v>1.1741727591919868E-2</v>
      </c>
      <c r="C209" s="17">
        <v>4.2778900862833324E-3</v>
      </c>
    </row>
    <row r="210" spans="1:3" x14ac:dyDescent="0.25">
      <c r="A210" s="13" t="s">
        <v>317</v>
      </c>
      <c r="B210" s="17">
        <v>0.73523794826289091</v>
      </c>
      <c r="C210" s="17">
        <v>0.26419548988213504</v>
      </c>
    </row>
    <row r="211" spans="1:3" x14ac:dyDescent="0.25">
      <c r="A211" s="13" t="s">
        <v>319</v>
      </c>
      <c r="B211" s="17">
        <v>0.53184423937360181</v>
      </c>
      <c r="C211" s="17">
        <v>2.4065960570469797E-2</v>
      </c>
    </row>
    <row r="212" spans="1:3" x14ac:dyDescent="0.25">
      <c r="A212" s="13" t="s">
        <v>321</v>
      </c>
      <c r="B212" s="17">
        <v>0.13255699010282931</v>
      </c>
      <c r="C212" s="17">
        <v>2.7836967921594152E-2</v>
      </c>
    </row>
    <row r="213" spans="1:3" x14ac:dyDescent="0.25">
      <c r="A213" s="13" t="s">
        <v>323</v>
      </c>
      <c r="B213" s="17">
        <v>0.25146530865383776</v>
      </c>
      <c r="C213" s="17">
        <v>0</v>
      </c>
    </row>
    <row r="214" spans="1:3" x14ac:dyDescent="0.25">
      <c r="A214" s="13" t="s">
        <v>325</v>
      </c>
      <c r="B214" s="17">
        <v>0.34184760411952358</v>
      </c>
      <c r="C214" s="17">
        <v>7.2198205159339016E-2</v>
      </c>
    </row>
    <row r="215" spans="1:3" x14ac:dyDescent="0.25">
      <c r="A215" s="13" t="s">
        <v>327</v>
      </c>
      <c r="B215" s="17">
        <v>0.14615723732549596</v>
      </c>
      <c r="C215" s="17">
        <v>5.2762772471222137E-2</v>
      </c>
    </row>
    <row r="216" spans="1:3" x14ac:dyDescent="0.25">
      <c r="A216" s="13" t="s">
        <v>329</v>
      </c>
      <c r="B216" s="17">
        <v>6.0486406277508113E-2</v>
      </c>
      <c r="C216" s="17">
        <v>4.5321546238776692E-3</v>
      </c>
    </row>
    <row r="217" spans="1:3" x14ac:dyDescent="0.25">
      <c r="A217" s="13" t="s">
        <v>331</v>
      </c>
      <c r="B217" s="17">
        <v>0.24454750272915199</v>
      </c>
      <c r="C217" s="17">
        <v>5.5169919712606756E-2</v>
      </c>
    </row>
    <row r="218" spans="1:3" x14ac:dyDescent="0.25">
      <c r="A218" s="13" t="s">
        <v>333</v>
      </c>
      <c r="B218" s="17">
        <v>0.49793613483919053</v>
      </c>
      <c r="C218" s="17">
        <v>0.18755594412276175</v>
      </c>
    </row>
    <row r="219" spans="1:3" x14ac:dyDescent="0.25">
      <c r="A219" s="13" t="s">
        <v>335</v>
      </c>
      <c r="B219" s="17">
        <v>0.21684401305495968</v>
      </c>
      <c r="C219" s="17">
        <v>4.6198981939695157E-3</v>
      </c>
    </row>
    <row r="220" spans="1:3" x14ac:dyDescent="0.25">
      <c r="A220" s="13" t="s">
        <v>337</v>
      </c>
      <c r="B220" s="17">
        <v>0.25172735760971054</v>
      </c>
      <c r="C220" s="17">
        <v>1.1997385620915034E-2</v>
      </c>
    </row>
    <row r="221" spans="1:3" x14ac:dyDescent="0.25">
      <c r="A221" s="13" t="s">
        <v>339</v>
      </c>
      <c r="B221" s="17">
        <v>0.22754861280611829</v>
      </c>
      <c r="C221" s="17">
        <v>9.0640197434437131E-2</v>
      </c>
    </row>
    <row r="222" spans="1:3" x14ac:dyDescent="0.25">
      <c r="A222" s="13" t="s">
        <v>341</v>
      </c>
      <c r="B222" s="17">
        <v>0.23973828036961911</v>
      </c>
      <c r="C222" s="17">
        <v>0</v>
      </c>
    </row>
    <row r="223" spans="1:3" x14ac:dyDescent="0.25">
      <c r="A223" s="13" t="s">
        <v>343</v>
      </c>
      <c r="B223" s="17">
        <v>0.44678940278401436</v>
      </c>
      <c r="C223" s="17">
        <v>0.16307809637850051</v>
      </c>
    </row>
    <row r="224" spans="1:3" x14ac:dyDescent="0.25">
      <c r="A224" s="13" t="s">
        <v>345</v>
      </c>
      <c r="B224" s="17">
        <v>0.13423171526478442</v>
      </c>
      <c r="C224" s="17">
        <v>9.1748714678476905E-3</v>
      </c>
    </row>
    <row r="225" spans="1:3" x14ac:dyDescent="0.25">
      <c r="A225" s="13" t="s">
        <v>347</v>
      </c>
      <c r="B225" s="17">
        <v>0.19872376097035224</v>
      </c>
      <c r="C225" s="17">
        <v>7.0281992940196963E-2</v>
      </c>
    </row>
    <row r="226" spans="1:3" x14ac:dyDescent="0.25">
      <c r="A226" s="13" t="s">
        <v>349</v>
      </c>
      <c r="B226" s="17">
        <v>0.35875987956341737</v>
      </c>
      <c r="C226" s="17">
        <v>3.2786789612344748E-2</v>
      </c>
    </row>
    <row r="227" spans="1:3" x14ac:dyDescent="0.25">
      <c r="A227" s="13" t="s">
        <v>351</v>
      </c>
      <c r="B227" s="17">
        <v>0.19281050679292511</v>
      </c>
      <c r="C227" s="17">
        <v>7.5196097649240803E-2</v>
      </c>
    </row>
    <row r="228" spans="1:3" x14ac:dyDescent="0.25">
      <c r="A228" s="13" t="s">
        <v>353</v>
      </c>
      <c r="B228" s="17">
        <v>5.3090769636394142E-2</v>
      </c>
      <c r="C228" s="17">
        <v>1.242324009491623E-2</v>
      </c>
    </row>
    <row r="229" spans="1:3" x14ac:dyDescent="0.25">
      <c r="A229" s="13" t="s">
        <v>355</v>
      </c>
      <c r="B229" s="17">
        <v>0.16703103435641267</v>
      </c>
      <c r="C229" s="17">
        <v>5.8739247082005119E-2</v>
      </c>
    </row>
    <row r="230" spans="1:3" x14ac:dyDescent="0.25">
      <c r="A230" s="13" t="s">
        <v>357</v>
      </c>
      <c r="B230" s="17">
        <v>0.27982759437313504</v>
      </c>
      <c r="C230" s="17">
        <v>2.3872495618813053E-2</v>
      </c>
    </row>
    <row r="231" spans="1:3" x14ac:dyDescent="0.25">
      <c r="A231" s="13" t="s">
        <v>359</v>
      </c>
      <c r="B231" s="17">
        <v>0.27335197115189824</v>
      </c>
      <c r="C231" s="17">
        <v>6.4347052388476961E-2</v>
      </c>
    </row>
    <row r="232" spans="1:3" x14ac:dyDescent="0.25">
      <c r="A232" s="13" t="s">
        <v>361</v>
      </c>
      <c r="B232" s="17">
        <v>0.40206891306001369</v>
      </c>
      <c r="C232" s="17">
        <v>2.2797330189396822E-2</v>
      </c>
    </row>
    <row r="233" spans="1:3" x14ac:dyDescent="0.25">
      <c r="A233" s="13" t="s">
        <v>363</v>
      </c>
      <c r="B233" s="17">
        <v>2.7987813830568198E-2</v>
      </c>
      <c r="C233" s="17">
        <v>6.3232271325796511E-4</v>
      </c>
    </row>
    <row r="234" spans="1:3" x14ac:dyDescent="0.25">
      <c r="A234" s="13" t="s">
        <v>365</v>
      </c>
      <c r="B234" s="17">
        <v>0.56609246625289666</v>
      </c>
      <c r="C234" s="17">
        <v>0.22624830521749931</v>
      </c>
    </row>
    <row r="235" spans="1:3" x14ac:dyDescent="0.25">
      <c r="A235" s="13" t="s">
        <v>367</v>
      </c>
      <c r="B235" s="17">
        <v>0.33361186815447114</v>
      </c>
      <c r="C235" s="17">
        <v>0.13856014638076139</v>
      </c>
    </row>
    <row r="236" spans="1:3" x14ac:dyDescent="0.25">
      <c r="A236" s="13" t="s">
        <v>369</v>
      </c>
      <c r="B236" s="17">
        <v>0.28308664672840184</v>
      </c>
      <c r="C236" s="17">
        <v>0.1030435507056056</v>
      </c>
    </row>
    <row r="237" spans="1:3" x14ac:dyDescent="0.25">
      <c r="A237" s="13" t="s">
        <v>371</v>
      </c>
      <c r="B237" s="17">
        <v>0.53419179635625713</v>
      </c>
      <c r="C237" s="17">
        <v>3.0012354705382053E-2</v>
      </c>
    </row>
    <row r="238" spans="1:3" x14ac:dyDescent="0.25">
      <c r="A238" s="13" t="s">
        <v>373</v>
      </c>
      <c r="B238" s="17">
        <v>0.45248705769333403</v>
      </c>
      <c r="C238" s="17">
        <v>0.17405667929764634</v>
      </c>
    </row>
    <row r="239" spans="1:3" x14ac:dyDescent="0.25">
      <c r="A239" s="13" t="s">
        <v>375</v>
      </c>
      <c r="B239" s="17">
        <v>0.27624483617672102</v>
      </c>
      <c r="C239" s="17">
        <v>6.2155088139762227E-2</v>
      </c>
    </row>
    <row r="240" spans="1:3" x14ac:dyDescent="0.25">
      <c r="A240" s="13" t="s">
        <v>377</v>
      </c>
      <c r="B240" s="17">
        <v>0.1769336213342195</v>
      </c>
      <c r="C240" s="17">
        <v>9.3826904082781794E-3</v>
      </c>
    </row>
    <row r="241" spans="1:3" x14ac:dyDescent="0.25">
      <c r="A241" s="13" t="s">
        <v>379</v>
      </c>
      <c r="B241" s="17">
        <v>0.37736631487279437</v>
      </c>
      <c r="C241" s="17">
        <v>1.0034108109228886E-2</v>
      </c>
    </row>
    <row r="242" spans="1:3" x14ac:dyDescent="0.25">
      <c r="A242" s="13" t="s">
        <v>381</v>
      </c>
      <c r="B242" s="17">
        <v>3.7221465688366769E-2</v>
      </c>
      <c r="C242" s="17">
        <v>1.3610653803332816E-2</v>
      </c>
    </row>
    <row r="243" spans="1:3" x14ac:dyDescent="0.25">
      <c r="A243" s="13" t="s">
        <v>383</v>
      </c>
      <c r="B243" s="17">
        <v>0.28077738761603449</v>
      </c>
      <c r="C243" s="17">
        <v>0.10519793948243691</v>
      </c>
    </row>
    <row r="244" spans="1:3" x14ac:dyDescent="0.25">
      <c r="A244" s="13" t="s">
        <v>385</v>
      </c>
      <c r="B244" s="17">
        <v>0.24054766989071724</v>
      </c>
      <c r="C244" s="17">
        <v>6.3484808956483368E-3</v>
      </c>
    </row>
    <row r="245" spans="1:3" x14ac:dyDescent="0.25">
      <c r="A245" s="13" t="s">
        <v>387</v>
      </c>
      <c r="B245" s="17">
        <v>0.12354315190150612</v>
      </c>
      <c r="C245" s="17">
        <v>8.1240906104771415E-3</v>
      </c>
    </row>
    <row r="246" spans="1:3" x14ac:dyDescent="0.25">
      <c r="A246" s="13" t="s">
        <v>389</v>
      </c>
      <c r="B246" s="17">
        <v>0.22819569743233864</v>
      </c>
      <c r="C246" s="17">
        <v>1.0416335877862596E-2</v>
      </c>
    </row>
    <row r="247" spans="1:3" x14ac:dyDescent="0.25">
      <c r="A247" s="13" t="s">
        <v>391</v>
      </c>
      <c r="B247" s="17">
        <v>2.1832105856377477E-2</v>
      </c>
      <c r="C247" s="17">
        <v>2.4160194749383687E-3</v>
      </c>
    </row>
    <row r="248" spans="1:3" x14ac:dyDescent="0.25">
      <c r="A248" s="13" t="s">
        <v>393</v>
      </c>
      <c r="B248" s="17">
        <v>0.45129777232781526</v>
      </c>
      <c r="C248" s="17">
        <v>0.16698017576129165</v>
      </c>
    </row>
    <row r="249" spans="1:3" x14ac:dyDescent="0.25">
      <c r="A249" s="13" t="s">
        <v>395</v>
      </c>
      <c r="B249" s="17">
        <v>0.71390498047417228</v>
      </c>
      <c r="C249" s="17">
        <v>0.25819560375833628</v>
      </c>
    </row>
    <row r="250" spans="1:3" x14ac:dyDescent="0.25">
      <c r="A250" s="13" t="s">
        <v>397</v>
      </c>
      <c r="B250" s="17">
        <v>1.7111671183036137E-2</v>
      </c>
      <c r="C250" s="17">
        <v>4.0315135206837093E-3</v>
      </c>
    </row>
    <row r="251" spans="1:3" x14ac:dyDescent="0.25">
      <c r="A251" s="13" t="s">
        <v>399</v>
      </c>
      <c r="B251" s="17">
        <v>0.45430643565087664</v>
      </c>
      <c r="C251" s="17">
        <v>0.17399935008345518</v>
      </c>
    </row>
    <row r="252" spans="1:3" x14ac:dyDescent="0.25">
      <c r="A252" s="13" t="s">
        <v>401</v>
      </c>
      <c r="B252" s="17">
        <v>0.24990357576140085</v>
      </c>
      <c r="C252" s="17">
        <v>3.1439280780370123E-2</v>
      </c>
    </row>
    <row r="253" spans="1:3" x14ac:dyDescent="0.25">
      <c r="A253" s="13" t="s">
        <v>403</v>
      </c>
      <c r="B253" s="17">
        <v>0.27817801533813619</v>
      </c>
      <c r="C253" s="17">
        <v>0.11006578594540482</v>
      </c>
    </row>
    <row r="254" spans="1:3" x14ac:dyDescent="0.25">
      <c r="A254" s="13" t="s">
        <v>405</v>
      </c>
      <c r="B254" s="17">
        <v>0.31918630361993811</v>
      </c>
      <c r="C254" s="17">
        <v>0.13278151915261019</v>
      </c>
    </row>
    <row r="255" spans="1:3" x14ac:dyDescent="0.25">
      <c r="A255" s="13" t="s">
        <v>407</v>
      </c>
      <c r="B255" s="17">
        <v>0.31593275574278673</v>
      </c>
      <c r="C255" s="17">
        <v>0</v>
      </c>
    </row>
    <row r="256" spans="1:3" x14ac:dyDescent="0.25">
      <c r="A256" s="13" t="s">
        <v>409</v>
      </c>
      <c r="B256" s="17">
        <v>0.32031323888247865</v>
      </c>
      <c r="C256" s="17">
        <v>7.6747044470085318E-2</v>
      </c>
    </row>
    <row r="257" spans="1:3" x14ac:dyDescent="0.25">
      <c r="A257" s="13" t="s">
        <v>411</v>
      </c>
      <c r="B257" s="17">
        <v>1.2977849882462007</v>
      </c>
      <c r="C257" s="17">
        <v>0.53641779514176302</v>
      </c>
    </row>
    <row r="258" spans="1:3" x14ac:dyDescent="0.25">
      <c r="A258" s="13" t="s">
        <v>413</v>
      </c>
      <c r="B258" s="17">
        <v>0.80207975249226537</v>
      </c>
      <c r="C258" s="17">
        <v>0.29168965566632293</v>
      </c>
    </row>
    <row r="259" spans="1:3" x14ac:dyDescent="0.25">
      <c r="A259" s="13" t="s">
        <v>415</v>
      </c>
      <c r="B259" s="17">
        <v>0.76596440009586264</v>
      </c>
      <c r="C259" s="17">
        <v>5.4489553149306091E-2</v>
      </c>
    </row>
    <row r="260" spans="1:3" x14ac:dyDescent="0.25">
      <c r="A260" s="13" t="s">
        <v>417</v>
      </c>
      <c r="B260" s="17">
        <v>0.21321300983695377</v>
      </c>
      <c r="C260" s="17">
        <v>1.1160658957384486E-2</v>
      </c>
    </row>
    <row r="261" spans="1:3" x14ac:dyDescent="0.25">
      <c r="A261" s="13" t="s">
        <v>419</v>
      </c>
      <c r="B261" s="17">
        <v>0.15155526141628062</v>
      </c>
      <c r="C261" s="17">
        <v>5.4711449371277296E-2</v>
      </c>
    </row>
    <row r="262" spans="1:3" x14ac:dyDescent="0.25">
      <c r="A262" s="13" t="s">
        <v>421</v>
      </c>
      <c r="B262" s="17">
        <v>0.84082019675240016</v>
      </c>
      <c r="C262" s="17">
        <v>0.20011520682707121</v>
      </c>
    </row>
    <row r="263" spans="1:3" x14ac:dyDescent="0.25">
      <c r="A263" s="13" t="s">
        <v>423</v>
      </c>
      <c r="B263" s="17">
        <v>0.11256684095925108</v>
      </c>
      <c r="C263" s="17">
        <v>5.0554724415280469E-3</v>
      </c>
    </row>
    <row r="264" spans="1:3" x14ac:dyDescent="0.25">
      <c r="A264" s="13" t="s">
        <v>425</v>
      </c>
      <c r="B264" s="17">
        <v>0.11459302365059856</v>
      </c>
      <c r="C264" s="17">
        <v>8.3722304083004573E-3</v>
      </c>
    </row>
    <row r="265" spans="1:3" x14ac:dyDescent="0.25">
      <c r="A265" s="13" t="s">
        <v>427</v>
      </c>
      <c r="B265" s="17">
        <v>9.5675211375466987E-2</v>
      </c>
      <c r="C265" s="17">
        <v>0</v>
      </c>
    </row>
    <row r="266" spans="1:3" x14ac:dyDescent="0.25">
      <c r="A266" s="13" t="s">
        <v>429</v>
      </c>
      <c r="B266" s="17">
        <v>7.415766855657073E-2</v>
      </c>
      <c r="C266" s="17">
        <v>5.0133797984904848E-3</v>
      </c>
    </row>
    <row r="267" spans="1:3" x14ac:dyDescent="0.25">
      <c r="A267" s="13" t="s">
        <v>431</v>
      </c>
      <c r="B267" s="17">
        <v>3.3920289285433537E-2</v>
      </c>
      <c r="C267" s="17">
        <v>3.0828944265387944E-3</v>
      </c>
    </row>
    <row r="268" spans="1:3" x14ac:dyDescent="0.25">
      <c r="A268" s="13" t="s">
        <v>433</v>
      </c>
      <c r="B268" s="17">
        <v>0.22401826649511625</v>
      </c>
      <c r="C268" s="17">
        <v>7.9227781502757499E-2</v>
      </c>
    </row>
    <row r="269" spans="1:3" x14ac:dyDescent="0.25">
      <c r="A269" s="13" t="s">
        <v>435</v>
      </c>
      <c r="B269" s="17">
        <v>0.17295868064891995</v>
      </c>
      <c r="C269" s="17">
        <v>4.2236515192255984E-2</v>
      </c>
    </row>
    <row r="270" spans="1:3" x14ac:dyDescent="0.25">
      <c r="A270" s="13" t="s">
        <v>437</v>
      </c>
      <c r="B270" s="17">
        <v>0.31060980186871578</v>
      </c>
      <c r="C270" s="17">
        <v>0.11337257768208127</v>
      </c>
    </row>
    <row r="271" spans="1:3" x14ac:dyDescent="0.25">
      <c r="A271" s="13" t="s">
        <v>439</v>
      </c>
      <c r="B271" s="17">
        <v>0.19684719928134689</v>
      </c>
      <c r="C271" s="17">
        <v>1.7011909936538297E-2</v>
      </c>
    </row>
    <row r="272" spans="1:3" x14ac:dyDescent="0.25">
      <c r="A272" s="13" t="s">
        <v>441</v>
      </c>
      <c r="B272" s="17">
        <v>0.17574453399378795</v>
      </c>
      <c r="C272" s="17">
        <v>2.5987670611800212E-2</v>
      </c>
    </row>
    <row r="273" spans="1:3" x14ac:dyDescent="0.25">
      <c r="A273" s="13" t="s">
        <v>443</v>
      </c>
      <c r="B273" s="17">
        <v>0.30094452614502948</v>
      </c>
      <c r="C273" s="17">
        <v>6.8976485392440764E-2</v>
      </c>
    </row>
    <row r="274" spans="1:3" x14ac:dyDescent="0.25">
      <c r="A274" s="13" t="s">
        <v>445</v>
      </c>
      <c r="B274" s="17">
        <v>0.18034465108343287</v>
      </c>
      <c r="C274" s="17">
        <v>6.8350611385997836E-2</v>
      </c>
    </row>
    <row r="275" spans="1:3" x14ac:dyDescent="0.25">
      <c r="A275" s="13" t="s">
        <v>447</v>
      </c>
      <c r="B275" s="17">
        <v>0.43627968545629325</v>
      </c>
      <c r="C275" s="17">
        <v>0.10793557842318419</v>
      </c>
    </row>
    <row r="276" spans="1:3" x14ac:dyDescent="0.25">
      <c r="A276" s="13" t="s">
        <v>449</v>
      </c>
      <c r="B276" s="17">
        <v>0.22111186991588794</v>
      </c>
      <c r="C276" s="17">
        <v>6.6850162950924542E-3</v>
      </c>
    </row>
    <row r="277" spans="1:3" x14ac:dyDescent="0.25">
      <c r="A277" s="13" t="s">
        <v>451</v>
      </c>
      <c r="B277" s="17">
        <v>0.92922779802510669</v>
      </c>
      <c r="C277" s="17">
        <v>2.0685543407158211E-2</v>
      </c>
    </row>
    <row r="278" spans="1:3" x14ac:dyDescent="0.25">
      <c r="A278" s="13" t="s">
        <v>453</v>
      </c>
      <c r="B278" s="17">
        <v>9.2866602016663011E-2</v>
      </c>
      <c r="C278" s="17">
        <v>1.0329263163748728E-2</v>
      </c>
    </row>
    <row r="279" spans="1:3" x14ac:dyDescent="0.25">
      <c r="A279" s="13" t="s">
        <v>455</v>
      </c>
      <c r="B279" s="17">
        <v>5.8230391950194638E-2</v>
      </c>
      <c r="C279" s="17">
        <v>3.6015899115102285E-3</v>
      </c>
    </row>
    <row r="280" spans="1:3" x14ac:dyDescent="0.25">
      <c r="A280" s="13" t="s">
        <v>457</v>
      </c>
      <c r="B280" s="17">
        <v>0.46501643523177033</v>
      </c>
      <c r="C280" s="17">
        <v>9.8184745421613998E-3</v>
      </c>
    </row>
    <row r="281" spans="1:3" x14ac:dyDescent="0.25">
      <c r="A281" s="13" t="s">
        <v>459</v>
      </c>
      <c r="B281" s="17">
        <v>0.24341149165997875</v>
      </c>
      <c r="C281" s="17">
        <v>2.190165498991389E-2</v>
      </c>
    </row>
    <row r="282" spans="1:3" x14ac:dyDescent="0.25">
      <c r="A282" s="13" t="s">
        <v>461</v>
      </c>
      <c r="B282" s="17">
        <v>0.30022804304702999</v>
      </c>
      <c r="C282" s="17">
        <v>1.5222107680052482E-2</v>
      </c>
    </row>
    <row r="283" spans="1:3" x14ac:dyDescent="0.25">
      <c r="A283" s="13" t="s">
        <v>463</v>
      </c>
      <c r="B283" s="17">
        <v>0.29747858547478584</v>
      </c>
      <c r="C283" s="17">
        <v>0.10520825695208258</v>
      </c>
    </row>
    <row r="284" spans="1:3" x14ac:dyDescent="0.25">
      <c r="A284" s="13" t="s">
        <v>465</v>
      </c>
      <c r="B284" s="17">
        <v>0.17329466743013355</v>
      </c>
      <c r="C284" s="17">
        <v>6.3252553611998746E-2</v>
      </c>
    </row>
    <row r="285" spans="1:3" x14ac:dyDescent="0.25">
      <c r="A285" s="13" t="s">
        <v>467</v>
      </c>
      <c r="B285" s="17">
        <v>0.44051803448845273</v>
      </c>
      <c r="C285" s="17">
        <v>0.15799910358330777</v>
      </c>
    </row>
    <row r="286" spans="1:3" x14ac:dyDescent="0.25">
      <c r="A286" s="13" t="s">
        <v>469</v>
      </c>
      <c r="B286" s="17">
        <v>0.14360336966695855</v>
      </c>
      <c r="C286" s="17">
        <v>5.4090602574554392E-2</v>
      </c>
    </row>
    <row r="287" spans="1:3" x14ac:dyDescent="0.25">
      <c r="A287" s="13" t="s">
        <v>471</v>
      </c>
      <c r="B287" s="17">
        <v>0.4223018284918762</v>
      </c>
      <c r="C287" s="17">
        <v>0</v>
      </c>
    </row>
    <row r="288" spans="1:3" x14ac:dyDescent="0.25">
      <c r="A288" s="13" t="s">
        <v>473</v>
      </c>
      <c r="B288" s="17">
        <v>0.2609752463990842</v>
      </c>
      <c r="C288" s="17">
        <v>5.9711142648799953E-2</v>
      </c>
    </row>
    <row r="289" spans="1:3" x14ac:dyDescent="0.25">
      <c r="A289" s="13" t="s">
        <v>475</v>
      </c>
      <c r="B289" s="17">
        <v>0.16734587392833689</v>
      </c>
      <c r="C289" s="17">
        <v>2.1129313265982361E-2</v>
      </c>
    </row>
    <row r="290" spans="1:3" x14ac:dyDescent="0.25">
      <c r="A290" s="13" t="s">
        <v>477</v>
      </c>
      <c r="B290" s="17">
        <v>0.39610270237146883</v>
      </c>
      <c r="C290" s="17">
        <v>8.7697142390260843E-2</v>
      </c>
    </row>
    <row r="291" spans="1:3" x14ac:dyDescent="0.25">
      <c r="A291" s="13" t="s">
        <v>479</v>
      </c>
      <c r="B291" s="17">
        <v>0.30196498127107779</v>
      </c>
      <c r="C291" s="17">
        <v>0.10659365912946808</v>
      </c>
    </row>
    <row r="292" spans="1:3" x14ac:dyDescent="0.25">
      <c r="A292" s="13" t="s">
        <v>481</v>
      </c>
      <c r="B292" s="17">
        <v>0.23036062544907107</v>
      </c>
      <c r="C292" s="17">
        <v>2.4205557646468444E-2</v>
      </c>
    </row>
    <row r="293" spans="1:3" x14ac:dyDescent="0.25">
      <c r="A293" s="13" t="s">
        <v>483</v>
      </c>
      <c r="B293" s="17">
        <v>0.21264118003349128</v>
      </c>
      <c r="C293" s="17">
        <v>4.6993693661595469E-2</v>
      </c>
    </row>
    <row r="294" spans="1:3" x14ac:dyDescent="0.25">
      <c r="A294" s="13" t="s">
        <v>485</v>
      </c>
      <c r="B294" s="17">
        <v>0.44116486695793211</v>
      </c>
      <c r="C294" s="17">
        <v>9.7497435597703005E-2</v>
      </c>
    </row>
    <row r="295" spans="1:3" x14ac:dyDescent="0.25">
      <c r="A295" s="13" t="s">
        <v>487</v>
      </c>
      <c r="B295" s="17">
        <v>0.25319451017510647</v>
      </c>
      <c r="C295" s="17">
        <v>0.10186861670457842</v>
      </c>
    </row>
    <row r="296" spans="1:3" x14ac:dyDescent="0.25">
      <c r="A296" s="13" t="s">
        <v>489</v>
      </c>
      <c r="B296" s="17">
        <v>0.21031500926497837</v>
      </c>
      <c r="C296" s="17">
        <v>1.6538920827988156E-2</v>
      </c>
    </row>
    <row r="297" spans="1:3" x14ac:dyDescent="0.25">
      <c r="A297" s="13" t="s">
        <v>491</v>
      </c>
      <c r="B297" s="17">
        <v>0.28140516284758504</v>
      </c>
      <c r="C297" s="17">
        <v>6.3259883848079124E-2</v>
      </c>
    </row>
    <row r="298" spans="1:3" x14ac:dyDescent="0.25">
      <c r="A298" s="13" t="s">
        <v>493</v>
      </c>
      <c r="B298" s="17">
        <v>4.8698803639365101E-2</v>
      </c>
      <c r="C298" s="17">
        <v>1.3699799815944517E-3</v>
      </c>
    </row>
    <row r="299" spans="1:3" x14ac:dyDescent="0.25">
      <c r="A299" s="13" t="s">
        <v>495</v>
      </c>
      <c r="B299" s="17">
        <v>0.21980689887451232</v>
      </c>
      <c r="C299" s="17">
        <v>6.8310365151982933E-3</v>
      </c>
    </row>
    <row r="300" spans="1:3" x14ac:dyDescent="0.25">
      <c r="A300" s="13" t="s">
        <v>497</v>
      </c>
      <c r="B300" s="17">
        <v>0.35707111920155671</v>
      </c>
      <c r="C300" s="17">
        <v>3.387065051367355E-2</v>
      </c>
    </row>
    <row r="301" spans="1:3" x14ac:dyDescent="0.25">
      <c r="A301" s="13" t="s">
        <v>499</v>
      </c>
      <c r="B301" s="17">
        <v>5.2733173535837771E-2</v>
      </c>
      <c r="C301" s="17">
        <v>1.3441231996266676E-3</v>
      </c>
    </row>
    <row r="302" spans="1:3" x14ac:dyDescent="0.25">
      <c r="A302" s="13" t="s">
        <v>501</v>
      </c>
      <c r="B302" s="17">
        <v>6.0042730966597353E-2</v>
      </c>
      <c r="C302" s="17">
        <v>2.4437407400342101E-2</v>
      </c>
    </row>
    <row r="303" spans="1:3" x14ac:dyDescent="0.25">
      <c r="A303" s="13" t="s">
        <v>503</v>
      </c>
      <c r="B303" s="17">
        <v>0.22326887872701534</v>
      </c>
      <c r="C303" s="17">
        <v>7.8813926542994864E-2</v>
      </c>
    </row>
    <row r="304" spans="1:3" x14ac:dyDescent="0.25">
      <c r="A304" s="13" t="s">
        <v>505</v>
      </c>
      <c r="B304" s="17">
        <v>0.24278524984412578</v>
      </c>
      <c r="C304" s="17">
        <v>1.5169531783498114E-2</v>
      </c>
    </row>
    <row r="305" spans="1:3" x14ac:dyDescent="0.25">
      <c r="A305" s="13" t="s">
        <v>507</v>
      </c>
      <c r="B305" s="17">
        <v>3.2785013497312769E-2</v>
      </c>
      <c r="C305" s="17">
        <v>1.2698728561292479E-2</v>
      </c>
    </row>
    <row r="306" spans="1:3" x14ac:dyDescent="0.25">
      <c r="A306" s="13" t="s">
        <v>509</v>
      </c>
      <c r="B306" s="17">
        <v>0.26567112345893384</v>
      </c>
      <c r="C306" s="17">
        <v>5.9457197430109396E-2</v>
      </c>
    </row>
    <row r="307" spans="1:3" x14ac:dyDescent="0.25">
      <c r="A307" s="13" t="s">
        <v>511</v>
      </c>
      <c r="B307" s="17">
        <v>0.3339679895281728</v>
      </c>
      <c r="C307" s="17">
        <v>7.434128636877492E-2</v>
      </c>
    </row>
    <row r="308" spans="1:3" x14ac:dyDescent="0.25">
      <c r="A308" s="13" t="s">
        <v>513</v>
      </c>
      <c r="B308" s="17">
        <v>0.73054733450717413</v>
      </c>
      <c r="C308" s="17">
        <v>4.7835949499868885E-2</v>
      </c>
    </row>
    <row r="309" spans="1:3" x14ac:dyDescent="0.25">
      <c r="A309" s="13" t="s">
        <v>515</v>
      </c>
      <c r="B309" s="17">
        <v>0.13700914610313469</v>
      </c>
      <c r="C309" s="17">
        <v>4.8729577611590275E-2</v>
      </c>
    </row>
    <row r="310" spans="1:3" x14ac:dyDescent="0.25">
      <c r="A310" s="13" t="s">
        <v>517</v>
      </c>
      <c r="B310" s="17">
        <v>2.4095017808744023E-2</v>
      </c>
      <c r="C310" s="17">
        <v>8.8107401153193037E-3</v>
      </c>
    </row>
    <row r="311" spans="1:3" x14ac:dyDescent="0.25">
      <c r="A311" s="13" t="s">
        <v>519</v>
      </c>
      <c r="B311" s="17">
        <v>0.33525436520187984</v>
      </c>
      <c r="C311" s="17">
        <v>1.3615084674053491E-2</v>
      </c>
    </row>
    <row r="312" spans="1:3" x14ac:dyDescent="0.25">
      <c r="A312" s="13" t="s">
        <v>521</v>
      </c>
      <c r="B312" s="17">
        <v>0.22164840610031383</v>
      </c>
      <c r="C312" s="17">
        <v>6.309552386720256E-3</v>
      </c>
    </row>
    <row r="313" spans="1:3" x14ac:dyDescent="0.25">
      <c r="A313" s="13" t="s">
        <v>523</v>
      </c>
      <c r="B313" s="17">
        <v>2.2579914246871405E-2</v>
      </c>
      <c r="C313" s="17">
        <v>8.098674196209665E-3</v>
      </c>
    </row>
    <row r="314" spans="1:3" x14ac:dyDescent="0.25">
      <c r="A314" s="13" t="s">
        <v>525</v>
      </c>
      <c r="B314" s="17">
        <v>0.13180279396640385</v>
      </c>
      <c r="C314" s="17">
        <v>3.2318049365786763E-2</v>
      </c>
    </row>
    <row r="315" spans="1:3" x14ac:dyDescent="0.25">
      <c r="A315" s="13" t="s">
        <v>527</v>
      </c>
      <c r="B315" s="17">
        <v>0.48098082843122314</v>
      </c>
      <c r="C315" s="17">
        <v>6.4908104483525866E-2</v>
      </c>
    </row>
    <row r="316" spans="1:3" x14ac:dyDescent="0.25">
      <c r="A316" s="13" t="s">
        <v>529</v>
      </c>
      <c r="B316" s="17">
        <v>5.0726326419638E-2</v>
      </c>
      <c r="C316" s="17">
        <v>0</v>
      </c>
    </row>
    <row r="317" spans="1:3" x14ac:dyDescent="0.25">
      <c r="A317" s="13" t="s">
        <v>531</v>
      </c>
      <c r="B317" s="17">
        <v>0.25954026018035659</v>
      </c>
      <c r="C317" s="17">
        <v>1.0834792376577492E-2</v>
      </c>
    </row>
    <row r="318" spans="1:3" x14ac:dyDescent="0.25">
      <c r="A318" s="13" t="s">
        <v>533</v>
      </c>
      <c r="B318" s="17">
        <v>0.38501218254055358</v>
      </c>
      <c r="C318" s="17">
        <v>0.15079643816171681</v>
      </c>
    </row>
    <row r="319" spans="1:3" x14ac:dyDescent="0.25">
      <c r="A319" s="13" t="s">
        <v>535</v>
      </c>
      <c r="B319" s="17">
        <v>0.14693332972123643</v>
      </c>
      <c r="C319" s="17">
        <v>3.3765285942621841E-2</v>
      </c>
    </row>
    <row r="320" spans="1:3" x14ac:dyDescent="0.25">
      <c r="A320" s="13" t="s">
        <v>537</v>
      </c>
      <c r="B320" s="17">
        <v>8.3032058324178565E-2</v>
      </c>
      <c r="C320" s="17">
        <v>1.8024168580844904E-3</v>
      </c>
    </row>
    <row r="321" spans="1:3" x14ac:dyDescent="0.25">
      <c r="A321" s="13" t="s">
        <v>539</v>
      </c>
      <c r="B321" s="17">
        <v>0.37141828005402971</v>
      </c>
      <c r="C321" s="17">
        <v>2.4752021611886537E-2</v>
      </c>
    </row>
    <row r="322" spans="1:3" x14ac:dyDescent="0.25">
      <c r="A322" s="13" t="s">
        <v>541</v>
      </c>
      <c r="B322" s="17">
        <v>2.8583656595457939E-2</v>
      </c>
      <c r="C322" s="17">
        <v>1.1385808033898511E-2</v>
      </c>
    </row>
    <row r="323" spans="1:3" x14ac:dyDescent="0.25">
      <c r="A323" s="13" t="s">
        <v>543</v>
      </c>
      <c r="B323" s="17">
        <v>0.22332265940009269</v>
      </c>
      <c r="C323" s="17">
        <v>8.0991684475766934E-2</v>
      </c>
    </row>
    <row r="324" spans="1:3" x14ac:dyDescent="0.25">
      <c r="A324" s="13" t="s">
        <v>545</v>
      </c>
      <c r="B324" s="17">
        <v>0.43054991654260838</v>
      </c>
      <c r="C324" s="17">
        <v>4.2124328957459295E-2</v>
      </c>
    </row>
    <row r="325" spans="1:3" x14ac:dyDescent="0.25">
      <c r="A325" s="13" t="s">
        <v>547</v>
      </c>
      <c r="B325" s="17">
        <v>0.27366395381469749</v>
      </c>
      <c r="C325" s="17">
        <v>6.0862863328388722E-2</v>
      </c>
    </row>
    <row r="326" spans="1:3" x14ac:dyDescent="0.25">
      <c r="A326" s="13" t="s">
        <v>549</v>
      </c>
      <c r="B326" s="17">
        <v>0.35667856026388695</v>
      </c>
      <c r="C326" s="17">
        <v>0.14730823820252173</v>
      </c>
    </row>
    <row r="327" spans="1:3" x14ac:dyDescent="0.25">
      <c r="A327" s="13" t="s">
        <v>551</v>
      </c>
      <c r="B327" s="17">
        <v>0.74478768693374087</v>
      </c>
      <c r="C327" s="17">
        <v>0.30859040133900956</v>
      </c>
    </row>
    <row r="328" spans="1:3" x14ac:dyDescent="0.25">
      <c r="A328" s="13" t="s">
        <v>553</v>
      </c>
      <c r="B328" s="17">
        <v>0.16522561263857755</v>
      </c>
      <c r="C328" s="17">
        <v>3.5920048187626757E-2</v>
      </c>
    </row>
    <row r="329" spans="1:3" x14ac:dyDescent="0.25">
      <c r="A329" s="13" t="s">
        <v>555</v>
      </c>
      <c r="B329" s="17">
        <v>3.3078045477076455E-2</v>
      </c>
      <c r="C329" s="17">
        <v>1.1621415323321956E-2</v>
      </c>
    </row>
    <row r="330" spans="1:3" x14ac:dyDescent="0.25">
      <c r="A330" s="13" t="s">
        <v>557</v>
      </c>
      <c r="B330" s="17">
        <v>5.5122113994247851E-2</v>
      </c>
      <c r="C330" s="17">
        <v>3.6572757270960121E-3</v>
      </c>
    </row>
    <row r="331" spans="1:3" x14ac:dyDescent="0.25">
      <c r="A331" s="13" t="s">
        <v>559</v>
      </c>
      <c r="B331" s="17">
        <v>0.32032557949611401</v>
      </c>
      <c r="C331" s="17">
        <v>7.2649852318665012E-2</v>
      </c>
    </row>
    <row r="332" spans="1:3" x14ac:dyDescent="0.25">
      <c r="A332" s="13" t="s">
        <v>561</v>
      </c>
      <c r="B332" s="17">
        <v>0.15728484620095154</v>
      </c>
      <c r="C332" s="17">
        <v>5.5993426183260836E-2</v>
      </c>
    </row>
    <row r="333" spans="1:3" x14ac:dyDescent="0.25">
      <c r="A333" s="13" t="s">
        <v>563</v>
      </c>
      <c r="B333" s="17">
        <v>2.7875176598906367E-2</v>
      </c>
      <c r="C333" s="17">
        <v>6.6175727807099094E-3</v>
      </c>
    </row>
    <row r="334" spans="1:3" x14ac:dyDescent="0.25">
      <c r="A334" s="13" t="s">
        <v>565</v>
      </c>
      <c r="B334" s="17">
        <v>0.16590447154471544</v>
      </c>
      <c r="C334" s="17">
        <v>6.409443960511034E-2</v>
      </c>
    </row>
    <row r="335" spans="1:3" x14ac:dyDescent="0.25">
      <c r="A335" s="13" t="s">
        <v>567</v>
      </c>
      <c r="B335" s="17">
        <v>7.8501319261213717E-2</v>
      </c>
      <c r="C335" s="17">
        <v>1.9562511873350924E-2</v>
      </c>
    </row>
    <row r="336" spans="1:3" x14ac:dyDescent="0.25">
      <c r="A336" s="13" t="s">
        <v>569</v>
      </c>
      <c r="B336" s="17">
        <v>0.16588089071580833</v>
      </c>
      <c r="C336" s="17">
        <v>6.0546525111270039E-2</v>
      </c>
    </row>
    <row r="337" spans="1:3" x14ac:dyDescent="0.25">
      <c r="A337" s="13" t="s">
        <v>571</v>
      </c>
      <c r="B337" s="17">
        <v>0.13339495409953153</v>
      </c>
      <c r="C337" s="17">
        <v>2.7584816083019979E-3</v>
      </c>
    </row>
    <row r="338" spans="1:3" x14ac:dyDescent="0.25">
      <c r="A338" s="13" t="s">
        <v>573</v>
      </c>
      <c r="B338" s="17">
        <v>0.29660293210608718</v>
      </c>
      <c r="C338" s="17">
        <v>6.8752558080688281E-2</v>
      </c>
    </row>
    <row r="339" spans="1:3" x14ac:dyDescent="0.25">
      <c r="A339" s="13" t="s">
        <v>575</v>
      </c>
      <c r="B339" s="17">
        <v>0.56699746272914253</v>
      </c>
      <c r="C339" s="17">
        <v>0.13698659300073568</v>
      </c>
    </row>
    <row r="340" spans="1:3" x14ac:dyDescent="0.25">
      <c r="A340" s="13" t="s">
        <v>577</v>
      </c>
      <c r="B340" s="17">
        <v>0.24479139055293431</v>
      </c>
      <c r="C340" s="17">
        <v>5.6791602608280763E-2</v>
      </c>
    </row>
    <row r="341" spans="1:3" x14ac:dyDescent="0.25">
      <c r="A341" s="13" t="s">
        <v>579</v>
      </c>
      <c r="B341" s="17">
        <v>0.36647343174115166</v>
      </c>
      <c r="C341" s="17">
        <v>0.14329110563715047</v>
      </c>
    </row>
    <row r="342" spans="1:3" x14ac:dyDescent="0.25">
      <c r="A342" s="13" t="s">
        <v>581</v>
      </c>
      <c r="B342" s="17">
        <v>0.37087624015271692</v>
      </c>
      <c r="C342" s="17">
        <v>3.3516835605266228E-2</v>
      </c>
    </row>
    <row r="343" spans="1:3" x14ac:dyDescent="0.25">
      <c r="A343" s="13" t="s">
        <v>583</v>
      </c>
      <c r="B343" s="17">
        <v>0.35553895159070353</v>
      </c>
      <c r="C343" s="17">
        <v>8.6680404262849522E-2</v>
      </c>
    </row>
    <row r="344" spans="1:3" x14ac:dyDescent="0.25">
      <c r="A344" s="13" t="s">
        <v>585</v>
      </c>
      <c r="B344" s="17">
        <v>0.29181659298858847</v>
      </c>
      <c r="C344" s="17">
        <v>3.6176136298733196E-2</v>
      </c>
    </row>
    <row r="345" spans="1:3" x14ac:dyDescent="0.25">
      <c r="A345" s="13" t="s">
        <v>587</v>
      </c>
      <c r="B345" s="17">
        <v>8.7230356195173733E-2</v>
      </c>
      <c r="C345" s="17">
        <v>3.1344785065401309E-2</v>
      </c>
    </row>
    <row r="346" spans="1:3" x14ac:dyDescent="0.25">
      <c r="A346" s="13" t="s">
        <v>589</v>
      </c>
      <c r="B346" s="17">
        <v>0.18431083141402019</v>
      </c>
      <c r="C346" s="17">
        <v>2.4748515911376393E-2</v>
      </c>
    </row>
    <row r="347" spans="1:3" x14ac:dyDescent="0.25">
      <c r="A347" s="13" t="s">
        <v>591</v>
      </c>
      <c r="B347" s="17">
        <v>0.24700735009059047</v>
      </c>
      <c r="C347" s="17">
        <v>8.9993011216338445E-2</v>
      </c>
    </row>
    <row r="348" spans="1:3" x14ac:dyDescent="0.25">
      <c r="A348" s="13" t="s">
        <v>593</v>
      </c>
      <c r="B348" s="17">
        <v>0.10235909398750846</v>
      </c>
      <c r="C348" s="17">
        <v>1.1264015351042215E-2</v>
      </c>
    </row>
    <row r="349" spans="1:3" x14ac:dyDescent="0.25">
      <c r="A349" s="13" t="s">
        <v>595</v>
      </c>
      <c r="B349" s="17">
        <v>1.6639272109744412E-2</v>
      </c>
      <c r="C349" s="17">
        <v>4.0666349876529746E-3</v>
      </c>
    </row>
    <row r="350" spans="1:3" x14ac:dyDescent="0.25">
      <c r="A350" s="13" t="s">
        <v>597</v>
      </c>
      <c r="B350" s="17">
        <v>0.34020736014583569</v>
      </c>
      <c r="C350" s="17">
        <v>7.770335346169914E-2</v>
      </c>
    </row>
    <row r="351" spans="1:3" x14ac:dyDescent="0.25">
      <c r="A351" s="13" t="s">
        <v>599</v>
      </c>
      <c r="B351" s="17">
        <v>0.3257638641843551</v>
      </c>
      <c r="C351" s="17">
        <v>1.2494703347958417E-2</v>
      </c>
    </row>
    <row r="352" spans="1:3" x14ac:dyDescent="0.25">
      <c r="A352" s="13" t="s">
        <v>601</v>
      </c>
      <c r="B352" s="17">
        <v>8.0078788969544262E-2</v>
      </c>
      <c r="C352" s="17">
        <v>4.7061611374407579E-3</v>
      </c>
    </row>
    <row r="353" spans="1:3" x14ac:dyDescent="0.25">
      <c r="A353" s="13" t="s">
        <v>603</v>
      </c>
      <c r="B353" s="17">
        <v>0.36605600628107826</v>
      </c>
      <c r="C353" s="17">
        <v>0.14727654191747364</v>
      </c>
    </row>
    <row r="354" spans="1:3" x14ac:dyDescent="0.25">
      <c r="A354" s="13" t="s">
        <v>605</v>
      </c>
      <c r="B354" s="17">
        <v>0.93619568936024633</v>
      </c>
      <c r="C354" s="17">
        <v>0.33453391004023919</v>
      </c>
    </row>
    <row r="355" spans="1:3" x14ac:dyDescent="0.25">
      <c r="A355" s="13" t="s">
        <v>607</v>
      </c>
      <c r="B355" s="17">
        <v>0.49140883102777233</v>
      </c>
      <c r="C355" s="17">
        <v>0.11017384483096744</v>
      </c>
    </row>
    <row r="356" spans="1:3" x14ac:dyDescent="0.25">
      <c r="A356" s="13" t="s">
        <v>609</v>
      </c>
      <c r="B356" s="17">
        <v>3.1686138301231452E-2</v>
      </c>
      <c r="C356" s="17">
        <v>9.6179349542153459E-4</v>
      </c>
    </row>
    <row r="357" spans="1:3" x14ac:dyDescent="0.25">
      <c r="A357" s="13" t="s">
        <v>611</v>
      </c>
      <c r="B357" s="17">
        <v>9.226914817465999E-2</v>
      </c>
      <c r="C357" s="17">
        <v>3.7184442853734199E-2</v>
      </c>
    </row>
    <row r="358" spans="1:3" x14ac:dyDescent="0.25">
      <c r="A358" s="13" t="s">
        <v>613</v>
      </c>
      <c r="B358" s="17">
        <v>0.13457647383426838</v>
      </c>
      <c r="C358" s="17">
        <v>3.0925664490021154E-2</v>
      </c>
    </row>
    <row r="359" spans="1:3" x14ac:dyDescent="0.25">
      <c r="A359" s="13" t="s">
        <v>615</v>
      </c>
      <c r="B359" s="17">
        <v>0.2263068534544013</v>
      </c>
      <c r="C359" s="17">
        <v>2.6819273143404213E-2</v>
      </c>
    </row>
    <row r="360" spans="1:3" x14ac:dyDescent="0.25">
      <c r="A360" s="13" t="s">
        <v>617</v>
      </c>
      <c r="B360" s="17">
        <v>0.15820640034513711</v>
      </c>
      <c r="C360" s="17">
        <v>1.0047011015162375E-2</v>
      </c>
    </row>
    <row r="361" spans="1:3" x14ac:dyDescent="0.25">
      <c r="A361" s="13" t="s">
        <v>619</v>
      </c>
      <c r="B361" s="17">
        <v>0.12507663472823136</v>
      </c>
      <c r="C361" s="17">
        <v>1.211403247560826E-2</v>
      </c>
    </row>
    <row r="362" spans="1:3" x14ac:dyDescent="0.25">
      <c r="A362" s="13" t="s">
        <v>621</v>
      </c>
      <c r="B362" s="17">
        <v>5.925439236871563E-2</v>
      </c>
      <c r="C362" s="17">
        <v>3.3020230041693028E-3</v>
      </c>
    </row>
    <row r="363" spans="1:3" x14ac:dyDescent="0.25">
      <c r="A363" s="13" t="s">
        <v>623</v>
      </c>
      <c r="B363" s="17">
        <v>0.29110962283505287</v>
      </c>
      <c r="C363" s="17">
        <v>5.6577567912014627E-3</v>
      </c>
    </row>
    <row r="364" spans="1:3" x14ac:dyDescent="0.25">
      <c r="A364" s="13" t="s">
        <v>625</v>
      </c>
      <c r="B364" s="17">
        <v>0.57002743700526659</v>
      </c>
      <c r="C364" s="17">
        <v>0.12016178372071021</v>
      </c>
    </row>
    <row r="365" spans="1:3" x14ac:dyDescent="0.25">
      <c r="A365" s="13" t="s">
        <v>627</v>
      </c>
      <c r="B365" s="17">
        <v>0.75042668084272968</v>
      </c>
      <c r="C365" s="17">
        <v>0.16134170840211523</v>
      </c>
    </row>
    <row r="366" spans="1:3" x14ac:dyDescent="0.25">
      <c r="A366" s="13" t="s">
        <v>629</v>
      </c>
      <c r="B366" s="17">
        <v>0.19535967793198433</v>
      </c>
      <c r="C366" s="17">
        <v>1.9244482113218209E-2</v>
      </c>
    </row>
    <row r="367" spans="1:3" x14ac:dyDescent="0.25">
      <c r="A367" s="13" t="s">
        <v>631</v>
      </c>
      <c r="B367" s="17">
        <v>5.9429151933108014E-2</v>
      </c>
      <c r="C367" s="17">
        <v>1.2860472385566649E-2</v>
      </c>
    </row>
    <row r="368" spans="1:3" x14ac:dyDescent="0.25">
      <c r="A368" s="13" t="s">
        <v>633</v>
      </c>
      <c r="B368" s="17">
        <v>0.11991851977592938</v>
      </c>
      <c r="C368" s="17">
        <v>7.4838092004753023E-3</v>
      </c>
    </row>
    <row r="369" spans="1:3" x14ac:dyDescent="0.25">
      <c r="A369" s="13" t="s">
        <v>635</v>
      </c>
      <c r="B369" s="17">
        <v>0.14683495617320189</v>
      </c>
      <c r="C369" s="17">
        <v>3.6385696066721998E-2</v>
      </c>
    </row>
    <row r="370" spans="1:3" x14ac:dyDescent="0.25">
      <c r="A370" s="13" t="s">
        <v>637</v>
      </c>
      <c r="B370" s="17">
        <v>5.5188801994165419E-2</v>
      </c>
      <c r="C370" s="17">
        <v>2.1376467204470437E-2</v>
      </c>
    </row>
    <row r="371" spans="1:3" x14ac:dyDescent="0.25">
      <c r="A371" s="13" t="s">
        <v>639</v>
      </c>
      <c r="B371" s="17">
        <v>0.19169020809294554</v>
      </c>
      <c r="C371" s="17">
        <v>1.2924601122030798E-2</v>
      </c>
    </row>
    <row r="372" spans="1:3" x14ac:dyDescent="0.25">
      <c r="A372" s="13" t="s">
        <v>641</v>
      </c>
      <c r="B372" s="17">
        <v>6.0593734389495467E-2</v>
      </c>
      <c r="C372" s="17">
        <v>2.7708080591831393E-3</v>
      </c>
    </row>
    <row r="373" spans="1:3" x14ac:dyDescent="0.25">
      <c r="A373" s="13" t="s">
        <v>643</v>
      </c>
      <c r="B373" s="17">
        <v>0.30402193083352502</v>
      </c>
      <c r="C373" s="17">
        <v>7.0593896173606313E-2</v>
      </c>
    </row>
    <row r="374" spans="1:3" x14ac:dyDescent="0.25">
      <c r="A374" s="13" t="s">
        <v>645</v>
      </c>
      <c r="B374" s="17">
        <v>0.13831846939553319</v>
      </c>
      <c r="C374" s="17">
        <v>7.7361079350560247E-3</v>
      </c>
    </row>
    <row r="375" spans="1:3" x14ac:dyDescent="0.25">
      <c r="A375" s="13" t="s">
        <v>647</v>
      </c>
      <c r="B375" s="17">
        <v>0.16723368239374678</v>
      </c>
      <c r="C375" s="17">
        <v>9.3873574854373767E-3</v>
      </c>
    </row>
    <row r="376" spans="1:3" x14ac:dyDescent="0.25">
      <c r="A376" s="13" t="s">
        <v>649</v>
      </c>
      <c r="B376" s="17">
        <v>0.49655063219560741</v>
      </c>
      <c r="C376" s="17">
        <v>0.18306168148198412</v>
      </c>
    </row>
    <row r="377" spans="1:3" x14ac:dyDescent="0.25">
      <c r="A377" s="13" t="s">
        <v>651</v>
      </c>
      <c r="B377" s="17">
        <v>9.8286358332870333E-2</v>
      </c>
      <c r="C377" s="17">
        <v>3.6955660150224758E-2</v>
      </c>
    </row>
    <row r="378" spans="1:3" x14ac:dyDescent="0.25">
      <c r="A378" s="13" t="s">
        <v>653</v>
      </c>
      <c r="B378" s="17">
        <v>9.5169164396003633E-2</v>
      </c>
      <c r="C378" s="17">
        <v>6.3056312443233427E-3</v>
      </c>
    </row>
    <row r="379" spans="1:3" x14ac:dyDescent="0.25">
      <c r="A379" s="13" t="s">
        <v>655</v>
      </c>
      <c r="B379" s="17">
        <v>0.25391548085480753</v>
      </c>
      <c r="C379" s="17">
        <v>1.8188147678332121E-2</v>
      </c>
    </row>
    <row r="380" spans="1:3" x14ac:dyDescent="0.25">
      <c r="A380" s="13" t="s">
        <v>657</v>
      </c>
      <c r="B380" s="17">
        <v>0.46639900351912544</v>
      </c>
      <c r="C380" s="17">
        <v>0.10633897280236058</v>
      </c>
    </row>
    <row r="381" spans="1:3" x14ac:dyDescent="0.25">
      <c r="A381" s="13" t="s">
        <v>659</v>
      </c>
      <c r="B381" s="17">
        <v>0.21592284891245356</v>
      </c>
      <c r="C381" s="17">
        <v>1.0456193378699956E-2</v>
      </c>
    </row>
    <row r="382" spans="1:3" x14ac:dyDescent="0.25">
      <c r="A382" s="13" t="s">
        <v>661</v>
      </c>
      <c r="B382" s="17">
        <v>0.20219918373296408</v>
      </c>
      <c r="C382" s="17">
        <v>2.2907374341034424E-2</v>
      </c>
    </row>
    <row r="383" spans="1:3" x14ac:dyDescent="0.25">
      <c r="A383" s="13" t="s">
        <v>663</v>
      </c>
      <c r="B383" s="17">
        <v>0.23266142808336179</v>
      </c>
      <c r="C383" s="17">
        <v>5.2953733839210253E-2</v>
      </c>
    </row>
    <row r="384" spans="1:3" x14ac:dyDescent="0.25">
      <c r="A384" s="13" t="s">
        <v>665</v>
      </c>
      <c r="B384" s="17">
        <v>0.5982374051696725</v>
      </c>
      <c r="C384" s="17">
        <v>6.2072866033707347E-2</v>
      </c>
    </row>
    <row r="385" spans="1:3" x14ac:dyDescent="0.25">
      <c r="A385" s="13" t="s">
        <v>667</v>
      </c>
      <c r="B385" s="17">
        <v>0.27210151433530855</v>
      </c>
      <c r="C385" s="17">
        <v>5.9154869216496077E-2</v>
      </c>
    </row>
    <row r="386" spans="1:3" x14ac:dyDescent="0.25">
      <c r="A386" s="13" t="s">
        <v>669</v>
      </c>
      <c r="B386" s="17">
        <v>0.18073172697235876</v>
      </c>
      <c r="C386" s="17">
        <v>6.4400730652483404E-2</v>
      </c>
    </row>
    <row r="387" spans="1:3" x14ac:dyDescent="0.25">
      <c r="A387" s="13" t="s">
        <v>671</v>
      </c>
      <c r="B387" s="17">
        <v>0.59427333026860185</v>
      </c>
      <c r="C387" s="17">
        <v>7.8818600731157359E-2</v>
      </c>
    </row>
    <row r="388" spans="1:3" x14ac:dyDescent="0.25">
      <c r="A388" s="13" t="s">
        <v>673</v>
      </c>
      <c r="B388" s="17">
        <v>0.34200431113222024</v>
      </c>
      <c r="C388" s="17">
        <v>2.2777716886079751E-2</v>
      </c>
    </row>
    <row r="389" spans="1:3" x14ac:dyDescent="0.25">
      <c r="A389" s="13" t="s">
        <v>675</v>
      </c>
      <c r="B389" s="17">
        <v>0.45373916549082849</v>
      </c>
      <c r="C389" s="17">
        <v>3.8489538399516222E-2</v>
      </c>
    </row>
    <row r="390" spans="1:3" x14ac:dyDescent="0.25">
      <c r="A390" s="13" t="s">
        <v>677</v>
      </c>
      <c r="B390" s="17">
        <v>0.11498316937609268</v>
      </c>
      <c r="C390" s="17">
        <v>2.557226730683923E-2</v>
      </c>
    </row>
    <row r="391" spans="1:3" x14ac:dyDescent="0.25">
      <c r="A391" s="13" t="s">
        <v>679</v>
      </c>
      <c r="B391" s="17">
        <v>0.24121473128066243</v>
      </c>
      <c r="C391" s="17">
        <v>5.6878430676108656E-2</v>
      </c>
    </row>
    <row r="392" spans="1:3" x14ac:dyDescent="0.25">
      <c r="A392" s="13" t="s">
        <v>681</v>
      </c>
      <c r="B392" s="17">
        <v>0.306594408971401</v>
      </c>
      <c r="C392" s="17">
        <v>0.11129377045661855</v>
      </c>
    </row>
    <row r="393" spans="1:3" x14ac:dyDescent="0.25">
      <c r="A393" s="13" t="s">
        <v>683</v>
      </c>
      <c r="B393" s="17">
        <v>0.27379176538262795</v>
      </c>
      <c r="C393" s="17">
        <v>0.11216336638489963</v>
      </c>
    </row>
    <row r="394" spans="1:3" x14ac:dyDescent="0.25">
      <c r="A394" s="13" t="s">
        <v>685</v>
      </c>
      <c r="B394" s="17">
        <v>0.38983422280661045</v>
      </c>
      <c r="C394" s="17">
        <v>8.997372831103205E-2</v>
      </c>
    </row>
    <row r="395" spans="1:3" x14ac:dyDescent="0.25">
      <c r="A395" s="13" t="s">
        <v>687</v>
      </c>
      <c r="B395" s="17">
        <v>0.26169135323128268</v>
      </c>
      <c r="C395" s="17">
        <v>9.083708519549611E-3</v>
      </c>
    </row>
    <row r="396" spans="1:3" x14ac:dyDescent="0.25">
      <c r="A396" s="13" t="s">
        <v>689</v>
      </c>
      <c r="B396" s="17">
        <v>9.6538403272231482E-2</v>
      </c>
      <c r="C396" s="17">
        <v>2.2435524920466597E-2</v>
      </c>
    </row>
    <row r="397" spans="1:3" x14ac:dyDescent="0.25">
      <c r="A397" s="13" t="s">
        <v>691</v>
      </c>
      <c r="B397" s="17">
        <v>0.40840409779094011</v>
      </c>
      <c r="C397" s="17">
        <v>4.0261098183796196E-2</v>
      </c>
    </row>
    <row r="398" spans="1:3" x14ac:dyDescent="0.25">
      <c r="A398" s="13" t="s">
        <v>693</v>
      </c>
      <c r="B398" s="17">
        <v>9.5972245032024964E-2</v>
      </c>
      <c r="C398" s="17">
        <v>3.7525136402620389E-2</v>
      </c>
    </row>
    <row r="399" spans="1:3" x14ac:dyDescent="0.25">
      <c r="A399" s="13" t="s">
        <v>695</v>
      </c>
      <c r="B399" s="17">
        <v>1.2143931959437357</v>
      </c>
      <c r="C399" s="17">
        <v>5.9223203576491114E-2</v>
      </c>
    </row>
    <row r="400" spans="1:3" x14ac:dyDescent="0.25">
      <c r="A400" s="13" t="s">
        <v>697</v>
      </c>
      <c r="B400" s="17">
        <v>0.11963377416073245</v>
      </c>
      <c r="C400" s="17">
        <v>4.9009964264287768E-2</v>
      </c>
    </row>
    <row r="401" spans="1:3" x14ac:dyDescent="0.25">
      <c r="A401" s="13" t="s">
        <v>699</v>
      </c>
      <c r="B401" s="17">
        <v>0.50012173348482392</v>
      </c>
      <c r="C401" s="17">
        <v>0.18071065303251638</v>
      </c>
    </row>
    <row r="402" spans="1:3" x14ac:dyDescent="0.25">
      <c r="A402" s="13" t="s">
        <v>701</v>
      </c>
      <c r="B402" s="17">
        <v>6.9286186870543262E-2</v>
      </c>
      <c r="C402" s="17">
        <v>1.5949680217599061E-2</v>
      </c>
    </row>
    <row r="403" spans="1:3" x14ac:dyDescent="0.25">
      <c r="A403" s="13" t="s">
        <v>703</v>
      </c>
      <c r="B403" s="17">
        <v>0.55500442573943254</v>
      </c>
      <c r="C403" s="17">
        <v>0.21645172603837867</v>
      </c>
    </row>
    <row r="404" spans="1:3" x14ac:dyDescent="0.25">
      <c r="A404" s="13" t="s">
        <v>705</v>
      </c>
      <c r="B404" s="17">
        <v>0.15225693685820407</v>
      </c>
      <c r="C404" s="17">
        <v>1.2315461364794991E-2</v>
      </c>
    </row>
    <row r="405" spans="1:3" x14ac:dyDescent="0.25">
      <c r="A405" s="13" t="s">
        <v>707</v>
      </c>
      <c r="B405" s="17">
        <v>0.14044053433386164</v>
      </c>
      <c r="C405" s="17">
        <v>5.2571616478528538E-2</v>
      </c>
    </row>
    <row r="406" spans="1:3" x14ac:dyDescent="0.25">
      <c r="A406" s="13" t="s">
        <v>709</v>
      </c>
      <c r="B406" s="17">
        <v>0.34669797920493928</v>
      </c>
      <c r="C406" s="17">
        <v>2.232489283662557E-2</v>
      </c>
    </row>
    <row r="407" spans="1:3" x14ac:dyDescent="0.25">
      <c r="A407" s="13" t="s">
        <v>711</v>
      </c>
      <c r="B407" s="17">
        <v>9.1138835572616761E-2</v>
      </c>
      <c r="C407" s="17">
        <v>0</v>
      </c>
    </row>
    <row r="408" spans="1:3" x14ac:dyDescent="0.25">
      <c r="A408" s="13" t="s">
        <v>713</v>
      </c>
      <c r="B408" s="17">
        <v>0.19542162305048902</v>
      </c>
      <c r="C408" s="17">
        <v>6.6449907480835308E-3</v>
      </c>
    </row>
    <row r="409" spans="1:3" x14ac:dyDescent="0.25">
      <c r="A409" s="13" t="s">
        <v>715</v>
      </c>
      <c r="B409" s="17">
        <v>0.2381142823699253</v>
      </c>
      <c r="C409" s="17">
        <v>9.6039427222536541E-2</v>
      </c>
    </row>
    <row r="410" spans="1:3" x14ac:dyDescent="0.25">
      <c r="A410" s="13" t="s">
        <v>717</v>
      </c>
      <c r="B410" s="17">
        <v>0.20637010882148646</v>
      </c>
      <c r="C410" s="17">
        <v>2.6834674307324224E-2</v>
      </c>
    </row>
    <row r="411" spans="1:3" x14ac:dyDescent="0.25">
      <c r="A411" s="13" t="s">
        <v>719</v>
      </c>
      <c r="B411" s="17">
        <v>8.5160833922849649E-2</v>
      </c>
      <c r="C411" s="17">
        <v>3.466043860014148E-2</v>
      </c>
    </row>
    <row r="412" spans="1:3" x14ac:dyDescent="0.25">
      <c r="A412" s="13" t="s">
        <v>721</v>
      </c>
      <c r="B412" s="17">
        <v>0.27068661035341179</v>
      </c>
      <c r="C412" s="17">
        <v>5.8143492414732233E-2</v>
      </c>
    </row>
    <row r="413" spans="1:3" x14ac:dyDescent="0.25">
      <c r="A413" s="13" t="s">
        <v>723</v>
      </c>
      <c r="B413" s="17">
        <v>0.25087919864989927</v>
      </c>
      <c r="C413" s="17">
        <v>7.4271435570798629E-3</v>
      </c>
    </row>
    <row r="414" spans="1:3" x14ac:dyDescent="0.25">
      <c r="A414" s="13" t="s">
        <v>725</v>
      </c>
      <c r="B414" s="17">
        <v>0.72824916752209512</v>
      </c>
      <c r="C414" s="17">
        <v>5.8885756490823976E-2</v>
      </c>
    </row>
    <row r="415" spans="1:3" x14ac:dyDescent="0.25">
      <c r="A415" s="13" t="s">
        <v>727</v>
      </c>
      <c r="B415" s="17">
        <v>0.36577125996775217</v>
      </c>
      <c r="C415" s="17">
        <v>0.15216085877143912</v>
      </c>
    </row>
    <row r="416" spans="1:3" x14ac:dyDescent="0.25">
      <c r="A416" s="13" t="s">
        <v>729</v>
      </c>
      <c r="B416" s="17">
        <v>0.6500093510379652</v>
      </c>
      <c r="C416" s="17">
        <v>0.14911213764727885</v>
      </c>
    </row>
    <row r="417" spans="1:3" x14ac:dyDescent="0.25">
      <c r="A417" s="13" t="s">
        <v>731</v>
      </c>
      <c r="B417" s="17">
        <v>0.12321941372153195</v>
      </c>
      <c r="C417" s="17">
        <v>4.4112550112308441E-2</v>
      </c>
    </row>
    <row r="418" spans="1:3" x14ac:dyDescent="0.25">
      <c r="A418" s="13" t="s">
        <v>733</v>
      </c>
      <c r="B418" s="17">
        <v>0.32956658242504538</v>
      </c>
      <c r="C418" s="17">
        <v>0.13127735533264309</v>
      </c>
    </row>
    <row r="419" spans="1:3" x14ac:dyDescent="0.25">
      <c r="A419" s="13" t="s">
        <v>735</v>
      </c>
      <c r="B419" s="17">
        <v>0.30385106583582616</v>
      </c>
      <c r="C419" s="17">
        <v>6.7758787681389238E-2</v>
      </c>
    </row>
    <row r="420" spans="1:3" x14ac:dyDescent="0.25">
      <c r="A420" s="13" t="s">
        <v>737</v>
      </c>
      <c r="B420" s="17">
        <v>0.224005182431019</v>
      </c>
      <c r="C420" s="17">
        <v>0</v>
      </c>
    </row>
    <row r="421" spans="1:3" x14ac:dyDescent="0.25">
      <c r="A421" s="13" t="s">
        <v>739</v>
      </c>
      <c r="B421" s="17">
        <v>8.9017263384160675E-2</v>
      </c>
      <c r="C421" s="17">
        <v>1.172799534269273E-2</v>
      </c>
    </row>
    <row r="422" spans="1:3" x14ac:dyDescent="0.25">
      <c r="A422" s="13" t="s">
        <v>741</v>
      </c>
      <c r="B422" s="17">
        <v>0.2439688377885256</v>
      </c>
      <c r="C422" s="17">
        <v>8.6178767605973733E-3</v>
      </c>
    </row>
    <row r="423" spans="1:3" x14ac:dyDescent="0.25">
      <c r="A423" s="13" t="s">
        <v>743</v>
      </c>
      <c r="B423" s="17">
        <v>0.12256866127106275</v>
      </c>
      <c r="C423" s="17">
        <v>2.6376772367431779E-2</v>
      </c>
    </row>
    <row r="424" spans="1:3" x14ac:dyDescent="0.25">
      <c r="A424" s="13" t="s">
        <v>745</v>
      </c>
      <c r="B424" s="17">
        <v>0.49729806598407283</v>
      </c>
      <c r="C424" s="17">
        <v>6.0432072430792565E-2</v>
      </c>
    </row>
    <row r="425" spans="1:3" x14ac:dyDescent="0.25">
      <c r="A425" s="13" t="s">
        <v>747</v>
      </c>
      <c r="B425" s="17">
        <v>0.11935409502218977</v>
      </c>
      <c r="C425" s="17">
        <v>6.9970797871318526E-3</v>
      </c>
    </row>
    <row r="426" spans="1:3" x14ac:dyDescent="0.25">
      <c r="A426" s="13" t="s">
        <v>749</v>
      </c>
      <c r="B426" s="17">
        <v>2.8999046340086803E-2</v>
      </c>
      <c r="C426" s="17">
        <v>6.5043498569510125E-4</v>
      </c>
    </row>
    <row r="427" spans="1:3" x14ac:dyDescent="0.25">
      <c r="A427" s="13" t="s">
        <v>751</v>
      </c>
      <c r="B427" s="17">
        <v>0.20552799964035784</v>
      </c>
      <c r="C427" s="17">
        <v>8.3238827366770088E-2</v>
      </c>
    </row>
    <row r="428" spans="1:3" x14ac:dyDescent="0.25">
      <c r="A428" s="13" t="s">
        <v>753</v>
      </c>
      <c r="B428" s="17">
        <v>0.14106864328405594</v>
      </c>
      <c r="C428" s="17">
        <v>5.1348986155396355E-2</v>
      </c>
    </row>
    <row r="429" spans="1:3" x14ac:dyDescent="0.25">
      <c r="A429" s="13" t="s">
        <v>755</v>
      </c>
      <c r="B429" s="17">
        <v>0.15561453829359134</v>
      </c>
      <c r="C429" s="17">
        <v>3.5044394023716771E-2</v>
      </c>
    </row>
    <row r="430" spans="1:3" x14ac:dyDescent="0.25">
      <c r="A430" s="13" t="s">
        <v>757</v>
      </c>
      <c r="B430" s="17">
        <v>0.42730975080749606</v>
      </c>
      <c r="C430" s="17">
        <v>3.2945631199255178E-2</v>
      </c>
    </row>
    <row r="431" spans="1:3" x14ac:dyDescent="0.25">
      <c r="A431" s="13" t="s">
        <v>759</v>
      </c>
      <c r="B431" s="17">
        <v>0.40503946129896462</v>
      </c>
      <c r="C431" s="17">
        <v>6.3570687271360643E-2</v>
      </c>
    </row>
    <row r="432" spans="1:3" x14ac:dyDescent="0.25">
      <c r="A432" s="13" t="s">
        <v>761</v>
      </c>
      <c r="B432" s="17">
        <v>0.69364946429087126</v>
      </c>
      <c r="C432" s="17">
        <v>1.2784917357360825E-2</v>
      </c>
    </row>
    <row r="433" spans="1:3" x14ac:dyDescent="0.25">
      <c r="A433" s="13" t="s">
        <v>763</v>
      </c>
      <c r="B433" s="17">
        <v>0.22693289885718909</v>
      </c>
      <c r="C433" s="17">
        <v>9.334508113687924E-2</v>
      </c>
    </row>
    <row r="434" spans="1:3" x14ac:dyDescent="0.25">
      <c r="A434" s="13" t="s">
        <v>765</v>
      </c>
      <c r="B434" s="17">
        <v>0.14701165925562831</v>
      </c>
      <c r="C434" s="17">
        <v>5.2532170909048471E-2</v>
      </c>
    </row>
    <row r="435" spans="1:3" x14ac:dyDescent="0.25">
      <c r="A435" s="13" t="s">
        <v>767</v>
      </c>
      <c r="B435" s="17">
        <v>0.36013886343737911</v>
      </c>
      <c r="C435" s="17">
        <v>8.6577382770345934E-2</v>
      </c>
    </row>
    <row r="436" spans="1:3" x14ac:dyDescent="0.25">
      <c r="A436" s="13" t="s">
        <v>769</v>
      </c>
      <c r="B436" s="17">
        <v>0.16636068039549648</v>
      </c>
      <c r="C436" s="17">
        <v>4.1523619928185387E-2</v>
      </c>
    </row>
    <row r="437" spans="1:3" x14ac:dyDescent="0.25">
      <c r="A437" s="13" t="s">
        <v>771</v>
      </c>
      <c r="B437" s="17">
        <v>0.20375883325815666</v>
      </c>
      <c r="C437" s="17">
        <v>5.0124672981506538E-2</v>
      </c>
    </row>
    <row r="438" spans="1:3" x14ac:dyDescent="0.25">
      <c r="A438" s="13" t="s">
        <v>773</v>
      </c>
      <c r="B438" s="17">
        <v>0.42825935287591643</v>
      </c>
      <c r="C438" s="17">
        <v>2.6941681058639186E-2</v>
      </c>
    </row>
    <row r="439" spans="1:3" x14ac:dyDescent="0.25">
      <c r="A439" s="13" t="s">
        <v>775</v>
      </c>
      <c r="B439" s="17">
        <v>0.12438588021469343</v>
      </c>
      <c r="C439" s="17">
        <v>4.6147161559651262E-2</v>
      </c>
    </row>
    <row r="440" spans="1:3" x14ac:dyDescent="0.25">
      <c r="A440" s="13" t="s">
        <v>777</v>
      </c>
      <c r="B440" s="17">
        <v>7.3339274386007305E-2</v>
      </c>
      <c r="C440" s="17">
        <v>6.7381355164184515E-3</v>
      </c>
    </row>
    <row r="441" spans="1:3" x14ac:dyDescent="0.25">
      <c r="A441" s="13" t="s">
        <v>779</v>
      </c>
      <c r="B441" s="17">
        <v>0.19800016193020809</v>
      </c>
      <c r="C441" s="17">
        <v>8.0124079021941547E-2</v>
      </c>
    </row>
    <row r="442" spans="1:3" x14ac:dyDescent="0.25">
      <c r="A442" s="13" t="s">
        <v>781</v>
      </c>
      <c r="B442" s="17">
        <v>0.12579071275034973</v>
      </c>
      <c r="C442" s="17">
        <v>5.1406462178852919E-2</v>
      </c>
    </row>
    <row r="443" spans="1:3" x14ac:dyDescent="0.25">
      <c r="A443" s="13" t="s">
        <v>783</v>
      </c>
      <c r="B443" s="17">
        <v>0.37950523654749008</v>
      </c>
      <c r="C443" s="17">
        <v>0.1461095461658842</v>
      </c>
    </row>
    <row r="444" spans="1:3" x14ac:dyDescent="0.25">
      <c r="A444" s="13" t="s">
        <v>785</v>
      </c>
      <c r="B444" s="17">
        <v>0.26192010309278352</v>
      </c>
      <c r="C444" s="17">
        <v>1.8963818398096747E-2</v>
      </c>
    </row>
    <row r="445" spans="1:3" x14ac:dyDescent="0.25">
      <c r="A445" s="13" t="s">
        <v>787</v>
      </c>
      <c r="B445" s="17">
        <v>0.37302991479063713</v>
      </c>
      <c r="C445" s="17">
        <v>8.0052223781343412E-2</v>
      </c>
    </row>
    <row r="446" spans="1:3" x14ac:dyDescent="0.25">
      <c r="A446" s="13" t="s">
        <v>789</v>
      </c>
      <c r="B446" s="17">
        <v>0.47968733062738628</v>
      </c>
      <c r="C446" s="17">
        <v>1.4038967243587427E-2</v>
      </c>
    </row>
    <row r="447" spans="1:3" x14ac:dyDescent="0.25">
      <c r="A447" s="13" t="s">
        <v>791</v>
      </c>
      <c r="B447" s="17">
        <v>0.1232658504510178</v>
      </c>
      <c r="C447" s="17">
        <v>4.9059808479505085E-2</v>
      </c>
    </row>
    <row r="448" spans="1:3" x14ac:dyDescent="0.25">
      <c r="A448" s="13" t="s">
        <v>793</v>
      </c>
      <c r="B448" s="17">
        <v>0.11767048498979045</v>
      </c>
      <c r="C448" s="17">
        <v>1.194189004581022E-2</v>
      </c>
    </row>
    <row r="449" spans="1:3" x14ac:dyDescent="0.25">
      <c r="A449" s="13" t="s">
        <v>795</v>
      </c>
      <c r="B449" s="17">
        <v>2.7990241934004657E-2</v>
      </c>
      <c r="C449" s="17">
        <v>1.993176690694987E-3</v>
      </c>
    </row>
    <row r="450" spans="1:3" x14ac:dyDescent="0.25">
      <c r="A450" s="13" t="s">
        <v>797</v>
      </c>
      <c r="B450" s="17">
        <v>8.0550735139876803E-2</v>
      </c>
      <c r="C450" s="17">
        <v>3.2166580852673266E-2</v>
      </c>
    </row>
    <row r="451" spans="1:3" x14ac:dyDescent="0.25">
      <c r="A451" s="13" t="s">
        <v>799</v>
      </c>
      <c r="B451" s="17">
        <v>8.4377734401292315E-2</v>
      </c>
      <c r="C451" s="17">
        <v>9.874604563505418E-3</v>
      </c>
    </row>
    <row r="452" spans="1:3" x14ac:dyDescent="0.25">
      <c r="A452" s="13" t="s">
        <v>801</v>
      </c>
      <c r="B452" s="17">
        <v>0.27621576639332768</v>
      </c>
      <c r="C452" s="17">
        <v>0.10800035530954005</v>
      </c>
    </row>
    <row r="453" spans="1:3" x14ac:dyDescent="0.25">
      <c r="A453" s="13" t="s">
        <v>803</v>
      </c>
      <c r="B453" s="17">
        <v>0.32330258917657517</v>
      </c>
      <c r="C453" s="17">
        <v>2.4745593954883877E-2</v>
      </c>
    </row>
    <row r="454" spans="1:3" x14ac:dyDescent="0.25">
      <c r="A454" s="13" t="s">
        <v>805</v>
      </c>
      <c r="B454" s="17">
        <v>0.66339924195746747</v>
      </c>
      <c r="C454" s="17">
        <v>0.25762007007848048</v>
      </c>
    </row>
    <row r="455" spans="1:3" x14ac:dyDescent="0.25">
      <c r="A455" s="13" t="s">
        <v>807</v>
      </c>
      <c r="B455" s="17">
        <v>6.8934678146315848E-2</v>
      </c>
      <c r="C455" s="17">
        <v>1.6516754562166839E-2</v>
      </c>
    </row>
    <row r="456" spans="1:3" x14ac:dyDescent="0.25">
      <c r="A456" s="13" t="s">
        <v>809</v>
      </c>
      <c r="B456" s="17">
        <v>0.33234214483111996</v>
      </c>
      <c r="C456" s="17">
        <v>2.794262866550748E-2</v>
      </c>
    </row>
    <row r="457" spans="1:3" x14ac:dyDescent="0.25">
      <c r="A457" s="13" t="s">
        <v>811</v>
      </c>
      <c r="B457" s="17">
        <v>0.29148225350503981</v>
      </c>
      <c r="C457" s="17">
        <v>4.0159332971645588E-3</v>
      </c>
    </row>
    <row r="458" spans="1:3" x14ac:dyDescent="0.25">
      <c r="A458" s="13" t="s">
        <v>813</v>
      </c>
      <c r="B458" s="17">
        <v>4.77265625E-2</v>
      </c>
      <c r="C458" s="17">
        <v>1.0509390625E-2</v>
      </c>
    </row>
    <row r="459" spans="1:3" x14ac:dyDescent="0.25">
      <c r="A459" s="13" t="s">
        <v>815</v>
      </c>
      <c r="B459" s="17">
        <v>0.708171130108179</v>
      </c>
      <c r="C459" s="17">
        <v>3.7106359670572589E-2</v>
      </c>
    </row>
    <row r="460" spans="1:3" x14ac:dyDescent="0.25">
      <c r="A460" s="13" t="s">
        <v>817</v>
      </c>
      <c r="B460" s="17">
        <v>0.22034854486809993</v>
      </c>
      <c r="C460" s="17">
        <v>5.2795521161652703E-2</v>
      </c>
    </row>
    <row r="461" spans="1:3" x14ac:dyDescent="0.25">
      <c r="A461" s="13" t="s">
        <v>819</v>
      </c>
      <c r="B461" s="17">
        <v>0.24639724436255858</v>
      </c>
      <c r="C461" s="17">
        <v>8.7963818907624725E-2</v>
      </c>
    </row>
    <row r="462" spans="1:3" x14ac:dyDescent="0.25">
      <c r="A462" s="13" t="s">
        <v>821</v>
      </c>
      <c r="B462" s="17">
        <v>0.30529199711607785</v>
      </c>
      <c r="C462" s="17">
        <v>2.3311992309540976E-2</v>
      </c>
    </row>
    <row r="463" spans="1:3" x14ac:dyDescent="0.25">
      <c r="A463" s="13" t="s">
        <v>823</v>
      </c>
      <c r="B463" s="17">
        <v>0.49768442596066803</v>
      </c>
      <c r="C463" s="17">
        <v>0.17435542202922127</v>
      </c>
    </row>
    <row r="464" spans="1:3" x14ac:dyDescent="0.25">
      <c r="A464" s="13" t="s">
        <v>825</v>
      </c>
      <c r="B464" s="17">
        <v>0.49694688113550806</v>
      </c>
      <c r="C464" s="17">
        <v>0.11787578579534196</v>
      </c>
    </row>
    <row r="465" spans="1:3" x14ac:dyDescent="0.25">
      <c r="A465" s="13" t="s">
        <v>827</v>
      </c>
      <c r="B465" s="17">
        <v>0.2854500105841532</v>
      </c>
      <c r="C465" s="17">
        <v>1.8037237812117475E-2</v>
      </c>
    </row>
    <row r="466" spans="1:3" x14ac:dyDescent="0.25">
      <c r="A466" s="13" t="s">
        <v>829</v>
      </c>
      <c r="B466" s="17">
        <v>0.57433492822966503</v>
      </c>
      <c r="C466" s="17">
        <v>0.13565791387559806</v>
      </c>
    </row>
    <row r="467" spans="1:3" x14ac:dyDescent="0.25">
      <c r="A467" s="13" t="s">
        <v>831</v>
      </c>
      <c r="B467" s="17">
        <v>0.16397638139161119</v>
      </c>
      <c r="C467" s="17">
        <v>8.3005258284855801E-3</v>
      </c>
    </row>
    <row r="468" spans="1:3" x14ac:dyDescent="0.25">
      <c r="A468" s="13" t="s">
        <v>833</v>
      </c>
      <c r="B468" s="17">
        <v>0.24042694539173567</v>
      </c>
      <c r="C468" s="17">
        <v>5.1210948226227911E-2</v>
      </c>
    </row>
    <row r="469" spans="1:3" x14ac:dyDescent="0.25">
      <c r="A469" s="13" t="s">
        <v>835</v>
      </c>
      <c r="B469" s="17">
        <v>6.0051035825806669E-2</v>
      </c>
      <c r="C469" s="17">
        <v>2.1318117718161372E-2</v>
      </c>
    </row>
    <row r="470" spans="1:3" x14ac:dyDescent="0.25">
      <c r="A470" s="13" t="s">
        <v>837</v>
      </c>
      <c r="B470" s="17">
        <v>0.1883600680620488</v>
      </c>
      <c r="C470" s="17">
        <v>4.2117307914691156E-2</v>
      </c>
    </row>
    <row r="471" spans="1:3" x14ac:dyDescent="0.25">
      <c r="A471" s="13" t="s">
        <v>839</v>
      </c>
      <c r="B471" s="17">
        <v>0.22294882125663754</v>
      </c>
      <c r="C471" s="17">
        <v>9.9384904646790222E-3</v>
      </c>
    </row>
    <row r="472" spans="1:3" x14ac:dyDescent="0.25">
      <c r="A472" s="13" t="s">
        <v>841</v>
      </c>
      <c r="B472" s="17">
        <v>0.36920866043539707</v>
      </c>
      <c r="C472" s="17">
        <v>3.0096675732490887E-2</v>
      </c>
    </row>
    <row r="473" spans="1:3" x14ac:dyDescent="0.25">
      <c r="A473" s="13" t="s">
        <v>843</v>
      </c>
      <c r="B473" s="17">
        <v>0.3794809371719563</v>
      </c>
      <c r="C473" s="17">
        <v>0.14192586305734856</v>
      </c>
    </row>
    <row r="474" spans="1:3" x14ac:dyDescent="0.25">
      <c r="A474" s="13" t="s">
        <v>845</v>
      </c>
      <c r="B474" s="17">
        <v>3.5095735742817977E-2</v>
      </c>
      <c r="C474" s="17">
        <v>7.4683755140545092E-3</v>
      </c>
    </row>
    <row r="475" spans="1:3" x14ac:dyDescent="0.25">
      <c r="A475" s="13" t="s">
        <v>847</v>
      </c>
      <c r="B475" s="17">
        <v>9.1137612038831667E-2</v>
      </c>
      <c r="C475" s="17">
        <v>7.1776117002818442E-3</v>
      </c>
    </row>
    <row r="476" spans="1:3" x14ac:dyDescent="0.25">
      <c r="A476" s="13" t="s">
        <v>849</v>
      </c>
      <c r="B476" s="17">
        <v>1.1869955291505385</v>
      </c>
      <c r="C476" s="17">
        <v>0.44789299966993729</v>
      </c>
    </row>
    <row r="477" spans="1:3" x14ac:dyDescent="0.25">
      <c r="A477" s="13" t="s">
        <v>851</v>
      </c>
      <c r="B477" s="17">
        <v>0.16368290724133316</v>
      </c>
      <c r="C477" s="17">
        <v>6.9068732432070682E-3</v>
      </c>
    </row>
    <row r="478" spans="1:3" x14ac:dyDescent="0.25">
      <c r="A478" s="13" t="s">
        <v>853</v>
      </c>
      <c r="B478" s="17">
        <v>0.32600775275900784</v>
      </c>
      <c r="C478" s="17">
        <v>0.1337718443517126</v>
      </c>
    </row>
    <row r="479" spans="1:3" x14ac:dyDescent="0.25">
      <c r="A479" s="13" t="s">
        <v>855</v>
      </c>
      <c r="B479" s="17">
        <v>0.25574421558696314</v>
      </c>
      <c r="C479" s="17">
        <v>2.3784413036836941E-2</v>
      </c>
    </row>
    <row r="480" spans="1:3" x14ac:dyDescent="0.25">
      <c r="A480" s="13" t="s">
        <v>857</v>
      </c>
      <c r="B480" s="17">
        <v>0.24830721280461662</v>
      </c>
      <c r="C480" s="17">
        <v>0.10023334943891335</v>
      </c>
    </row>
    <row r="481" spans="1:3" x14ac:dyDescent="0.25">
      <c r="A481" s="13" t="s">
        <v>859</v>
      </c>
      <c r="B481" s="17">
        <v>0.13608012309721382</v>
      </c>
      <c r="C481" s="17">
        <v>1.1071055668516789E-2</v>
      </c>
    </row>
    <row r="482" spans="1:3" x14ac:dyDescent="0.25">
      <c r="A482" s="13" t="s">
        <v>861</v>
      </c>
      <c r="B482" s="17">
        <v>6.9389153448216792E-2</v>
      </c>
      <c r="C482" s="17">
        <v>7.6486347596697391E-3</v>
      </c>
    </row>
    <row r="483" spans="1:3" x14ac:dyDescent="0.25">
      <c r="A483" s="13" t="s">
        <v>863</v>
      </c>
      <c r="B483" s="17">
        <v>0.20849053246013668</v>
      </c>
      <c r="C483" s="17">
        <v>4.9203765660592258E-2</v>
      </c>
    </row>
    <row r="484" spans="1:3" x14ac:dyDescent="0.25">
      <c r="A484" s="13" t="s">
        <v>865</v>
      </c>
      <c r="B484" s="17">
        <v>9.5900039047247171E-2</v>
      </c>
      <c r="C484" s="17">
        <v>3.9159182610959256E-2</v>
      </c>
    </row>
    <row r="485" spans="1:3" x14ac:dyDescent="0.25">
      <c r="A485" s="13" t="s">
        <v>867</v>
      </c>
      <c r="B485" s="17">
        <v>0.34475899376561631</v>
      </c>
      <c r="C485" s="17">
        <v>4.867792251898212E-2</v>
      </c>
    </row>
    <row r="486" spans="1:3" x14ac:dyDescent="0.25">
      <c r="A486" s="13" t="s">
        <v>869</v>
      </c>
      <c r="B486" s="17">
        <v>0.14312471312871081</v>
      </c>
      <c r="C486" s="17">
        <v>1.0124076459527087E-2</v>
      </c>
    </row>
    <row r="487" spans="1:3" x14ac:dyDescent="0.25">
      <c r="A487" s="13" t="s">
        <v>871</v>
      </c>
      <c r="B487" s="17">
        <v>0.53401240035429587</v>
      </c>
      <c r="C487" s="17">
        <v>0.20078867729554176</v>
      </c>
    </row>
    <row r="488" spans="1:3" x14ac:dyDescent="0.25">
      <c r="A488" s="13" t="s">
        <v>873</v>
      </c>
      <c r="B488" s="17">
        <v>0.19085732765092456</v>
      </c>
      <c r="C488" s="17">
        <v>7.1635116978313679E-2</v>
      </c>
    </row>
    <row r="489" spans="1:3" x14ac:dyDescent="0.25">
      <c r="A489" s="13" t="s">
        <v>875</v>
      </c>
      <c r="B489" s="17">
        <v>0.38123066345823309</v>
      </c>
      <c r="C489" s="17">
        <v>1.8580424388262132E-2</v>
      </c>
    </row>
    <row r="490" spans="1:3" x14ac:dyDescent="0.25">
      <c r="A490" s="13" t="s">
        <v>877</v>
      </c>
      <c r="B490" s="17">
        <v>0.59159531714135938</v>
      </c>
      <c r="C490" s="17">
        <v>0.13322725843089289</v>
      </c>
    </row>
    <row r="491" spans="1:3" x14ac:dyDescent="0.25">
      <c r="A491" s="13" t="s">
        <v>879</v>
      </c>
      <c r="B491" s="17">
        <v>0.29074111986897327</v>
      </c>
      <c r="C491" s="17">
        <v>1.3623144641211997E-2</v>
      </c>
    </row>
    <row r="492" spans="1:3" x14ac:dyDescent="0.25">
      <c r="A492" s="13" t="s">
        <v>881</v>
      </c>
      <c r="B492" s="17">
        <v>0.17484221016498727</v>
      </c>
      <c r="C492" s="17">
        <v>6.6032084771980692E-2</v>
      </c>
    </row>
    <row r="493" spans="1:3" x14ac:dyDescent="0.25">
      <c r="A493" s="13" t="s">
        <v>883</v>
      </c>
      <c r="B493" s="17">
        <v>6.6153720225914703E-2</v>
      </c>
      <c r="C493" s="17">
        <v>2.8104772038962098E-3</v>
      </c>
    </row>
    <row r="494" spans="1:3" x14ac:dyDescent="0.25">
      <c r="A494" s="13" t="s">
        <v>885</v>
      </c>
      <c r="B494" s="17">
        <v>1.2913253321802947E-2</v>
      </c>
      <c r="C494" s="17">
        <v>9.7535379976861319E-4</v>
      </c>
    </row>
    <row r="495" spans="1:3" x14ac:dyDescent="0.25">
      <c r="A495" s="13" t="s">
        <v>887</v>
      </c>
      <c r="B495" s="17">
        <v>0.22538298110253829</v>
      </c>
      <c r="C495" s="17">
        <v>0</v>
      </c>
    </row>
    <row r="496" spans="1:3" x14ac:dyDescent="0.25">
      <c r="A496" s="13" t="s">
        <v>889</v>
      </c>
      <c r="B496" s="17">
        <v>0.72735664335664341</v>
      </c>
      <c r="C496" s="17">
        <v>0.27494079254079257</v>
      </c>
    </row>
    <row r="497" spans="1:3" x14ac:dyDescent="0.25">
      <c r="A497" s="13" t="s">
        <v>891</v>
      </c>
      <c r="B497" s="17">
        <v>4.9259714724416558E-2</v>
      </c>
      <c r="C497" s="17">
        <v>5.7252665050151353E-3</v>
      </c>
    </row>
    <row r="498" spans="1:3" x14ac:dyDescent="0.25">
      <c r="A498" s="13" t="s">
        <v>893</v>
      </c>
      <c r="B498" s="17">
        <v>0.36637614004118857</v>
      </c>
      <c r="C498" s="17">
        <v>9.1081108414239484E-2</v>
      </c>
    </row>
    <row r="499" spans="1:3" x14ac:dyDescent="0.25">
      <c r="A499" s="13" t="s">
        <v>895</v>
      </c>
      <c r="B499" s="17">
        <v>1.9691135286514432E-2</v>
      </c>
      <c r="C499" s="17">
        <v>3.9007970702283502E-4</v>
      </c>
    </row>
    <row r="500" spans="1:3" x14ac:dyDescent="0.25">
      <c r="A500" s="13" t="s">
        <v>897</v>
      </c>
      <c r="B500" s="17">
        <v>0.29497898426475272</v>
      </c>
      <c r="C500" s="17">
        <v>0.11720498308119508</v>
      </c>
    </row>
    <row r="501" spans="1:3" x14ac:dyDescent="0.25">
      <c r="A501" s="13" t="s">
        <v>899</v>
      </c>
      <c r="B501" s="17">
        <v>0.26358926323800602</v>
      </c>
      <c r="C501" s="17">
        <v>0.10938956050568029</v>
      </c>
    </row>
    <row r="502" spans="1:3" x14ac:dyDescent="0.25">
      <c r="A502" s="13" t="s">
        <v>901</v>
      </c>
      <c r="B502" s="17">
        <v>0.55271930813457237</v>
      </c>
      <c r="C502" s="17">
        <v>1.4640104359589646E-2</v>
      </c>
    </row>
    <row r="503" spans="1:3" x14ac:dyDescent="0.25">
      <c r="A503" s="13" t="s">
        <v>903</v>
      </c>
      <c r="B503" s="17">
        <v>0.21721636537889555</v>
      </c>
      <c r="C503" s="17">
        <v>8.6162491600295238E-2</v>
      </c>
    </row>
    <row r="504" spans="1:3" x14ac:dyDescent="0.25">
      <c r="A504" s="13" t="s">
        <v>905</v>
      </c>
      <c r="B504" s="17">
        <v>0.31943808603353852</v>
      </c>
      <c r="C504" s="17">
        <v>1.5495379554741676E-2</v>
      </c>
    </row>
    <row r="505" spans="1:3" x14ac:dyDescent="0.25">
      <c r="A505" s="13" t="s">
        <v>907</v>
      </c>
      <c r="B505" s="17">
        <v>0.18280780026393886</v>
      </c>
      <c r="C505" s="17">
        <v>5.7521029138224008E-3</v>
      </c>
    </row>
    <row r="506" spans="1:3" x14ac:dyDescent="0.25">
      <c r="A506" s="13" t="s">
        <v>909</v>
      </c>
      <c r="B506" s="17">
        <v>6.8243306278570767E-2</v>
      </c>
      <c r="C506" s="17">
        <v>4.4848400037316915E-3</v>
      </c>
    </row>
    <row r="507" spans="1:3" x14ac:dyDescent="0.25">
      <c r="A507" s="13" t="s">
        <v>911</v>
      </c>
      <c r="B507" s="17">
        <v>0.3411057845957175</v>
      </c>
      <c r="C507" s="17">
        <v>7.9272994566954302E-2</v>
      </c>
    </row>
    <row r="508" spans="1:3" x14ac:dyDescent="0.25">
      <c r="A508" s="13" t="s">
        <v>913</v>
      </c>
      <c r="B508" s="17">
        <v>0.12399033775479934</v>
      </c>
      <c r="C508" s="17">
        <v>4.8604201099009758E-2</v>
      </c>
    </row>
    <row r="509" spans="1:3" x14ac:dyDescent="0.25">
      <c r="A509" s="13" t="s">
        <v>915</v>
      </c>
      <c r="B509" s="17">
        <v>0.2285203603093422</v>
      </c>
      <c r="C509" s="17">
        <v>5.2404834799228408E-3</v>
      </c>
    </row>
    <row r="510" spans="1:3" x14ac:dyDescent="0.25">
      <c r="A510" s="13" t="s">
        <v>917</v>
      </c>
      <c r="B510" s="17">
        <v>0.55536292364105</v>
      </c>
      <c r="C510" s="17">
        <v>0.1307324444989951</v>
      </c>
    </row>
    <row r="511" spans="1:3" x14ac:dyDescent="0.25">
      <c r="A511" s="13" t="s">
        <v>919</v>
      </c>
      <c r="B511" s="17">
        <v>0.1875700078069312</v>
      </c>
      <c r="C511" s="17">
        <v>4.2765961779980315E-2</v>
      </c>
    </row>
    <row r="512" spans="1:3" x14ac:dyDescent="0.25">
      <c r="A512" s="13" t="s">
        <v>921</v>
      </c>
      <c r="B512" s="17">
        <v>0.24032243341735887</v>
      </c>
      <c r="C512" s="17">
        <v>8.7637571357351993E-2</v>
      </c>
    </row>
    <row r="513" spans="1:3" x14ac:dyDescent="0.25">
      <c r="A513" s="13" t="s">
        <v>923</v>
      </c>
      <c r="B513" s="17">
        <v>0.61395424482272576</v>
      </c>
      <c r="C513" s="17">
        <v>0.21979561964653585</v>
      </c>
    </row>
    <row r="514" spans="1:3" x14ac:dyDescent="0.25">
      <c r="A514" s="13" t="s">
        <v>925</v>
      </c>
      <c r="B514" s="17">
        <v>1.55102707559113E-2</v>
      </c>
      <c r="C514" s="17">
        <v>1.3272348593131049E-3</v>
      </c>
    </row>
    <row r="515" spans="1:3" x14ac:dyDescent="0.25">
      <c r="A515" s="13" t="s">
        <v>927</v>
      </c>
      <c r="B515" s="17">
        <v>0.12693492240246387</v>
      </c>
      <c r="C515" s="17">
        <v>2.8001845888383944E-2</v>
      </c>
    </row>
    <row r="516" spans="1:3" x14ac:dyDescent="0.25">
      <c r="A516" s="13" t="s">
        <v>929</v>
      </c>
      <c r="B516" s="17">
        <v>0.46635319882127502</v>
      </c>
      <c r="C516" s="17">
        <v>8.2775908063745622E-3</v>
      </c>
    </row>
    <row r="517" spans="1:3" x14ac:dyDescent="0.25">
      <c r="A517" s="13" t="s">
        <v>931</v>
      </c>
      <c r="B517" s="17">
        <v>0.53104500381388253</v>
      </c>
      <c r="C517" s="17">
        <v>0.12352109839816934</v>
      </c>
    </row>
    <row r="518" spans="1:3" x14ac:dyDescent="0.25">
      <c r="A518" s="13" t="s">
        <v>933</v>
      </c>
      <c r="B518" s="17">
        <v>6.7853028686120559E-2</v>
      </c>
      <c r="C518" s="17">
        <v>1.5022664791479678E-2</v>
      </c>
    </row>
    <row r="519" spans="1:3" x14ac:dyDescent="0.25">
      <c r="A519" s="13" t="s">
        <v>935</v>
      </c>
      <c r="B519" s="17">
        <v>0.27253642389313038</v>
      </c>
      <c r="C519" s="17">
        <v>0.11037725167671779</v>
      </c>
    </row>
    <row r="520" spans="1:3" x14ac:dyDescent="0.25">
      <c r="A520" s="13" t="s">
        <v>937</v>
      </c>
      <c r="B520" s="17">
        <v>0.45335167087636707</v>
      </c>
      <c r="C520" s="17">
        <v>0.16093984316111032</v>
      </c>
    </row>
    <row r="521" spans="1:3" x14ac:dyDescent="0.25">
      <c r="A521" s="13" t="s">
        <v>939</v>
      </c>
      <c r="B521" s="17">
        <v>0.29388960679342807</v>
      </c>
      <c r="C521" s="17">
        <v>6.4361823887760766E-2</v>
      </c>
    </row>
    <row r="522" spans="1:3" x14ac:dyDescent="0.25">
      <c r="A522" s="13" t="s">
        <v>941</v>
      </c>
      <c r="B522" s="17">
        <v>0.61658491289690953</v>
      </c>
      <c r="C522" s="17">
        <v>2.3734633319203051E-2</v>
      </c>
    </row>
    <row r="523" spans="1:3" x14ac:dyDescent="0.25">
      <c r="A523" s="13" t="s">
        <v>943</v>
      </c>
      <c r="B523" s="17">
        <v>0.28635257117800927</v>
      </c>
      <c r="C523" s="17">
        <v>0.11167750275942361</v>
      </c>
    </row>
    <row r="524" spans="1:3" x14ac:dyDescent="0.25">
      <c r="A524" s="13" t="s">
        <v>945</v>
      </c>
      <c r="B524" s="17">
        <v>0.18723887792112393</v>
      </c>
      <c r="C524" s="17">
        <v>6.6344979569349441E-2</v>
      </c>
    </row>
    <row r="525" spans="1:3" x14ac:dyDescent="0.25">
      <c r="A525" s="13" t="s">
        <v>947</v>
      </c>
      <c r="B525" s="17">
        <v>0.1718252425143722</v>
      </c>
      <c r="C525" s="17">
        <v>7.0161991543088553E-2</v>
      </c>
    </row>
    <row r="526" spans="1:3" x14ac:dyDescent="0.25">
      <c r="A526" s="13" t="s">
        <v>949</v>
      </c>
      <c r="B526" s="17">
        <v>0.14446446234280061</v>
      </c>
      <c r="C526" s="17">
        <v>3.539381093683764E-2</v>
      </c>
    </row>
    <row r="527" spans="1:3" x14ac:dyDescent="0.25">
      <c r="A527" s="13" t="s">
        <v>951</v>
      </c>
      <c r="B527" s="17">
        <v>0.10328758378550909</v>
      </c>
      <c r="C527" s="17">
        <v>6.2624777711914647E-3</v>
      </c>
    </row>
    <row r="528" spans="1:3" x14ac:dyDescent="0.25">
      <c r="A528" s="13" t="s">
        <v>953</v>
      </c>
      <c r="B528" s="17">
        <v>2.1210489249761797E-2</v>
      </c>
      <c r="C528" s="17">
        <v>4.7426653962467378E-3</v>
      </c>
    </row>
    <row r="529" spans="1:3" x14ac:dyDescent="0.25">
      <c r="A529" s="13" t="s">
        <v>955</v>
      </c>
      <c r="B529" s="17">
        <v>0.17278607494649212</v>
      </c>
      <c r="C529" s="17">
        <v>4.3127413766599267E-2</v>
      </c>
    </row>
    <row r="530" spans="1:3" x14ac:dyDescent="0.25">
      <c r="A530" s="13" t="s">
        <v>957</v>
      </c>
      <c r="B530" s="17">
        <v>0.27794751039508786</v>
      </c>
      <c r="C530" s="17">
        <v>6.5317664942845646E-2</v>
      </c>
    </row>
    <row r="531" spans="1:3" x14ac:dyDescent="0.25">
      <c r="A531" s="13" t="s">
        <v>959</v>
      </c>
      <c r="B531" s="17">
        <v>0.26216326029235293</v>
      </c>
      <c r="C531" s="17">
        <v>0</v>
      </c>
    </row>
    <row r="532" spans="1:3" x14ac:dyDescent="0.25">
      <c r="A532" s="13" t="s">
        <v>961</v>
      </c>
      <c r="B532" s="17">
        <v>0.2525221503923345</v>
      </c>
      <c r="C532" s="17">
        <v>0.10252399305928779</v>
      </c>
    </row>
    <row r="533" spans="1:3" x14ac:dyDescent="0.25">
      <c r="A533" s="13" t="s">
        <v>963</v>
      </c>
      <c r="B533" s="17">
        <v>0.22900031590758069</v>
      </c>
      <c r="C533" s="17">
        <v>1.2266059543132278E-2</v>
      </c>
    </row>
    <row r="534" spans="1:3" x14ac:dyDescent="0.25">
      <c r="A534" s="13" t="s">
        <v>965</v>
      </c>
      <c r="B534" s="17">
        <v>4.8078122790527443E-2</v>
      </c>
      <c r="C534" s="17">
        <v>1.0923349498007837E-2</v>
      </c>
    </row>
    <row r="535" spans="1:3" x14ac:dyDescent="0.25">
      <c r="A535" s="13" t="s">
        <v>967</v>
      </c>
      <c r="B535" s="17">
        <v>0.13329053900151161</v>
      </c>
      <c r="C535" s="17">
        <v>1.7482427865092021E-2</v>
      </c>
    </row>
    <row r="536" spans="1:3" x14ac:dyDescent="0.25">
      <c r="A536" s="13" t="s">
        <v>969</v>
      </c>
      <c r="B536" s="17">
        <v>0.52956974711151972</v>
      </c>
      <c r="C536" s="17">
        <v>6.3942212368643989E-2</v>
      </c>
    </row>
    <row r="537" spans="1:3" x14ac:dyDescent="0.25">
      <c r="A537" s="13" t="s">
        <v>971</v>
      </c>
      <c r="B537" s="17">
        <v>4.4058184109646591E-2</v>
      </c>
      <c r="C537" s="17">
        <v>3.1073097726198604E-3</v>
      </c>
    </row>
    <row r="538" spans="1:3" x14ac:dyDescent="0.25">
      <c r="A538" s="13" t="s">
        <v>973</v>
      </c>
      <c r="B538" s="17">
        <v>4.4826384856578798E-2</v>
      </c>
      <c r="C538" s="17">
        <v>1.7661595633492046E-2</v>
      </c>
    </row>
    <row r="539" spans="1:3" x14ac:dyDescent="0.25">
      <c r="A539" s="13" t="s">
        <v>975</v>
      </c>
      <c r="B539" s="17">
        <v>0.32506434669182305</v>
      </c>
      <c r="C539" s="17">
        <v>7.1514156272201063E-2</v>
      </c>
    </row>
    <row r="540" spans="1:3" x14ac:dyDescent="0.25">
      <c r="A540" s="13" t="s">
        <v>977</v>
      </c>
      <c r="B540" s="17">
        <v>0.35205363463487083</v>
      </c>
      <c r="C540" s="17">
        <v>0.12838221617645018</v>
      </c>
    </row>
    <row r="541" spans="1:3" x14ac:dyDescent="0.25">
      <c r="A541" s="13" t="s">
        <v>979</v>
      </c>
      <c r="B541" s="17">
        <v>0.18698753653314856</v>
      </c>
      <c r="C541" s="17">
        <v>4.293233483463476E-2</v>
      </c>
    </row>
    <row r="542" spans="1:3" x14ac:dyDescent="0.25">
      <c r="A542" s="13" t="s">
        <v>981</v>
      </c>
      <c r="B542" s="17">
        <v>8.4424409912562864E-2</v>
      </c>
      <c r="C542" s="17">
        <v>3.3713486058885418E-2</v>
      </c>
    </row>
    <row r="543" spans="1:3" x14ac:dyDescent="0.25">
      <c r="A543" s="13" t="s">
        <v>983</v>
      </c>
      <c r="B543" s="17">
        <v>0.12192110315687296</v>
      </c>
      <c r="C543" s="17">
        <v>4.6939624715396089E-2</v>
      </c>
    </row>
    <row r="544" spans="1:3" x14ac:dyDescent="0.25">
      <c r="A544" s="13" t="s">
        <v>985</v>
      </c>
      <c r="B544" s="17">
        <v>3.6579457364341088E-2</v>
      </c>
      <c r="C544" s="17">
        <v>8.5924653511862804E-4</v>
      </c>
    </row>
    <row r="545" spans="1:3" x14ac:dyDescent="0.25">
      <c r="A545" s="13" t="s">
        <v>987</v>
      </c>
      <c r="B545" s="17">
        <v>0.4365992270970675</v>
      </c>
      <c r="C545" s="17">
        <v>0.10687949533984996</v>
      </c>
    </row>
    <row r="546" spans="1:3" x14ac:dyDescent="0.25">
      <c r="A546" s="13" t="s">
        <v>989</v>
      </c>
      <c r="B546" s="17">
        <v>3.4703778462410143E-2</v>
      </c>
      <c r="C546" s="17">
        <v>7.3780233011083961E-3</v>
      </c>
    </row>
    <row r="547" spans="1:3" x14ac:dyDescent="0.25">
      <c r="A547" s="13" t="s">
        <v>991</v>
      </c>
      <c r="B547" s="17">
        <v>0.57513322258419453</v>
      </c>
      <c r="C547" s="17">
        <v>0.23791345745866685</v>
      </c>
    </row>
    <row r="548" spans="1:3" x14ac:dyDescent="0.25">
      <c r="A548" s="13" t="s">
        <v>993</v>
      </c>
      <c r="B548" s="17">
        <v>0.44021563974099792</v>
      </c>
      <c r="C548" s="17">
        <v>0</v>
      </c>
    </row>
    <row r="549" spans="1:3" x14ac:dyDescent="0.25">
      <c r="A549" s="13" t="s">
        <v>995</v>
      </c>
      <c r="B549" s="17">
        <v>6.7735432727668965E-2</v>
      </c>
      <c r="C549" s="17">
        <v>1.6107480454384485E-2</v>
      </c>
    </row>
    <row r="550" spans="1:3" x14ac:dyDescent="0.25">
      <c r="A550" s="13" t="s">
        <v>997</v>
      </c>
      <c r="B550" s="17">
        <v>0.39700634814567326</v>
      </c>
      <c r="C550" s="17">
        <v>5.6974629691502389E-2</v>
      </c>
    </row>
    <row r="551" spans="1:3" x14ac:dyDescent="0.25">
      <c r="A551" s="13" t="s">
        <v>999</v>
      </c>
      <c r="B551" s="17">
        <v>0.41860746330020071</v>
      </c>
      <c r="C551" s="17">
        <v>0.17190814771820356</v>
      </c>
    </row>
    <row r="552" spans="1:3" x14ac:dyDescent="0.25">
      <c r="A552" s="13" t="s">
        <v>1001</v>
      </c>
      <c r="B552" s="17">
        <v>0.37522956967370863</v>
      </c>
      <c r="C552" s="17">
        <v>8.5777479627409808E-2</v>
      </c>
    </row>
    <row r="553" spans="1:3" x14ac:dyDescent="0.25">
      <c r="A553" s="13" t="s">
        <v>1003</v>
      </c>
      <c r="B553" s="17">
        <v>0.41784954345893827</v>
      </c>
      <c r="C553" s="17">
        <v>9.0088372343577444E-2</v>
      </c>
    </row>
    <row r="554" spans="1:3" x14ac:dyDescent="0.25">
      <c r="A554" s="13" t="s">
        <v>1005</v>
      </c>
      <c r="B554" s="17">
        <v>0.11733235617442286</v>
      </c>
      <c r="C554" s="17">
        <v>2.6235514840600951E-2</v>
      </c>
    </row>
    <row r="555" spans="1:3" x14ac:dyDescent="0.25">
      <c r="A555" s="13" t="s">
        <v>1007</v>
      </c>
      <c r="B555" s="17">
        <v>1.4555412514975852E-2</v>
      </c>
      <c r="C555" s="17">
        <v>2.2321027709358075E-3</v>
      </c>
    </row>
    <row r="556" spans="1:3" x14ac:dyDescent="0.25">
      <c r="A556" s="13" t="s">
        <v>1009</v>
      </c>
      <c r="B556" s="17">
        <v>0.84420417873884057</v>
      </c>
      <c r="C556" s="17">
        <v>0.11798663620160335</v>
      </c>
    </row>
    <row r="557" spans="1:3" x14ac:dyDescent="0.25">
      <c r="A557" s="13" t="s">
        <v>1011</v>
      </c>
      <c r="B557" s="17">
        <v>0.19656246158888843</v>
      </c>
      <c r="C557" s="17">
        <v>4.8747490474044329E-2</v>
      </c>
    </row>
    <row r="558" spans="1:3" x14ac:dyDescent="0.25">
      <c r="A558" s="13" t="s">
        <v>1013</v>
      </c>
      <c r="B558" s="17">
        <v>0.28599548308227835</v>
      </c>
      <c r="C558" s="17">
        <v>0</v>
      </c>
    </row>
    <row r="559" spans="1:3" x14ac:dyDescent="0.25">
      <c r="A559" s="13" t="s">
        <v>1015</v>
      </c>
      <c r="B559" s="17">
        <v>0.25036677995060075</v>
      </c>
      <c r="C559" s="17">
        <v>0.10081434434601742</v>
      </c>
    </row>
    <row r="560" spans="1:3" x14ac:dyDescent="0.25">
      <c r="A560" s="13" t="s">
        <v>1017</v>
      </c>
      <c r="B560" s="17">
        <v>0.81384060347654974</v>
      </c>
      <c r="C560" s="17">
        <v>0</v>
      </c>
    </row>
    <row r="561" spans="1:3" x14ac:dyDescent="0.25">
      <c r="A561" s="13" t="s">
        <v>1019</v>
      </c>
      <c r="B561" s="17">
        <v>0.7576478289330133</v>
      </c>
      <c r="C561" s="17">
        <v>0</v>
      </c>
    </row>
    <row r="562" spans="1:3" x14ac:dyDescent="0.25">
      <c r="A562" s="13" t="s">
        <v>1021</v>
      </c>
      <c r="B562" s="17">
        <v>0.20903033648723249</v>
      </c>
      <c r="C562" s="17">
        <v>7.4972205461337996E-2</v>
      </c>
    </row>
    <row r="563" spans="1:3" x14ac:dyDescent="0.25">
      <c r="A563" s="13" t="s">
        <v>1023</v>
      </c>
      <c r="B563" s="17">
        <v>7.6372986219918851E-2</v>
      </c>
      <c r="C563" s="17">
        <v>2.7927050830509909E-2</v>
      </c>
    </row>
    <row r="564" spans="1:3" x14ac:dyDescent="0.25">
      <c r="A564" s="13" t="s">
        <v>1025</v>
      </c>
      <c r="B564" s="17">
        <v>6.3308834608494749E-2</v>
      </c>
      <c r="C564" s="17">
        <v>1.5282751000318095E-2</v>
      </c>
    </row>
    <row r="565" spans="1:3" x14ac:dyDescent="0.25">
      <c r="A565" s="13" t="s">
        <v>1027</v>
      </c>
      <c r="B565" s="17">
        <v>0.35767191538113124</v>
      </c>
      <c r="C565" s="17">
        <v>1.2825824385651736E-2</v>
      </c>
    </row>
    <row r="566" spans="1:3" x14ac:dyDescent="0.25">
      <c r="A566" s="13" t="s">
        <v>1029</v>
      </c>
      <c r="B566" s="17">
        <v>0.25215823197636494</v>
      </c>
      <c r="C566" s="17">
        <v>9.2710176623310173E-2</v>
      </c>
    </row>
    <row r="567" spans="1:3" x14ac:dyDescent="0.25">
      <c r="A567" s="13" t="s">
        <v>1031</v>
      </c>
      <c r="B567" s="17">
        <v>0.97638809816318584</v>
      </c>
      <c r="C567" s="17">
        <v>0</v>
      </c>
    </row>
    <row r="568" spans="1:3" x14ac:dyDescent="0.25">
      <c r="A568" s="13" t="s">
        <v>1033</v>
      </c>
      <c r="B568" s="17">
        <v>0.57059625635304323</v>
      </c>
      <c r="C568" s="17">
        <v>5.6952572207760011E-2</v>
      </c>
    </row>
    <row r="569" spans="1:3" x14ac:dyDescent="0.25">
      <c r="A569" s="13" t="s">
        <v>1035</v>
      </c>
      <c r="B569" s="17">
        <v>0.24195679276530024</v>
      </c>
      <c r="C569" s="17">
        <v>0.10057336732352083</v>
      </c>
    </row>
    <row r="570" spans="1:3" x14ac:dyDescent="0.25">
      <c r="A570" s="13" t="s">
        <v>1037</v>
      </c>
      <c r="B570" s="17">
        <v>0.68706379632360171</v>
      </c>
      <c r="C570" s="17">
        <v>0.25283946066384877</v>
      </c>
    </row>
    <row r="571" spans="1:3" x14ac:dyDescent="0.25">
      <c r="A571" s="13" t="s">
        <v>1039</v>
      </c>
      <c r="B571" s="17">
        <v>0.34953101753024129</v>
      </c>
      <c r="C571" s="17">
        <v>1.9383013131509155E-2</v>
      </c>
    </row>
    <row r="572" spans="1:3" x14ac:dyDescent="0.25">
      <c r="A572" s="13" t="s">
        <v>1041</v>
      </c>
      <c r="B572" s="17">
        <v>0.16111780357686553</v>
      </c>
      <c r="C572" s="17">
        <v>3.9570537853615917E-2</v>
      </c>
    </row>
    <row r="573" spans="1:3" x14ac:dyDescent="0.25">
      <c r="A573" s="13" t="s">
        <v>1043</v>
      </c>
      <c r="B573" s="17">
        <v>0.20608208314469925</v>
      </c>
      <c r="C573" s="17">
        <v>2.5821533946329047E-2</v>
      </c>
    </row>
    <row r="574" spans="1:3" x14ac:dyDescent="0.25">
      <c r="A574" s="13" t="s">
        <v>1045</v>
      </c>
      <c r="B574" s="17">
        <v>0.31372508583978637</v>
      </c>
      <c r="C574" s="17">
        <v>0.11064038714688827</v>
      </c>
    </row>
    <row r="575" spans="1:3" x14ac:dyDescent="0.25">
      <c r="A575" s="13" t="s">
        <v>1047</v>
      </c>
      <c r="B575" s="17">
        <v>0.37871851239336063</v>
      </c>
      <c r="C575" s="17">
        <v>8.8695883669806186E-2</v>
      </c>
    </row>
    <row r="576" spans="1:3" x14ac:dyDescent="0.25">
      <c r="A576" s="13" t="s">
        <v>1049</v>
      </c>
      <c r="B576" s="17">
        <v>0.41914147635743393</v>
      </c>
      <c r="C576" s="17">
        <v>0.10319264664076566</v>
      </c>
    </row>
    <row r="577" spans="1:3" x14ac:dyDescent="0.25">
      <c r="A577" s="13" t="s">
        <v>1051</v>
      </c>
      <c r="B577" s="17">
        <v>0.3841208686594913</v>
      </c>
      <c r="C577" s="17">
        <v>5.8721277080276711E-2</v>
      </c>
    </row>
    <row r="578" spans="1:3" x14ac:dyDescent="0.25">
      <c r="A578" s="13" t="s">
        <v>1053</v>
      </c>
      <c r="B578" s="17">
        <v>0.37736059065781175</v>
      </c>
      <c r="C578" s="17">
        <v>8.6340110562831598E-2</v>
      </c>
    </row>
    <row r="579" spans="1:3" x14ac:dyDescent="0.25">
      <c r="A579" s="13" t="s">
        <v>1055</v>
      </c>
      <c r="B579" s="17">
        <v>0.24751744090075845</v>
      </c>
      <c r="C579" s="17">
        <v>7.7254806564555226E-3</v>
      </c>
    </row>
    <row r="580" spans="1:3" x14ac:dyDescent="0.25">
      <c r="A580" s="13" t="s">
        <v>1057</v>
      </c>
      <c r="B580" s="17">
        <v>0.19124686573968544</v>
      </c>
      <c r="C580" s="17">
        <v>7.2992568953726911E-2</v>
      </c>
    </row>
    <row r="581" spans="1:3" x14ac:dyDescent="0.25">
      <c r="A581" s="13" t="s">
        <v>1059</v>
      </c>
      <c r="B581" s="17">
        <v>0.36227376674289447</v>
      </c>
      <c r="C581" s="17">
        <v>3.3236171185886967E-2</v>
      </c>
    </row>
    <row r="582" spans="1:3" x14ac:dyDescent="0.25">
      <c r="A582" s="13" t="s">
        <v>1061</v>
      </c>
      <c r="B582" s="17">
        <v>0.35584053935219112</v>
      </c>
      <c r="C582" s="17">
        <v>1.3469764033416386E-2</v>
      </c>
    </row>
    <row r="583" spans="1:3" x14ac:dyDescent="0.25">
      <c r="A583" s="13" t="s">
        <v>1063</v>
      </c>
      <c r="B583" s="17">
        <v>9.3067124621376021E-2</v>
      </c>
      <c r="C583" s="17">
        <v>3.53344962498197E-2</v>
      </c>
    </row>
    <row r="584" spans="1:3" x14ac:dyDescent="0.25">
      <c r="A584" s="13" t="s">
        <v>1065</v>
      </c>
      <c r="B584" s="17">
        <v>0.25365508885298871</v>
      </c>
      <c r="C584" s="17">
        <v>2.4827059773828757E-2</v>
      </c>
    </row>
    <row r="585" spans="1:3" x14ac:dyDescent="0.25">
      <c r="A585" s="13" t="s">
        <v>1067</v>
      </c>
      <c r="B585" s="17">
        <v>1.3233482011142158E-2</v>
      </c>
      <c r="C585" s="17">
        <v>5.1522356630046805E-3</v>
      </c>
    </row>
    <row r="586" spans="1:3" x14ac:dyDescent="0.25">
      <c r="A586" s="13" t="s">
        <v>1069</v>
      </c>
      <c r="B586" s="17">
        <v>0.29122220323675152</v>
      </c>
      <c r="C586" s="17">
        <v>0.11231470858658595</v>
      </c>
    </row>
    <row r="587" spans="1:3" x14ac:dyDescent="0.25">
      <c r="A587" s="13" t="s">
        <v>1071</v>
      </c>
      <c r="B587" s="17">
        <v>0.61444048518878447</v>
      </c>
      <c r="C587" s="17">
        <v>0.15004635928445453</v>
      </c>
    </row>
    <row r="588" spans="1:3" x14ac:dyDescent="0.25">
      <c r="A588" s="13" t="s">
        <v>1073</v>
      </c>
      <c r="B588" s="17">
        <v>0.27052222534474235</v>
      </c>
      <c r="C588" s="17">
        <v>9.5530510790460595E-3</v>
      </c>
    </row>
    <row r="589" spans="1:3" x14ac:dyDescent="0.25">
      <c r="A589" s="13" t="s">
        <v>1075</v>
      </c>
      <c r="B589" s="17">
        <v>4.2394763706239118E-2</v>
      </c>
      <c r="C589" s="17">
        <v>3.2731339698552817E-3</v>
      </c>
    </row>
    <row r="590" spans="1:3" x14ac:dyDescent="0.25">
      <c r="A590" s="13" t="s">
        <v>1077</v>
      </c>
      <c r="B590" s="17">
        <v>0.60087471314065255</v>
      </c>
      <c r="C590" s="17">
        <v>1.4840633695857029E-2</v>
      </c>
    </row>
    <row r="591" spans="1:3" x14ac:dyDescent="0.25">
      <c r="A591" s="13" t="s">
        <v>1079</v>
      </c>
      <c r="B591" s="17">
        <v>0.78133597719667869</v>
      </c>
      <c r="C591" s="17">
        <v>0.17298778039410087</v>
      </c>
    </row>
    <row r="592" spans="1:3" x14ac:dyDescent="0.25">
      <c r="A592" s="13" t="s">
        <v>1081</v>
      </c>
      <c r="B592" s="17">
        <v>0.42216759148697058</v>
      </c>
      <c r="C592" s="17">
        <v>5.1950879164618019E-2</v>
      </c>
    </row>
    <row r="593" spans="1:3" x14ac:dyDescent="0.25">
      <c r="A593" s="13" t="s">
        <v>1083</v>
      </c>
      <c r="B593" s="17">
        <v>0.24345542539734918</v>
      </c>
      <c r="C593" s="17">
        <v>5.5410452070615401E-2</v>
      </c>
    </row>
    <row r="594" spans="1:3" x14ac:dyDescent="0.25">
      <c r="A594" s="13" t="s">
        <v>1085</v>
      </c>
      <c r="B594" s="17">
        <v>0.27475619972508925</v>
      </c>
      <c r="C594" s="17">
        <v>1.4267167687415106E-2</v>
      </c>
    </row>
    <row r="595" spans="1:3" x14ac:dyDescent="0.25">
      <c r="A595" s="13" t="s">
        <v>1087</v>
      </c>
      <c r="B595" s="17">
        <v>5.5576510759946005E-2</v>
      </c>
      <c r="C595" s="17">
        <v>1.2549174144365917E-2</v>
      </c>
    </row>
    <row r="596" spans="1:3" x14ac:dyDescent="0.25">
      <c r="A596" s="13" t="s">
        <v>1089</v>
      </c>
      <c r="B596" s="17">
        <v>0.56805610274998031</v>
      </c>
      <c r="C596" s="17">
        <v>0</v>
      </c>
    </row>
    <row r="597" spans="1:3" x14ac:dyDescent="0.25">
      <c r="A597" s="13" t="s">
        <v>1091</v>
      </c>
      <c r="B597" s="17">
        <v>0.25426086477478532</v>
      </c>
      <c r="C597" s="17">
        <v>1.347809140803074E-2</v>
      </c>
    </row>
    <row r="598" spans="1:3" x14ac:dyDescent="0.25">
      <c r="A598" s="13" t="s">
        <v>1093</v>
      </c>
      <c r="B598" s="17">
        <v>8.2974249370884892E-2</v>
      </c>
      <c r="C598" s="17">
        <v>2.4987417697955806E-3</v>
      </c>
    </row>
    <row r="599" spans="1:3" x14ac:dyDescent="0.25">
      <c r="A599" s="13" t="s">
        <v>1095</v>
      </c>
      <c r="B599" s="17">
        <v>0.43914081145584727</v>
      </c>
      <c r="C599" s="17">
        <v>5.3797401219835589E-2</v>
      </c>
    </row>
    <row r="600" spans="1:3" x14ac:dyDescent="0.25">
      <c r="A600" s="13" t="s">
        <v>1097</v>
      </c>
      <c r="B600" s="17">
        <v>0.3634114566198629</v>
      </c>
      <c r="C600" s="17">
        <v>0.14706048523290038</v>
      </c>
    </row>
    <row r="601" spans="1:3" x14ac:dyDescent="0.25">
      <c r="A601" s="13" t="s">
        <v>1099</v>
      </c>
      <c r="B601" s="17">
        <v>3.0043622606547252E-2</v>
      </c>
      <c r="C601" s="17">
        <v>8.1637970969734408E-4</v>
      </c>
    </row>
    <row r="602" spans="1:3" x14ac:dyDescent="0.25">
      <c r="A602" s="13" t="s">
        <v>1101</v>
      </c>
      <c r="B602" s="17">
        <v>0.12568333929392531</v>
      </c>
      <c r="C602" s="17">
        <v>3.0817554794870479E-2</v>
      </c>
    </row>
    <row r="603" spans="1:3" x14ac:dyDescent="0.25">
      <c r="A603" s="13" t="s">
        <v>1103</v>
      </c>
      <c r="B603" s="17">
        <v>0.15613486696494849</v>
      </c>
      <c r="C603" s="17">
        <v>9.3299555301312315E-3</v>
      </c>
    </row>
    <row r="604" spans="1:3" x14ac:dyDescent="0.25">
      <c r="A604" s="13" t="s">
        <v>1105</v>
      </c>
      <c r="B604" s="17">
        <v>0.55561464822975237</v>
      </c>
      <c r="C604" s="17">
        <v>3.0366290161913931E-2</v>
      </c>
    </row>
    <row r="605" spans="1:3" x14ac:dyDescent="0.25">
      <c r="A605" s="13" t="s">
        <v>1107</v>
      </c>
      <c r="B605" s="17">
        <v>0.48530394121576487</v>
      </c>
      <c r="C605" s="17">
        <v>6.2553464416756216E-2</v>
      </c>
    </row>
    <row r="606" spans="1:3" x14ac:dyDescent="0.25">
      <c r="A606" s="13" t="s">
        <v>1109</v>
      </c>
      <c r="B606" s="17">
        <v>0.15289749071677733</v>
      </c>
      <c r="C606" s="17">
        <v>5.3972806721428304E-2</v>
      </c>
    </row>
    <row r="607" spans="1:3" x14ac:dyDescent="0.25">
      <c r="A607" s="13" t="s">
        <v>1111</v>
      </c>
      <c r="B607" s="17">
        <v>0.31828543027062234</v>
      </c>
      <c r="C607" s="17">
        <v>0.12094846350283646</v>
      </c>
    </row>
    <row r="608" spans="1:3" x14ac:dyDescent="0.25">
      <c r="A608" s="13" t="s">
        <v>1113</v>
      </c>
      <c r="B608" s="17">
        <v>0.25292655666343128</v>
      </c>
      <c r="C608" s="17">
        <v>6.2523441865937238E-2</v>
      </c>
    </row>
    <row r="609" spans="1:3" x14ac:dyDescent="0.25">
      <c r="A609" s="13" t="s">
        <v>1115</v>
      </c>
      <c r="B609" s="17">
        <v>0.23901917244367418</v>
      </c>
      <c r="C609" s="17">
        <v>5.010154896013864E-3</v>
      </c>
    </row>
    <row r="610" spans="1:3" x14ac:dyDescent="0.25">
      <c r="A610" s="13" t="s">
        <v>1117</v>
      </c>
      <c r="B610" s="17">
        <v>9.0033255458232819E-2</v>
      </c>
      <c r="C610" s="17">
        <v>3.3852509125591991E-2</v>
      </c>
    </row>
    <row r="611" spans="1:3" x14ac:dyDescent="0.25">
      <c r="A611" s="13" t="s">
        <v>1119</v>
      </c>
      <c r="B611" s="17">
        <v>5.1428746252218077E-2</v>
      </c>
      <c r="C611" s="17">
        <v>2.0502916641171549E-2</v>
      </c>
    </row>
    <row r="612" spans="1:3" x14ac:dyDescent="0.25">
      <c r="A612" s="13" t="s">
        <v>1121</v>
      </c>
      <c r="B612" s="17">
        <v>0.10411442850372668</v>
      </c>
      <c r="C612" s="17">
        <v>2.9126534832622465E-3</v>
      </c>
    </row>
    <row r="613" spans="1:3" x14ac:dyDescent="0.25">
      <c r="A613" s="13" t="s">
        <v>1123</v>
      </c>
      <c r="B613" s="17">
        <v>0.33913879339839359</v>
      </c>
      <c r="C613" s="17">
        <v>1.0787305104351651E-2</v>
      </c>
    </row>
    <row r="614" spans="1:3" x14ac:dyDescent="0.25">
      <c r="A614" s="13" t="s">
        <v>1125</v>
      </c>
      <c r="B614" s="17">
        <v>7.6808580265810888E-2</v>
      </c>
      <c r="C614" s="17">
        <v>2.8214344780021605E-2</v>
      </c>
    </row>
    <row r="615" spans="1:3" x14ac:dyDescent="0.25">
      <c r="A615" s="13" t="s">
        <v>1127</v>
      </c>
      <c r="B615" s="17">
        <v>0.67941690362807905</v>
      </c>
      <c r="C615" s="17">
        <v>0.26836970548265904</v>
      </c>
    </row>
    <row r="616" spans="1:3" x14ac:dyDescent="0.25">
      <c r="A616" s="13" t="s">
        <v>1129</v>
      </c>
      <c r="B616" s="17">
        <v>0.11071565702808872</v>
      </c>
      <c r="C616" s="17">
        <v>5.2330980299494937E-3</v>
      </c>
    </row>
    <row r="617" spans="1:3" x14ac:dyDescent="0.25">
      <c r="A617" s="13" t="s">
        <v>1131</v>
      </c>
      <c r="B617" s="17">
        <v>0.29043424655910283</v>
      </c>
      <c r="C617" s="17">
        <v>6.9355707562268082E-2</v>
      </c>
    </row>
    <row r="618" spans="1:3" x14ac:dyDescent="0.25">
      <c r="A618" s="13" t="s">
        <v>1133</v>
      </c>
      <c r="B618" s="17">
        <v>0.30051502575128758</v>
      </c>
      <c r="C618" s="17">
        <v>9.2996649832491635E-3</v>
      </c>
    </row>
    <row r="619" spans="1:3" x14ac:dyDescent="0.25">
      <c r="A619" s="13" t="s">
        <v>1135</v>
      </c>
      <c r="B619" s="17">
        <v>0.40787172673798006</v>
      </c>
      <c r="C619" s="17">
        <v>9.7399786514046918E-2</v>
      </c>
    </row>
    <row r="620" spans="1:3" x14ac:dyDescent="0.25">
      <c r="A620" s="13" t="s">
        <v>1137</v>
      </c>
      <c r="B620" s="17">
        <v>6.4494149284104949E-2</v>
      </c>
      <c r="C620" s="17">
        <v>3.1912384620975363E-3</v>
      </c>
    </row>
    <row r="621" spans="1:3" x14ac:dyDescent="0.25">
      <c r="A621" s="13" t="s">
        <v>1139</v>
      </c>
      <c r="B621" s="17">
        <v>0.2143735283699027</v>
      </c>
      <c r="C621" s="17">
        <v>4.501844095767956E-2</v>
      </c>
    </row>
    <row r="622" spans="1:3" x14ac:dyDescent="0.25">
      <c r="A622" s="13" t="s">
        <v>1141</v>
      </c>
      <c r="B622" s="17">
        <v>0.55405425670710673</v>
      </c>
      <c r="C622" s="17">
        <v>0.13230814450459635</v>
      </c>
    </row>
    <row r="623" spans="1:3" x14ac:dyDescent="0.25">
      <c r="A623" s="13" t="s">
        <v>1143</v>
      </c>
      <c r="B623" s="17">
        <v>4.9385457800972997E-2</v>
      </c>
      <c r="C623" s="17">
        <v>4.3716956645453225E-3</v>
      </c>
    </row>
    <row r="624" spans="1:3" x14ac:dyDescent="0.25">
      <c r="A624" s="13" t="s">
        <v>1145</v>
      </c>
      <c r="B624" s="17">
        <v>0.11206587413817601</v>
      </c>
      <c r="C624" s="17">
        <v>1.3837470765080934E-2</v>
      </c>
    </row>
    <row r="625" spans="1:3" x14ac:dyDescent="0.25">
      <c r="A625" s="13" t="s">
        <v>1147</v>
      </c>
      <c r="B625" s="17">
        <v>0.58356083833844341</v>
      </c>
      <c r="C625" s="17">
        <v>0.23809280804177696</v>
      </c>
    </row>
    <row r="626" spans="1:3" x14ac:dyDescent="0.25">
      <c r="A626" s="13" t="s">
        <v>1149</v>
      </c>
      <c r="B626" s="17">
        <v>0.76333123787137502</v>
      </c>
      <c r="C626" s="17">
        <v>7.9127650076074377E-2</v>
      </c>
    </row>
    <row r="627" spans="1:3" x14ac:dyDescent="0.25">
      <c r="A627" s="13" t="s">
        <v>1151</v>
      </c>
      <c r="B627" s="17">
        <v>0.40237094514495098</v>
      </c>
      <c r="C627" s="17">
        <v>0.15866828322017457</v>
      </c>
    </row>
    <row r="628" spans="1:3" x14ac:dyDescent="0.25">
      <c r="A628" s="13" t="s">
        <v>1153</v>
      </c>
      <c r="B628" s="17">
        <v>0.17643135979180222</v>
      </c>
      <c r="C628" s="17">
        <v>7.4513662979830836E-3</v>
      </c>
    </row>
    <row r="629" spans="1:3" x14ac:dyDescent="0.25">
      <c r="A629" s="13" t="s">
        <v>1155</v>
      </c>
      <c r="B629" s="17">
        <v>0.21127363261495372</v>
      </c>
      <c r="C629" s="17">
        <v>2.5514562099639513E-2</v>
      </c>
    </row>
    <row r="630" spans="1:3" x14ac:dyDescent="0.25">
      <c r="A630" s="13" t="s">
        <v>1157</v>
      </c>
      <c r="B630" s="17">
        <v>0.29954281869099691</v>
      </c>
      <c r="C630" s="17">
        <v>6.3982346072396945E-2</v>
      </c>
    </row>
    <row r="631" spans="1:3" x14ac:dyDescent="0.25">
      <c r="A631" s="13" t="s">
        <v>1159</v>
      </c>
      <c r="B631" s="17">
        <v>0.3504638876962422</v>
      </c>
      <c r="C631" s="17">
        <v>8.7536448318990458E-3</v>
      </c>
    </row>
    <row r="632" spans="1:3" x14ac:dyDescent="0.25">
      <c r="A632" s="13" t="s">
        <v>1161</v>
      </c>
      <c r="B632" s="17">
        <v>6.6632645622220599E-2</v>
      </c>
      <c r="C632" s="17">
        <v>2.5764622973925295E-2</v>
      </c>
    </row>
    <row r="633" spans="1:3" x14ac:dyDescent="0.25">
      <c r="A633" s="13" t="s">
        <v>1163</v>
      </c>
      <c r="B633" s="17">
        <v>0.19100045502205867</v>
      </c>
      <c r="C633" s="17">
        <v>7.8310186559044051E-2</v>
      </c>
    </row>
    <row r="634" spans="1:3" x14ac:dyDescent="0.25">
      <c r="A634" s="13" t="s">
        <v>1165</v>
      </c>
      <c r="B634" s="17">
        <v>1.8155516181846725E-2</v>
      </c>
      <c r="C634" s="17">
        <v>0</v>
      </c>
    </row>
    <row r="635" spans="1:3" x14ac:dyDescent="0.25">
      <c r="A635" s="13" t="s">
        <v>1167</v>
      </c>
      <c r="B635" s="17">
        <v>0.24964208779887342</v>
      </c>
      <c r="C635" s="17">
        <v>2.0164358634715478E-2</v>
      </c>
    </row>
    <row r="636" spans="1:3" x14ac:dyDescent="0.25">
      <c r="A636" s="13" t="s">
        <v>1169</v>
      </c>
      <c r="B636" s="17">
        <v>0.56719191790831402</v>
      </c>
      <c r="C636" s="17">
        <v>0.13612606029799534</v>
      </c>
    </row>
    <row r="637" spans="1:3" x14ac:dyDescent="0.25">
      <c r="A637" s="13" t="s">
        <v>1171</v>
      </c>
      <c r="B637" s="17">
        <v>0.14922648687965087</v>
      </c>
      <c r="C637" s="17">
        <v>5.6357867546951636E-2</v>
      </c>
    </row>
    <row r="638" spans="1:3" x14ac:dyDescent="0.25">
      <c r="A638" s="13" t="s">
        <v>1173</v>
      </c>
      <c r="B638" s="17">
        <v>0.11900212091304256</v>
      </c>
      <c r="C638" s="17">
        <v>2.8060701511238038E-2</v>
      </c>
    </row>
    <row r="639" spans="1:3" x14ac:dyDescent="0.25">
      <c r="A639" s="13" t="s">
        <v>1175</v>
      </c>
      <c r="B639" s="17">
        <v>1.4120381996512955E-2</v>
      </c>
      <c r="C639" s="17">
        <v>0</v>
      </c>
    </row>
    <row r="640" spans="1:3" x14ac:dyDescent="0.25">
      <c r="A640" s="13" t="s">
        <v>1177</v>
      </c>
      <c r="B640" s="17">
        <v>0.41180343935194402</v>
      </c>
      <c r="C640" s="17">
        <v>0.16856489492570528</v>
      </c>
    </row>
    <row r="641" spans="1:3" x14ac:dyDescent="0.25">
      <c r="A641" s="13" t="s">
        <v>1179</v>
      </c>
      <c r="B641" s="17">
        <v>0.41142194744976818</v>
      </c>
      <c r="C641" s="17">
        <v>9.6272735703245751E-2</v>
      </c>
    </row>
    <row r="642" spans="1:3" x14ac:dyDescent="0.25">
      <c r="A642" s="13" t="s">
        <v>1181</v>
      </c>
      <c r="B642" s="17">
        <v>1.04115868526285E-2</v>
      </c>
      <c r="C642" s="17">
        <v>2.3946649761045552E-3</v>
      </c>
    </row>
    <row r="643" spans="1:3" x14ac:dyDescent="0.25">
      <c r="A643" s="13" t="s">
        <v>1183</v>
      </c>
      <c r="B643" s="17">
        <v>0.29128402755001642</v>
      </c>
      <c r="C643" s="17">
        <v>0.10466806056630588</v>
      </c>
    </row>
    <row r="644" spans="1:3" x14ac:dyDescent="0.25">
      <c r="A644" s="13" t="s">
        <v>1185</v>
      </c>
      <c r="B644" s="17">
        <v>0.16902921849816094</v>
      </c>
      <c r="C644" s="17">
        <v>3.627367028970533E-2</v>
      </c>
    </row>
    <row r="645" spans="1:3" x14ac:dyDescent="0.25">
      <c r="A645" s="13" t="s">
        <v>1187</v>
      </c>
      <c r="B645" s="17">
        <v>2.0367163145133357E-2</v>
      </c>
      <c r="C645" s="17">
        <v>4.4033846306101247E-3</v>
      </c>
    </row>
    <row r="646" spans="1:3" x14ac:dyDescent="0.25">
      <c r="A646" s="13" t="s">
        <v>1189</v>
      </c>
      <c r="B646" s="17">
        <v>0.31952183013472479</v>
      </c>
      <c r="C646" s="17">
        <v>0.11545389778210154</v>
      </c>
    </row>
    <row r="647" spans="1:3" x14ac:dyDescent="0.25">
      <c r="A647" s="13" t="s">
        <v>1191</v>
      </c>
      <c r="B647" s="17">
        <v>0.26706150341685647</v>
      </c>
      <c r="C647" s="17">
        <v>6.2919681093394075E-2</v>
      </c>
    </row>
    <row r="648" spans="1:3" x14ac:dyDescent="0.25">
      <c r="A648" s="13" t="s">
        <v>1193</v>
      </c>
      <c r="B648" s="17">
        <v>0.26716579289290288</v>
      </c>
      <c r="C648" s="17">
        <v>1.558618559136463E-2</v>
      </c>
    </row>
    <row r="649" spans="1:3" x14ac:dyDescent="0.25">
      <c r="A649" s="13" t="s">
        <v>1195</v>
      </c>
      <c r="B649" s="17">
        <v>1.2216053448762585</v>
      </c>
      <c r="C649" s="17">
        <v>0.47072530138117796</v>
      </c>
    </row>
    <row r="650" spans="1:3" x14ac:dyDescent="0.25">
      <c r="A650" s="13" t="s">
        <v>1197</v>
      </c>
      <c r="B650" s="17">
        <v>0.48949029934800198</v>
      </c>
      <c r="C650" s="17">
        <v>2.3267636467471486E-2</v>
      </c>
    </row>
    <row r="651" spans="1:3" x14ac:dyDescent="0.25">
      <c r="A651" s="13" t="s">
        <v>1199</v>
      </c>
      <c r="B651" s="17">
        <v>0.32247865950047422</v>
      </c>
      <c r="C651" s="17">
        <v>2.2327537148276948E-2</v>
      </c>
    </row>
    <row r="652" spans="1:3" x14ac:dyDescent="0.25">
      <c r="A652" s="13" t="s">
        <v>1201</v>
      </c>
      <c r="B652" s="17">
        <v>0.68906653015416719</v>
      </c>
      <c r="C652" s="17">
        <v>0.10025143239677882</v>
      </c>
    </row>
    <row r="653" spans="1:3" x14ac:dyDescent="0.25">
      <c r="A653" s="13" t="s">
        <v>1203</v>
      </c>
      <c r="B653" s="17">
        <v>0.22540424702902787</v>
      </c>
      <c r="C653" s="17">
        <v>6.2195004192818846E-3</v>
      </c>
    </row>
    <row r="654" spans="1:3" x14ac:dyDescent="0.25">
      <c r="A654" s="13" t="s">
        <v>1205</v>
      </c>
      <c r="B654" s="17">
        <v>0.31769961407651504</v>
      </c>
      <c r="C654" s="17">
        <v>7.3452147250074887E-2</v>
      </c>
    </row>
    <row r="655" spans="1:3" x14ac:dyDescent="0.25">
      <c r="A655" s="13" t="s">
        <v>1207</v>
      </c>
      <c r="B655" s="17">
        <v>2.9402108967708895E-2</v>
      </c>
      <c r="C655" s="17">
        <v>6.7036808446376281E-3</v>
      </c>
    </row>
    <row r="656" spans="1:3" x14ac:dyDescent="0.25">
      <c r="A656" s="13" t="s">
        <v>1209</v>
      </c>
      <c r="B656" s="17">
        <v>0.49591991890522047</v>
      </c>
      <c r="C656" s="17">
        <v>0.17638220138536911</v>
      </c>
    </row>
    <row r="657" spans="1:3" x14ac:dyDescent="0.25">
      <c r="A657" s="13" t="s">
        <v>1211</v>
      </c>
      <c r="B657" s="17">
        <v>8.0709960685281367E-3</v>
      </c>
      <c r="C657" s="17">
        <v>3.040075185812265E-3</v>
      </c>
    </row>
    <row r="658" spans="1:3" x14ac:dyDescent="0.25">
      <c r="A658" s="13" t="s">
        <v>1213</v>
      </c>
      <c r="B658" s="17">
        <v>0.25564891855478189</v>
      </c>
      <c r="C658" s="17">
        <v>1.5571083296479517E-2</v>
      </c>
    </row>
    <row r="659" spans="1:3" x14ac:dyDescent="0.25">
      <c r="A659" s="13" t="s">
        <v>1215</v>
      </c>
      <c r="B659" s="17">
        <v>0.11083773809362876</v>
      </c>
      <c r="C659" s="17">
        <v>4.2091709137117598E-3</v>
      </c>
    </row>
    <row r="660" spans="1:3" x14ac:dyDescent="0.25">
      <c r="A660" s="13" t="s">
        <v>1217</v>
      </c>
      <c r="B660" s="17">
        <v>6.9211740079922437E-2</v>
      </c>
      <c r="C660" s="17">
        <v>4.3110450628415058E-3</v>
      </c>
    </row>
    <row r="661" spans="1:3" x14ac:dyDescent="0.25">
      <c r="A661" s="13" t="s">
        <v>1219</v>
      </c>
      <c r="B661" s="17">
        <v>0.22758703625759125</v>
      </c>
      <c r="C661" s="17">
        <v>5.2026396488485359E-2</v>
      </c>
    </row>
    <row r="662" spans="1:3" x14ac:dyDescent="0.25">
      <c r="A662" s="13" t="s">
        <v>1221</v>
      </c>
      <c r="B662" s="17">
        <v>4.3812705581505657E-2</v>
      </c>
      <c r="C662" s="17">
        <v>5.4258050545983229E-3</v>
      </c>
    </row>
    <row r="663" spans="1:3" x14ac:dyDescent="0.25">
      <c r="A663" s="13" t="s">
        <v>1223</v>
      </c>
      <c r="B663" s="17">
        <v>9.0290429750294721E-2</v>
      </c>
      <c r="C663" s="17">
        <v>1.9195745364912656E-2</v>
      </c>
    </row>
    <row r="664" spans="1:3" x14ac:dyDescent="0.25">
      <c r="A664" s="13" t="s">
        <v>1225</v>
      </c>
      <c r="B664" s="17">
        <v>0.13845570460255013</v>
      </c>
      <c r="C664" s="17">
        <v>5.2013208829059424E-2</v>
      </c>
    </row>
    <row r="665" spans="1:3" x14ac:dyDescent="0.25">
      <c r="A665" s="13" t="s">
        <v>1227</v>
      </c>
      <c r="B665" s="17">
        <v>0.1548004060338519</v>
      </c>
      <c r="C665" s="17">
        <v>6.2952165120433098E-2</v>
      </c>
    </row>
    <row r="666" spans="1:3" x14ac:dyDescent="0.25">
      <c r="A666" s="13" t="s">
        <v>1229</v>
      </c>
      <c r="B666" s="17">
        <v>0.20009372463367894</v>
      </c>
      <c r="C666" s="17">
        <v>9.8275466740307457E-3</v>
      </c>
    </row>
    <row r="667" spans="1:3" x14ac:dyDescent="0.25">
      <c r="A667" s="13" t="s">
        <v>1231</v>
      </c>
      <c r="B667" s="17">
        <v>0.48906184265881364</v>
      </c>
      <c r="C667" s="17">
        <v>0.17377997475809845</v>
      </c>
    </row>
    <row r="668" spans="1:3" x14ac:dyDescent="0.25">
      <c r="A668" s="13" t="s">
        <v>1233</v>
      </c>
      <c r="B668" s="17">
        <v>0.55990122138423548</v>
      </c>
      <c r="C668" s="17">
        <v>2.7595041046519386E-2</v>
      </c>
    </row>
    <row r="669" spans="1:3" x14ac:dyDescent="0.25">
      <c r="A669" s="13" t="s">
        <v>1235</v>
      </c>
      <c r="B669" s="17">
        <v>0.36841820004877918</v>
      </c>
      <c r="C669" s="17">
        <v>4.6448515397053372E-2</v>
      </c>
    </row>
    <row r="670" spans="1:3" x14ac:dyDescent="0.25">
      <c r="A670" s="13" t="s">
        <v>1237</v>
      </c>
      <c r="B670" s="17">
        <v>2.013249883029436E-2</v>
      </c>
      <c r="C670" s="17">
        <v>1.7199758599879304E-3</v>
      </c>
    </row>
    <row r="671" spans="1:3" x14ac:dyDescent="0.25">
      <c r="A671" s="13" t="s">
        <v>1239</v>
      </c>
      <c r="B671" s="17">
        <v>0.14164141277136635</v>
      </c>
      <c r="C671" s="17">
        <v>5.1699102743955214E-2</v>
      </c>
    </row>
    <row r="672" spans="1:3" x14ac:dyDescent="0.25">
      <c r="A672" s="13" t="s">
        <v>1241</v>
      </c>
      <c r="B672" s="17">
        <v>0.1417208591341296</v>
      </c>
      <c r="C672" s="17">
        <v>6.9805943467108845E-3</v>
      </c>
    </row>
    <row r="673" spans="1:3" x14ac:dyDescent="0.25">
      <c r="A673" s="13" t="s">
        <v>1243</v>
      </c>
      <c r="B673" s="17">
        <v>0.11953060941975742</v>
      </c>
      <c r="C673" s="17">
        <v>1.236136401551857E-2</v>
      </c>
    </row>
    <row r="674" spans="1:3" x14ac:dyDescent="0.25">
      <c r="A674" s="13" t="s">
        <v>1245</v>
      </c>
      <c r="B674" s="17">
        <v>0.23630983191882099</v>
      </c>
      <c r="C674" s="17">
        <v>5.5107460616655758E-2</v>
      </c>
    </row>
    <row r="675" spans="1:3" x14ac:dyDescent="0.25">
      <c r="A675" s="13" t="s">
        <v>1247</v>
      </c>
      <c r="B675" s="17">
        <v>0.12843434254995009</v>
      </c>
      <c r="C675" s="17">
        <v>5.1459365752009378E-2</v>
      </c>
    </row>
    <row r="676" spans="1:3" x14ac:dyDescent="0.25">
      <c r="A676" s="13" t="s">
        <v>1249</v>
      </c>
      <c r="B676" s="17">
        <v>1.0030577842824662</v>
      </c>
      <c r="C676" s="17">
        <v>0.35775727639407956</v>
      </c>
    </row>
    <row r="677" spans="1:3" x14ac:dyDescent="0.25">
      <c r="A677" s="13" t="s">
        <v>1251</v>
      </c>
      <c r="B677" s="17">
        <v>0.41810210841113482</v>
      </c>
      <c r="C677" s="17">
        <v>0.10268588211334184</v>
      </c>
    </row>
    <row r="678" spans="1:3" x14ac:dyDescent="0.25">
      <c r="A678" s="13" t="s">
        <v>1253</v>
      </c>
      <c r="B678" s="17">
        <v>0.11606592729513247</v>
      </c>
      <c r="C678" s="17">
        <v>2.4420265501596369E-2</v>
      </c>
    </row>
    <row r="679" spans="1:3" x14ac:dyDescent="0.25">
      <c r="A679" s="13" t="s">
        <v>1255</v>
      </c>
      <c r="B679" s="17">
        <v>0.42062539198996507</v>
      </c>
      <c r="C679" s="17">
        <v>0</v>
      </c>
    </row>
    <row r="680" spans="1:3" x14ac:dyDescent="0.25">
      <c r="A680" s="13" t="s">
        <v>1257</v>
      </c>
      <c r="B680" s="17">
        <v>0.24346847031944707</v>
      </c>
      <c r="C680" s="17">
        <v>5.1371839019058341E-2</v>
      </c>
    </row>
    <row r="681" spans="1:3" x14ac:dyDescent="0.25">
      <c r="A681" s="13" t="s">
        <v>1259</v>
      </c>
      <c r="B681" s="17">
        <v>0.39413478530830587</v>
      </c>
      <c r="C681" s="17">
        <v>8.8995653627549326E-2</v>
      </c>
    </row>
    <row r="682" spans="1:3" x14ac:dyDescent="0.25">
      <c r="A682" s="13" t="s">
        <v>1261</v>
      </c>
      <c r="B682" s="17">
        <v>0.20386787470036161</v>
      </c>
      <c r="C682" s="17">
        <v>0</v>
      </c>
    </row>
    <row r="683" spans="1:3" x14ac:dyDescent="0.25">
      <c r="A683" s="13" t="s">
        <v>1263</v>
      </c>
      <c r="B683" s="17">
        <v>0.32204773113864021</v>
      </c>
      <c r="C683" s="17">
        <v>0.12366631730268095</v>
      </c>
    </row>
    <row r="684" spans="1:3" x14ac:dyDescent="0.25">
      <c r="A684" s="13" t="s">
        <v>1265</v>
      </c>
      <c r="B684" s="17">
        <v>2.9537875178656504E-2</v>
      </c>
      <c r="C684" s="17">
        <v>1.8122461943329024E-3</v>
      </c>
    </row>
    <row r="685" spans="1:3" x14ac:dyDescent="0.25">
      <c r="A685" s="13" t="s">
        <v>1267</v>
      </c>
      <c r="B685" s="17">
        <v>0.40654978083907328</v>
      </c>
      <c r="C685" s="17">
        <v>0.15977407639323729</v>
      </c>
    </row>
    <row r="686" spans="1:3" x14ac:dyDescent="0.25">
      <c r="A686" s="13" t="s">
        <v>1269</v>
      </c>
      <c r="B686" s="17">
        <v>0.29440839081913622</v>
      </c>
      <c r="C686" s="17">
        <v>9.6269017341415412E-3</v>
      </c>
    </row>
    <row r="687" spans="1:3" x14ac:dyDescent="0.25">
      <c r="A687" s="13" t="s">
        <v>1271</v>
      </c>
      <c r="B687" s="17">
        <v>0.30466955856085737</v>
      </c>
      <c r="C687" s="17">
        <v>0.12207094709534747</v>
      </c>
    </row>
    <row r="688" spans="1:3" x14ac:dyDescent="0.25">
      <c r="A688" s="13" t="s">
        <v>1273</v>
      </c>
      <c r="B688" s="17">
        <v>0.81139474088882058</v>
      </c>
      <c r="C688" s="17">
        <v>6.8075964939258812E-2</v>
      </c>
    </row>
    <row r="689" spans="1:3" x14ac:dyDescent="0.25">
      <c r="A689" s="13" t="s">
        <v>1275</v>
      </c>
      <c r="B689" s="17">
        <v>0.46339622641509431</v>
      </c>
      <c r="C689" s="17">
        <v>0.17269232704402518</v>
      </c>
    </row>
    <row r="690" spans="1:3" x14ac:dyDescent="0.25">
      <c r="A690" s="13" t="s">
        <v>1277</v>
      </c>
      <c r="B690" s="17">
        <v>0.78123515439429925</v>
      </c>
      <c r="C690" s="17">
        <v>6.4055344418052246E-2</v>
      </c>
    </row>
    <row r="691" spans="1:3" x14ac:dyDescent="0.25">
      <c r="A691" s="13" t="s">
        <v>1279</v>
      </c>
      <c r="B691" s="17">
        <v>0.16775261143861828</v>
      </c>
      <c r="C691" s="17">
        <v>6.2963154487614095E-2</v>
      </c>
    </row>
    <row r="692" spans="1:3" x14ac:dyDescent="0.25">
      <c r="A692" s="13" t="s">
        <v>1281</v>
      </c>
      <c r="B692" s="17">
        <v>0.14143935997793028</v>
      </c>
      <c r="C692" s="17">
        <v>3.4427669919652403E-3</v>
      </c>
    </row>
    <row r="693" spans="1:3" x14ac:dyDescent="0.25">
      <c r="A693" s="13" t="s">
        <v>1283</v>
      </c>
      <c r="B693" s="17">
        <v>0.28875502008032128</v>
      </c>
      <c r="C693" s="17">
        <v>0.1084756358768407</v>
      </c>
    </row>
    <row r="694" spans="1:3" x14ac:dyDescent="0.25">
      <c r="A694" s="13" t="s">
        <v>1285</v>
      </c>
      <c r="B694" s="17">
        <v>0.29961456102783723</v>
      </c>
      <c r="C694" s="17">
        <v>0.12064478943611706</v>
      </c>
    </row>
    <row r="695" spans="1:3" x14ac:dyDescent="0.25">
      <c r="A695" s="13" t="s">
        <v>1287</v>
      </c>
      <c r="B695" s="17">
        <v>7.4522646717736798E-2</v>
      </c>
      <c r="C695" s="17">
        <v>6.018179442366431E-3</v>
      </c>
    </row>
    <row r="696" spans="1:3" x14ac:dyDescent="0.25">
      <c r="A696" s="13" t="s">
        <v>1289</v>
      </c>
      <c r="B696" s="17">
        <v>0.62350051314837562</v>
      </c>
      <c r="C696" s="17">
        <v>0.13342910981375239</v>
      </c>
    </row>
    <row r="697" spans="1:3" x14ac:dyDescent="0.25">
      <c r="A697" s="13" t="s">
        <v>1291</v>
      </c>
      <c r="B697" s="17">
        <v>3.7806856765121237E-2</v>
      </c>
      <c r="C697" s="17">
        <v>2.7678204781506968E-3</v>
      </c>
    </row>
    <row r="698" spans="1:3" x14ac:dyDescent="0.25">
      <c r="A698" s="13" t="s">
        <v>1293</v>
      </c>
      <c r="B698" s="17">
        <v>0.36487792973333211</v>
      </c>
      <c r="C698" s="17">
        <v>0</v>
      </c>
    </row>
    <row r="699" spans="1:3" x14ac:dyDescent="0.25">
      <c r="A699" s="13" t="s">
        <v>1295</v>
      </c>
      <c r="B699" s="17">
        <v>0.23589175089664166</v>
      </c>
      <c r="C699" s="17">
        <v>4.4897554613628956E-3</v>
      </c>
    </row>
    <row r="700" spans="1:3" x14ac:dyDescent="0.25">
      <c r="A700" s="13" t="s">
        <v>1297</v>
      </c>
      <c r="B700" s="17">
        <v>0.13423571342757598</v>
      </c>
      <c r="C700" s="17">
        <v>3.1303752352729169E-2</v>
      </c>
    </row>
    <row r="701" spans="1:3" x14ac:dyDescent="0.25">
      <c r="A701" s="13" t="s">
        <v>1299</v>
      </c>
      <c r="B701" s="17">
        <v>0.1739609138453069</v>
      </c>
      <c r="C701" s="17">
        <v>1.1662341237072863E-2</v>
      </c>
    </row>
    <row r="702" spans="1:3" x14ac:dyDescent="0.25">
      <c r="A702" s="13" t="s">
        <v>1301</v>
      </c>
      <c r="B702" s="17">
        <v>0.54217763805226904</v>
      </c>
      <c r="C702" s="17">
        <v>4.836866735462815E-2</v>
      </c>
    </row>
    <row r="703" spans="1:3" x14ac:dyDescent="0.25">
      <c r="A703" s="13" t="s">
        <v>1303</v>
      </c>
      <c r="B703" s="17">
        <v>9.4590077830301295E-2</v>
      </c>
      <c r="C703" s="17">
        <v>8.5034379028792427E-3</v>
      </c>
    </row>
    <row r="704" spans="1:3" x14ac:dyDescent="0.25">
      <c r="A704" s="13" t="s">
        <v>1305</v>
      </c>
      <c r="B704" s="17">
        <v>0.6143392281557627</v>
      </c>
      <c r="C704" s="17">
        <v>0.15284759125359351</v>
      </c>
    </row>
    <row r="705" spans="1:3" x14ac:dyDescent="0.25">
      <c r="A705" s="13" t="s">
        <v>1307</v>
      </c>
      <c r="B705" s="17">
        <v>0.50428103136161262</v>
      </c>
      <c r="C705" s="17">
        <v>0.1105383825040364</v>
      </c>
    </row>
    <row r="706" spans="1:3" x14ac:dyDescent="0.25">
      <c r="A706" s="13" t="s">
        <v>1309</v>
      </c>
      <c r="B706" s="17">
        <v>4.5111414279217825E-2</v>
      </c>
      <c r="C706" s="17">
        <v>1.8721236925875399E-2</v>
      </c>
    </row>
    <row r="707" spans="1:3" x14ac:dyDescent="0.25">
      <c r="A707" s="13" t="s">
        <v>1311</v>
      </c>
      <c r="B707" s="17">
        <v>0.21049216215159688</v>
      </c>
      <c r="C707" s="17">
        <v>4.8665791016770259E-2</v>
      </c>
    </row>
    <row r="708" spans="1:3" x14ac:dyDescent="0.25">
      <c r="A708" s="13" t="s">
        <v>1313</v>
      </c>
      <c r="B708" s="17">
        <v>0.35640822784810128</v>
      </c>
      <c r="C708" s="17">
        <v>7.6770338067304725E-2</v>
      </c>
    </row>
    <row r="709" spans="1:3" x14ac:dyDescent="0.25">
      <c r="A709" s="13" t="s">
        <v>1315</v>
      </c>
      <c r="B709" s="17">
        <v>0.42345757001473994</v>
      </c>
      <c r="C709" s="17">
        <v>0.15103319997192391</v>
      </c>
    </row>
    <row r="710" spans="1:3" x14ac:dyDescent="0.25">
      <c r="A710" s="13" t="s">
        <v>1317</v>
      </c>
      <c r="B710" s="17">
        <v>5.4505323823343076E-2</v>
      </c>
      <c r="C710" s="17">
        <v>5.2428521795998446E-3</v>
      </c>
    </row>
    <row r="711" spans="1:3" x14ac:dyDescent="0.25">
      <c r="A711" s="13" t="s">
        <v>1319</v>
      </c>
      <c r="B711" s="17">
        <v>0.2214671701552785</v>
      </c>
      <c r="C711" s="17">
        <v>1.5959438783814579E-2</v>
      </c>
    </row>
    <row r="712" spans="1:3" x14ac:dyDescent="0.25">
      <c r="A712" s="13" t="s">
        <v>1321</v>
      </c>
      <c r="B712" s="17">
        <v>0.16857858649789029</v>
      </c>
      <c r="C712" s="17">
        <v>2.863814170182841E-3</v>
      </c>
    </row>
    <row r="713" spans="1:3" x14ac:dyDescent="0.25">
      <c r="A713" s="13" t="s">
        <v>1323</v>
      </c>
      <c r="B713" s="17">
        <v>0.51171623270673083</v>
      </c>
      <c r="C713" s="17">
        <v>0.1155455280874227</v>
      </c>
    </row>
    <row r="714" spans="1:3" x14ac:dyDescent="0.25">
      <c r="A714" s="13" t="s">
        <v>1325</v>
      </c>
      <c r="B714" s="17">
        <v>7.6249575714323017E-2</v>
      </c>
      <c r="C714" s="17">
        <v>2.8288583886717903E-2</v>
      </c>
    </row>
    <row r="715" spans="1:3" x14ac:dyDescent="0.25">
      <c r="A715" s="13" t="s">
        <v>1327</v>
      </c>
      <c r="B715" s="17">
        <v>0.42517475111205255</v>
      </c>
      <c r="C715" s="17">
        <v>0</v>
      </c>
    </row>
    <row r="716" spans="1:3" x14ac:dyDescent="0.25">
      <c r="A716" s="13" t="s">
        <v>1329</v>
      </c>
      <c r="B716" s="17">
        <v>0.34941308892104839</v>
      </c>
      <c r="C716" s="17">
        <v>0</v>
      </c>
    </row>
    <row r="717" spans="1:3" x14ac:dyDescent="0.25">
      <c r="A717" s="13" t="s">
        <v>1331</v>
      </c>
      <c r="B717" s="17">
        <v>0.20451344281579395</v>
      </c>
      <c r="C717" s="17">
        <v>1.4593568292393496E-2</v>
      </c>
    </row>
    <row r="718" spans="1:3" x14ac:dyDescent="0.25">
      <c r="A718" s="13" t="s">
        <v>1333</v>
      </c>
      <c r="B718" s="17">
        <v>0.23133040863607235</v>
      </c>
      <c r="C718" s="17">
        <v>1.9355153546606201E-2</v>
      </c>
    </row>
    <row r="719" spans="1:3" x14ac:dyDescent="0.25">
      <c r="A719" s="13" t="s">
        <v>1335</v>
      </c>
      <c r="B719" s="17">
        <v>0.27246831925300136</v>
      </c>
      <c r="C719" s="17">
        <v>0.10208479231510301</v>
      </c>
    </row>
    <row r="720" spans="1:3" x14ac:dyDescent="0.25">
      <c r="A720" s="13" t="s">
        <v>1337</v>
      </c>
      <c r="B720" s="17">
        <v>0.10181723892046068</v>
      </c>
      <c r="C720" s="17">
        <v>7.2905637546187251E-3</v>
      </c>
    </row>
    <row r="721" spans="1:3" x14ac:dyDescent="0.25">
      <c r="A721" s="13" t="s">
        <v>1339</v>
      </c>
      <c r="B721" s="17">
        <v>2.3990270105913952E-2</v>
      </c>
      <c r="C721" s="17">
        <v>5.4937819895606336E-3</v>
      </c>
    </row>
    <row r="722" spans="1:3" x14ac:dyDescent="0.25">
      <c r="A722" s="13" t="s">
        <v>1341</v>
      </c>
      <c r="B722" s="17">
        <v>0.20336296551053823</v>
      </c>
      <c r="C722" s="17">
        <v>7.7210139238834352E-2</v>
      </c>
    </row>
    <row r="723" spans="1:3" x14ac:dyDescent="0.25">
      <c r="A723" s="13" t="s">
        <v>1343</v>
      </c>
      <c r="B723" s="17">
        <v>3.5155058653753173E-2</v>
      </c>
      <c r="C723" s="17">
        <v>3.7580306422778137E-3</v>
      </c>
    </row>
    <row r="724" spans="1:3" x14ac:dyDescent="0.25">
      <c r="A724" s="13" t="s">
        <v>1345</v>
      </c>
      <c r="B724" s="17">
        <v>0.24279486319610202</v>
      </c>
      <c r="C724" s="17">
        <v>9.3799735663701089E-2</v>
      </c>
    </row>
    <row r="725" spans="1:3" x14ac:dyDescent="0.25">
      <c r="A725" s="13" t="s">
        <v>1347</v>
      </c>
      <c r="B725" s="17">
        <v>0.24734766284316764</v>
      </c>
      <c r="C725" s="17">
        <v>8.8055756490188652E-2</v>
      </c>
    </row>
    <row r="726" spans="1:3" x14ac:dyDescent="0.25">
      <c r="A726" s="13" t="s">
        <v>1349</v>
      </c>
      <c r="B726" s="17">
        <v>0.2841546961325967</v>
      </c>
      <c r="C726" s="17">
        <v>6.6549023941068139E-2</v>
      </c>
    </row>
    <row r="727" spans="1:3" x14ac:dyDescent="0.25">
      <c r="A727" s="13" t="s">
        <v>1351</v>
      </c>
      <c r="B727" s="17">
        <v>0.33453970321440202</v>
      </c>
      <c r="C727" s="17">
        <v>0.12043429315718472</v>
      </c>
    </row>
    <row r="728" spans="1:3" x14ac:dyDescent="0.25">
      <c r="A728" s="13" t="s">
        <v>1353</v>
      </c>
      <c r="B728" s="17">
        <v>9.7140935082408342E-2</v>
      </c>
      <c r="C728" s="17">
        <v>5.4767190428138971E-3</v>
      </c>
    </row>
    <row r="729" spans="1:3" x14ac:dyDescent="0.25">
      <c r="A729" s="13" t="s">
        <v>1355</v>
      </c>
      <c r="B729" s="17">
        <v>0.10809524981338846</v>
      </c>
      <c r="C729" s="17">
        <v>2.6894094872488949E-2</v>
      </c>
    </row>
    <row r="730" spans="1:3" x14ac:dyDescent="0.25">
      <c r="A730" s="13" t="s">
        <v>1357</v>
      </c>
      <c r="B730" s="17">
        <v>0.28489791475532195</v>
      </c>
      <c r="C730" s="17">
        <v>0.11443400871832352</v>
      </c>
    </row>
    <row r="731" spans="1:3" x14ac:dyDescent="0.25">
      <c r="A731" s="13" t="s">
        <v>1359</v>
      </c>
      <c r="B731" s="17">
        <v>0.30132465764917549</v>
      </c>
      <c r="C731" s="17">
        <v>0.12515016204761062</v>
      </c>
    </row>
    <row r="732" spans="1:3" x14ac:dyDescent="0.25">
      <c r="A732" s="13" t="s">
        <v>1361</v>
      </c>
      <c r="B732" s="17">
        <v>0.40715837384917763</v>
      </c>
      <c r="C732" s="17">
        <v>0.15553449881038586</v>
      </c>
    </row>
    <row r="733" spans="1:3" x14ac:dyDescent="0.25">
      <c r="A733" s="13" t="s">
        <v>1363</v>
      </c>
      <c r="B733" s="17">
        <v>0.17679433476717321</v>
      </c>
      <c r="C733" s="17">
        <v>6.8124737807665092E-2</v>
      </c>
    </row>
    <row r="734" spans="1:3" x14ac:dyDescent="0.25">
      <c r="A734" s="13" t="s">
        <v>1365</v>
      </c>
      <c r="B734" s="17">
        <v>0.11813919169800542</v>
      </c>
      <c r="C734" s="17">
        <v>5.0625267767886884E-3</v>
      </c>
    </row>
    <row r="735" spans="1:3" x14ac:dyDescent="0.25">
      <c r="A735" s="13" t="s">
        <v>1367</v>
      </c>
      <c r="B735" s="17">
        <v>0.24282214927263335</v>
      </c>
      <c r="C735" s="17">
        <v>5.3372315075569478E-2</v>
      </c>
    </row>
    <row r="736" spans="1:3" x14ac:dyDescent="0.25">
      <c r="A736" s="13" t="s">
        <v>1369</v>
      </c>
      <c r="B736" s="17">
        <v>0.22245851054957885</v>
      </c>
      <c r="C736" s="17">
        <v>2.033329163539321E-2</v>
      </c>
    </row>
    <row r="737" spans="1:3" x14ac:dyDescent="0.25">
      <c r="A737" s="13" t="s">
        <v>1371</v>
      </c>
      <c r="B737" s="17">
        <v>0.19273710865561694</v>
      </c>
      <c r="C737" s="17">
        <v>0</v>
      </c>
    </row>
    <row r="738" spans="1:3" x14ac:dyDescent="0.25">
      <c r="A738" s="13" t="s">
        <v>1373</v>
      </c>
      <c r="B738" s="17">
        <v>0.11296660836730064</v>
      </c>
      <c r="C738" s="17">
        <v>6.245984295760734E-3</v>
      </c>
    </row>
    <row r="739" spans="1:3" x14ac:dyDescent="0.25">
      <c r="A739" s="13" t="s">
        <v>1375</v>
      </c>
      <c r="B739" s="17">
        <v>0.12070840914484614</v>
      </c>
      <c r="C739" s="17">
        <v>4.7961461382274605E-2</v>
      </c>
    </row>
    <row r="740" spans="1:3" x14ac:dyDescent="0.25">
      <c r="A740" s="13" t="s">
        <v>1377</v>
      </c>
      <c r="B740" s="17">
        <v>0.5516130373326682</v>
      </c>
      <c r="C740" s="17">
        <v>0.19950001385770905</v>
      </c>
    </row>
    <row r="741" spans="1:3" x14ac:dyDescent="0.25">
      <c r="A741" s="13" t="s">
        <v>1379</v>
      </c>
      <c r="B741" s="17">
        <v>0.44556639796351294</v>
      </c>
      <c r="C741" s="17">
        <v>3.5561427965331231E-2</v>
      </c>
    </row>
    <row r="742" spans="1:3" x14ac:dyDescent="0.25">
      <c r="A742" s="13" t="s">
        <v>1381</v>
      </c>
      <c r="B742" s="17">
        <v>0.11559668811942628</v>
      </c>
      <c r="C742" s="17">
        <v>4.566069180717338E-2</v>
      </c>
    </row>
    <row r="743" spans="1:3" x14ac:dyDescent="0.25">
      <c r="A743" s="13" t="s">
        <v>1383</v>
      </c>
      <c r="B743" s="17">
        <v>0.19167918171855339</v>
      </c>
      <c r="C743" s="17">
        <v>3.1875038898134249E-2</v>
      </c>
    </row>
    <row r="744" spans="1:3" x14ac:dyDescent="0.25">
      <c r="A744" s="13" t="s">
        <v>1385</v>
      </c>
      <c r="B744" s="17">
        <v>0.27635568321552945</v>
      </c>
      <c r="C744" s="17">
        <v>1.3710005350454789E-2</v>
      </c>
    </row>
    <row r="745" spans="1:3" x14ac:dyDescent="0.25">
      <c r="A745" s="13" t="s">
        <v>1387</v>
      </c>
      <c r="B745" s="17">
        <v>5.7903507072272813E-2</v>
      </c>
      <c r="C745" s="17">
        <v>1.7778570044565006E-3</v>
      </c>
    </row>
    <row r="746" spans="1:3" x14ac:dyDescent="0.25">
      <c r="A746" s="13" t="s">
        <v>1389</v>
      </c>
      <c r="B746" s="17">
        <v>0.42187032131751701</v>
      </c>
      <c r="C746" s="17">
        <v>3.5707205650888717E-2</v>
      </c>
    </row>
    <row r="747" spans="1:3" x14ac:dyDescent="0.25">
      <c r="A747" s="13" t="s">
        <v>1391</v>
      </c>
      <c r="B747" s="17">
        <v>0.26302561162079513</v>
      </c>
      <c r="C747" s="17">
        <v>2.1899904434250765E-2</v>
      </c>
    </row>
    <row r="748" spans="1:3" x14ac:dyDescent="0.25">
      <c r="A748" s="13" t="s">
        <v>1393</v>
      </c>
      <c r="B748" s="17">
        <v>0.39205420014786263</v>
      </c>
      <c r="C748" s="17">
        <v>0.1633559167282761</v>
      </c>
    </row>
    <row r="749" spans="1:3" x14ac:dyDescent="0.25">
      <c r="A749" s="13" t="s">
        <v>1395</v>
      </c>
      <c r="B749" s="17">
        <v>2.2581582059207933E-2</v>
      </c>
      <c r="C749" s="17">
        <v>0</v>
      </c>
    </row>
    <row r="750" spans="1:3" x14ac:dyDescent="0.25">
      <c r="A750" s="13" t="s">
        <v>1397</v>
      </c>
      <c r="B750" s="17">
        <v>4.6369344710996616E-2</v>
      </c>
      <c r="C750" s="17">
        <v>1.8748671711479634E-2</v>
      </c>
    </row>
    <row r="751" spans="1:3" x14ac:dyDescent="0.25">
      <c r="A751" s="13" t="s">
        <v>1399</v>
      </c>
      <c r="B751" s="17">
        <v>0.48589594211654369</v>
      </c>
      <c r="C751" s="17">
        <v>0.10602249744674118</v>
      </c>
    </row>
    <row r="752" spans="1:3" x14ac:dyDescent="0.25">
      <c r="A752" s="13" t="s">
        <v>1401</v>
      </c>
      <c r="B752" s="17">
        <v>0.28419691395999952</v>
      </c>
      <c r="C752" s="17">
        <v>3.7853791845053504E-2</v>
      </c>
    </row>
    <row r="753" spans="1:3" x14ac:dyDescent="0.25">
      <c r="A753" s="13" t="s">
        <v>1403</v>
      </c>
      <c r="B753" s="17">
        <v>0.26893868947988347</v>
      </c>
      <c r="C753" s="17">
        <v>3.6294350422581778E-2</v>
      </c>
    </row>
    <row r="754" spans="1:3" x14ac:dyDescent="0.25">
      <c r="A754" s="13" t="s">
        <v>1405</v>
      </c>
      <c r="B754" s="17">
        <v>9.9262409777616148E-2</v>
      </c>
      <c r="C754" s="17">
        <v>6.2020507063631977E-3</v>
      </c>
    </row>
    <row r="755" spans="1:3" x14ac:dyDescent="0.25">
      <c r="A755" s="13" t="s">
        <v>1407</v>
      </c>
      <c r="B755" s="17">
        <v>0.44764811771151286</v>
      </c>
      <c r="C755" s="17">
        <v>1.4718478516083587E-2</v>
      </c>
    </row>
    <row r="756" spans="1:3" x14ac:dyDescent="0.25">
      <c r="A756" s="13" t="s">
        <v>1409</v>
      </c>
      <c r="B756" s="17">
        <v>0.16892791351235056</v>
      </c>
      <c r="C756" s="17">
        <v>4.084677755516411E-2</v>
      </c>
    </row>
    <row r="757" spans="1:3" x14ac:dyDescent="0.25">
      <c r="A757" s="13" t="s">
        <v>1411</v>
      </c>
      <c r="B757" s="17">
        <v>7.0417594484946472E-2</v>
      </c>
      <c r="C757" s="17">
        <v>0</v>
      </c>
    </row>
    <row r="758" spans="1:3" x14ac:dyDescent="0.25">
      <c r="A758" s="13" t="s">
        <v>1413</v>
      </c>
      <c r="B758" s="17">
        <v>0.21147190634918103</v>
      </c>
      <c r="C758" s="17">
        <v>3.0870507115782309E-2</v>
      </c>
    </row>
    <row r="759" spans="1:3" x14ac:dyDescent="0.25">
      <c r="A759" s="13" t="s">
        <v>1415</v>
      </c>
      <c r="B759" s="17">
        <v>0.46090711319137717</v>
      </c>
      <c r="C759" s="17">
        <v>4.1670578152811659E-2</v>
      </c>
    </row>
    <row r="760" spans="1:3" x14ac:dyDescent="0.25">
      <c r="A760" s="13" t="s">
        <v>1417</v>
      </c>
      <c r="B760" s="17">
        <v>0.18251092004718736</v>
      </c>
      <c r="C760" s="17">
        <v>7.4281933831422106E-2</v>
      </c>
    </row>
    <row r="761" spans="1:3" x14ac:dyDescent="0.25">
      <c r="A761" s="13" t="s">
        <v>1419</v>
      </c>
      <c r="B761" s="17">
        <v>0.35989661025667402</v>
      </c>
      <c r="C761" s="17">
        <v>8.5799341597654441E-2</v>
      </c>
    </row>
    <row r="762" spans="1:3" x14ac:dyDescent="0.25">
      <c r="A762" s="13" t="s">
        <v>1421</v>
      </c>
      <c r="B762" s="17">
        <v>0.17547246871867225</v>
      </c>
      <c r="C762" s="17">
        <v>4.8208764959962371E-3</v>
      </c>
    </row>
    <row r="763" spans="1:3" x14ac:dyDescent="0.25">
      <c r="A763" s="13" t="s">
        <v>1423</v>
      </c>
      <c r="B763" s="17">
        <v>0.23393715612261684</v>
      </c>
      <c r="C763" s="17">
        <v>8.3905472182109531E-2</v>
      </c>
    </row>
    <row r="764" spans="1:3" x14ac:dyDescent="0.25">
      <c r="A764" s="13" t="s">
        <v>1425</v>
      </c>
      <c r="B764" s="17">
        <v>0.25258692052980131</v>
      </c>
      <c r="C764" s="17">
        <v>9.8424713221381285E-2</v>
      </c>
    </row>
    <row r="765" spans="1:3" x14ac:dyDescent="0.25">
      <c r="A765" s="13" t="s">
        <v>1427</v>
      </c>
      <c r="B765" s="17">
        <v>4.4120394817011251E-2</v>
      </c>
      <c r="C765" s="17">
        <v>9.5922661359112884E-4</v>
      </c>
    </row>
    <row r="766" spans="1:3" x14ac:dyDescent="0.25">
      <c r="A766" s="13" t="s">
        <v>1429</v>
      </c>
      <c r="B766" s="17">
        <v>0.20244647457102236</v>
      </c>
      <c r="C766" s="17">
        <v>4.5388493968271847E-2</v>
      </c>
    </row>
    <row r="767" spans="1:3" x14ac:dyDescent="0.25">
      <c r="A767" s="13" t="s">
        <v>1431</v>
      </c>
      <c r="B767" s="17">
        <v>0.22116766203681076</v>
      </c>
      <c r="C767" s="17">
        <v>5.0514686189605792E-2</v>
      </c>
    </row>
    <row r="768" spans="1:3" x14ac:dyDescent="0.25">
      <c r="A768" s="13" t="s">
        <v>1433</v>
      </c>
      <c r="B768" s="17">
        <v>8.8397494244257649E-2</v>
      </c>
      <c r="C768" s="17">
        <v>1.8704913351537539E-2</v>
      </c>
    </row>
    <row r="769" spans="1:3" x14ac:dyDescent="0.25">
      <c r="A769" s="13" t="s">
        <v>1435</v>
      </c>
      <c r="B769" s="17">
        <v>0.30226736399005039</v>
      </c>
      <c r="C769" s="17">
        <v>0.12080620043795309</v>
      </c>
    </row>
    <row r="770" spans="1:3" x14ac:dyDescent="0.25">
      <c r="A770" s="13" t="s">
        <v>1437</v>
      </c>
      <c r="B770" s="17">
        <v>0.22731456809263118</v>
      </c>
      <c r="C770" s="17">
        <v>2.2232385381845195E-2</v>
      </c>
    </row>
    <row r="771" spans="1:3" x14ac:dyDescent="0.25">
      <c r="A771" s="13" t="s">
        <v>1439</v>
      </c>
      <c r="B771" s="17">
        <v>0.2621245311938365</v>
      </c>
      <c r="C771" s="17">
        <v>5.567525042557088E-2</v>
      </c>
    </row>
    <row r="772" spans="1:3" x14ac:dyDescent="0.25">
      <c r="A772" s="13" t="s">
        <v>1441</v>
      </c>
      <c r="B772" s="17">
        <v>5.3226455339724761E-2</v>
      </c>
      <c r="C772" s="17">
        <v>1.2625312170276074E-2</v>
      </c>
    </row>
    <row r="773" spans="1:3" x14ac:dyDescent="0.25">
      <c r="A773" s="13" t="s">
        <v>1443</v>
      </c>
      <c r="B773" s="17">
        <v>6.041089189629871E-2</v>
      </c>
      <c r="C773" s="17">
        <v>8.875284723972152E-3</v>
      </c>
    </row>
    <row r="774" spans="1:3" x14ac:dyDescent="0.25">
      <c r="A774" s="13" t="s">
        <v>1445</v>
      </c>
      <c r="B774" s="17">
        <v>0.26950400413329889</v>
      </c>
      <c r="C774" s="17">
        <v>0</v>
      </c>
    </row>
    <row r="775" spans="1:3" x14ac:dyDescent="0.25">
      <c r="A775" s="13" t="s">
        <v>1447</v>
      </c>
      <c r="B775" s="17">
        <v>0.36245391497151108</v>
      </c>
      <c r="C775" s="17">
        <v>3.2762652435094228E-2</v>
      </c>
    </row>
    <row r="776" spans="1:3" x14ac:dyDescent="0.25">
      <c r="A776" s="13" t="s">
        <v>1449</v>
      </c>
      <c r="B776" s="17">
        <v>0.5092995053889442</v>
      </c>
      <c r="C776" s="17">
        <v>0.21051046222743025</v>
      </c>
    </row>
    <row r="777" spans="1:3" x14ac:dyDescent="0.25">
      <c r="A777" s="13" t="s">
        <v>1451</v>
      </c>
      <c r="B777" s="17">
        <v>9.4353604895773574E-2</v>
      </c>
      <c r="C777" s="17">
        <v>3.6263227513227518E-2</v>
      </c>
    </row>
    <row r="778" spans="1:3" x14ac:dyDescent="0.25">
      <c r="A778" s="13" t="s">
        <v>1453</v>
      </c>
      <c r="B778" s="17">
        <v>0.14855623100303952</v>
      </c>
      <c r="C778" s="17">
        <v>1.8119540513157537E-2</v>
      </c>
    </row>
    <row r="779" spans="1:3" x14ac:dyDescent="0.25">
      <c r="A779" s="13" t="s">
        <v>1455</v>
      </c>
      <c r="B779" s="17">
        <v>0.52452193291493932</v>
      </c>
      <c r="C779" s="17">
        <v>0.12599016828616844</v>
      </c>
    </row>
    <row r="780" spans="1:3" x14ac:dyDescent="0.25">
      <c r="A780" s="13" t="s">
        <v>1457</v>
      </c>
      <c r="B780" s="17">
        <v>0.20299706709030918</v>
      </c>
      <c r="C780" s="17">
        <v>1.1926432848588539E-2</v>
      </c>
    </row>
    <row r="781" spans="1:3" x14ac:dyDescent="0.25">
      <c r="A781" s="13" t="s">
        <v>1459</v>
      </c>
      <c r="B781" s="17">
        <v>0.37483135612933238</v>
      </c>
      <c r="C781" s="17">
        <v>0.138687601767853</v>
      </c>
    </row>
    <row r="782" spans="1:3" x14ac:dyDescent="0.25">
      <c r="A782" s="13" t="s">
        <v>1461</v>
      </c>
      <c r="B782" s="17">
        <v>0.72599886768036237</v>
      </c>
      <c r="C782" s="17">
        <v>0.16668934001941121</v>
      </c>
    </row>
    <row r="783" spans="1:3" x14ac:dyDescent="0.25">
      <c r="A783" s="13" t="s">
        <v>1463</v>
      </c>
      <c r="B783" s="17">
        <v>0.20830192280166038</v>
      </c>
      <c r="C783" s="17">
        <v>1.4201230974760249E-2</v>
      </c>
    </row>
    <row r="784" spans="1:3" x14ac:dyDescent="0.25">
      <c r="A784" s="13" t="s">
        <v>1465</v>
      </c>
      <c r="B784" s="17">
        <v>0.53473472251883947</v>
      </c>
      <c r="C784" s="17">
        <v>5.2655927428786449E-2</v>
      </c>
    </row>
    <row r="785" spans="1:3" x14ac:dyDescent="0.25">
      <c r="A785" s="13" t="s">
        <v>1467</v>
      </c>
      <c r="B785" s="17">
        <v>0.39954759366631132</v>
      </c>
      <c r="C785" s="17">
        <v>9.7280361925066953E-3</v>
      </c>
    </row>
    <row r="786" spans="1:3" x14ac:dyDescent="0.25">
      <c r="A786" s="13" t="s">
        <v>1469</v>
      </c>
      <c r="B786" s="17">
        <v>0.18549148794028888</v>
      </c>
      <c r="C786" s="17">
        <v>4.3442097260936674E-2</v>
      </c>
    </row>
    <row r="787" spans="1:3" x14ac:dyDescent="0.25">
      <c r="A787" s="13" t="s">
        <v>1471</v>
      </c>
      <c r="B787" s="17">
        <v>4.6855336414066667E-2</v>
      </c>
      <c r="C787" s="17">
        <v>1.9273175135327423E-2</v>
      </c>
    </row>
    <row r="788" spans="1:3" x14ac:dyDescent="0.25">
      <c r="A788" s="13" t="s">
        <v>1473</v>
      </c>
      <c r="B788" s="17">
        <v>0.20169686985172983</v>
      </c>
      <c r="C788" s="17">
        <v>1.5549868204283362E-2</v>
      </c>
    </row>
    <row r="789" spans="1:3" x14ac:dyDescent="0.25">
      <c r="A789" s="13" t="s">
        <v>1475</v>
      </c>
      <c r="B789" s="17">
        <v>0.29626795119974791</v>
      </c>
      <c r="C789" s="17">
        <v>1.6436921322348776E-2</v>
      </c>
    </row>
    <row r="790" spans="1:3" x14ac:dyDescent="0.25">
      <c r="A790" s="13" t="s">
        <v>1477</v>
      </c>
      <c r="B790" s="17">
        <v>0.19590346629774805</v>
      </c>
      <c r="C790" s="17">
        <v>8.0255117464709355E-2</v>
      </c>
    </row>
    <row r="791" spans="1:3" x14ac:dyDescent="0.25">
      <c r="A791" s="13" t="s">
        <v>1479</v>
      </c>
      <c r="B791" s="17">
        <v>0.10291902976705437</v>
      </c>
      <c r="C791" s="17">
        <v>2.3486131137385582E-2</v>
      </c>
    </row>
    <row r="792" spans="1:3" x14ac:dyDescent="0.25">
      <c r="A792" s="13" t="s">
        <v>1481</v>
      </c>
      <c r="B792" s="17">
        <v>6.5603399633234583E-2</v>
      </c>
      <c r="C792" s="17">
        <v>1.4944456199746084E-2</v>
      </c>
    </row>
    <row r="793" spans="1:3" x14ac:dyDescent="0.25">
      <c r="A793" s="13" t="s">
        <v>1483</v>
      </c>
      <c r="B793" s="17">
        <v>0.51539483216614346</v>
      </c>
      <c r="C793" s="17">
        <v>0</v>
      </c>
    </row>
    <row r="794" spans="1:3" x14ac:dyDescent="0.25">
      <c r="A794" s="13" t="s">
        <v>1485</v>
      </c>
      <c r="B794" s="17">
        <v>0.11046145316162202</v>
      </c>
      <c r="C794" s="17">
        <v>1.2573065517444155E-2</v>
      </c>
    </row>
    <row r="795" spans="1:3" x14ac:dyDescent="0.25">
      <c r="A795" s="13" t="s">
        <v>1487</v>
      </c>
      <c r="B795" s="17">
        <v>0.32677324513046674</v>
      </c>
      <c r="C795" s="17">
        <v>2.7317377189758667E-2</v>
      </c>
    </row>
    <row r="796" spans="1:3" x14ac:dyDescent="0.25">
      <c r="A796" s="13" t="s">
        <v>1489</v>
      </c>
      <c r="B796" s="17">
        <v>0.26929928741092635</v>
      </c>
      <c r="C796" s="17">
        <v>6.16695486935867E-2</v>
      </c>
    </row>
    <row r="797" spans="1:3" x14ac:dyDescent="0.25">
      <c r="A797" s="13" t="s">
        <v>1491</v>
      </c>
      <c r="B797" s="17">
        <v>5.2777845493771486E-2</v>
      </c>
      <c r="C797" s="17">
        <v>0</v>
      </c>
    </row>
    <row r="798" spans="1:3" x14ac:dyDescent="0.25">
      <c r="A798" s="13" t="s">
        <v>1493</v>
      </c>
      <c r="B798" s="17">
        <v>0.16785448721615284</v>
      </c>
      <c r="C798" s="17">
        <v>5.9420503727430456E-2</v>
      </c>
    </row>
    <row r="799" spans="1:3" x14ac:dyDescent="0.25">
      <c r="A799" s="13" t="s">
        <v>1495</v>
      </c>
      <c r="B799" s="17">
        <v>0.25231934101593378</v>
      </c>
      <c r="C799" s="17">
        <v>8.8395875802582125E-2</v>
      </c>
    </row>
    <row r="800" spans="1:3" x14ac:dyDescent="0.25">
      <c r="A800" s="13" t="s">
        <v>1497</v>
      </c>
      <c r="B800" s="17">
        <v>0.51961623745856111</v>
      </c>
      <c r="C800" s="17">
        <v>4.6993274641960667E-2</v>
      </c>
    </row>
    <row r="801" spans="1:3" x14ac:dyDescent="0.25">
      <c r="A801" s="13" t="s">
        <v>1499</v>
      </c>
      <c r="B801" s="17">
        <v>0.27053349565565432</v>
      </c>
      <c r="C801" s="17">
        <v>6.0058436035555253E-2</v>
      </c>
    </row>
    <row r="802" spans="1:3" x14ac:dyDescent="0.25">
      <c r="A802" s="13" t="s">
        <v>1501</v>
      </c>
      <c r="B802" s="17">
        <v>0.20311059148992228</v>
      </c>
      <c r="C802" s="17">
        <v>4.4603082597813197E-2</v>
      </c>
    </row>
    <row r="803" spans="1:3" x14ac:dyDescent="0.25">
      <c r="A803" s="13" t="s">
        <v>1503</v>
      </c>
      <c r="B803" s="17">
        <v>0.27752014054858265</v>
      </c>
      <c r="C803" s="17">
        <v>0.10286747598170339</v>
      </c>
    </row>
    <row r="804" spans="1:3" x14ac:dyDescent="0.25">
      <c r="A804" s="13" t="s">
        <v>1505</v>
      </c>
      <c r="B804" s="17">
        <v>0.18428351075550692</v>
      </c>
      <c r="C804" s="17">
        <v>4.0579224509334606E-2</v>
      </c>
    </row>
    <row r="805" spans="1:3" x14ac:dyDescent="0.25">
      <c r="A805" s="13" t="s">
        <v>1507</v>
      </c>
      <c r="B805" s="17">
        <v>0.12684616787212058</v>
      </c>
      <c r="C805" s="17">
        <v>5.3827265544277641E-3</v>
      </c>
    </row>
    <row r="806" spans="1:3" x14ac:dyDescent="0.25">
      <c r="A806" s="13" t="s">
        <v>1509</v>
      </c>
      <c r="B806" s="17">
        <v>0.64158398645274739</v>
      </c>
      <c r="C806" s="17">
        <v>3.7515830456713202E-2</v>
      </c>
    </row>
    <row r="807" spans="1:3" x14ac:dyDescent="0.25">
      <c r="A807" s="13" t="s">
        <v>1511</v>
      </c>
      <c r="B807" s="17">
        <v>0.43506449345997777</v>
      </c>
      <c r="C807" s="17">
        <v>1.0570648108267402E-2</v>
      </c>
    </row>
    <row r="808" spans="1:3" x14ac:dyDescent="0.25">
      <c r="A808" s="13" t="s">
        <v>1513</v>
      </c>
      <c r="B808" s="17">
        <v>0.29574902227512329</v>
      </c>
      <c r="C808" s="17">
        <v>8.1656180921611966E-3</v>
      </c>
    </row>
    <row r="809" spans="1:3" x14ac:dyDescent="0.25">
      <c r="A809" s="13" t="s">
        <v>1515</v>
      </c>
      <c r="B809" s="17">
        <v>0.12906917316623337</v>
      </c>
      <c r="C809" s="17">
        <v>2.0988378552540939E-2</v>
      </c>
    </row>
    <row r="810" spans="1:3" x14ac:dyDescent="0.25">
      <c r="A810" s="13" t="s">
        <v>1517</v>
      </c>
      <c r="B810" s="17">
        <v>0.27539685858036822</v>
      </c>
      <c r="C810" s="17">
        <v>0.11346350573511171</v>
      </c>
    </row>
    <row r="811" spans="1:3" x14ac:dyDescent="0.25">
      <c r="A811" s="13" t="s">
        <v>1519</v>
      </c>
      <c r="B811" s="17">
        <v>0.20553030303030304</v>
      </c>
      <c r="C811" s="17">
        <v>4.3407992424242418E-2</v>
      </c>
    </row>
    <row r="812" spans="1:3" x14ac:dyDescent="0.25">
      <c r="A812" s="13" t="s">
        <v>1521</v>
      </c>
      <c r="B812" s="17">
        <v>0.22163319470285653</v>
      </c>
      <c r="C812" s="17">
        <v>0</v>
      </c>
    </row>
    <row r="813" spans="1:3" x14ac:dyDescent="0.25">
      <c r="A813" s="13" t="s">
        <v>1523</v>
      </c>
      <c r="B813" s="17">
        <v>5.2497499262372356E-2</v>
      </c>
      <c r="C813" s="17">
        <v>1.212691513324074E-2</v>
      </c>
    </row>
    <row r="814" spans="1:3" x14ac:dyDescent="0.25">
      <c r="A814" s="13" t="s">
        <v>1525</v>
      </c>
      <c r="B814" s="17">
        <v>0.26957326493135514</v>
      </c>
      <c r="C814" s="17">
        <v>1.0684189815489551E-2</v>
      </c>
    </row>
    <row r="815" spans="1:3" x14ac:dyDescent="0.25">
      <c r="A815" s="13" t="s">
        <v>1527</v>
      </c>
      <c r="B815" s="17">
        <v>0.33262543137775419</v>
      </c>
      <c r="C815" s="17">
        <v>0.13072180717256376</v>
      </c>
    </row>
    <row r="816" spans="1:3" x14ac:dyDescent="0.25">
      <c r="A816" s="13" t="s">
        <v>1529</v>
      </c>
      <c r="B816" s="17">
        <v>0.37654333400361956</v>
      </c>
      <c r="C816" s="17">
        <v>1.2890709833098733E-2</v>
      </c>
    </row>
    <row r="817" spans="1:3" x14ac:dyDescent="0.25">
      <c r="A817" s="13" t="s">
        <v>1531</v>
      </c>
      <c r="B817" s="17">
        <v>9.3736825914067928E-2</v>
      </c>
      <c r="C817" s="17">
        <v>5.9197648318844208E-3</v>
      </c>
    </row>
    <row r="818" spans="1:3" x14ac:dyDescent="0.25">
      <c r="A818" s="13" t="s">
        <v>1533</v>
      </c>
      <c r="B818" s="17">
        <v>0.56688600268715339</v>
      </c>
      <c r="C818" s="17">
        <v>0.13571250904330451</v>
      </c>
    </row>
    <row r="819" spans="1:3" x14ac:dyDescent="0.25">
      <c r="A819" s="13" t="s">
        <v>1535</v>
      </c>
      <c r="B819" s="17">
        <v>0.35170292160009115</v>
      </c>
      <c r="C819" s="17">
        <v>8.1313723069911401E-2</v>
      </c>
    </row>
    <row r="820" spans="1:3" x14ac:dyDescent="0.25">
      <c r="A820" s="13" t="s">
        <v>1537</v>
      </c>
      <c r="B820" s="17">
        <v>0.18362966812010031</v>
      </c>
      <c r="C820" s="17">
        <v>1.192052052504349E-2</v>
      </c>
    </row>
    <row r="821" spans="1:3" x14ac:dyDescent="0.25">
      <c r="A821" s="13" t="s">
        <v>1539</v>
      </c>
      <c r="B821" s="17">
        <v>1.5186280621244877E-2</v>
      </c>
      <c r="C821" s="17">
        <v>3.7904956430627212E-3</v>
      </c>
    </row>
    <row r="822" spans="1:3" x14ac:dyDescent="0.25">
      <c r="A822" s="13" t="s">
        <v>1541</v>
      </c>
      <c r="B822" s="17">
        <v>0.89695371591145656</v>
      </c>
      <c r="C822" s="17">
        <v>0.19553591006869753</v>
      </c>
    </row>
    <row r="823" spans="1:3" x14ac:dyDescent="0.25">
      <c r="A823" s="13" t="s">
        <v>1543</v>
      </c>
      <c r="B823" s="17">
        <v>0.12064020395878333</v>
      </c>
      <c r="C823" s="17">
        <v>4.7969972734676529E-3</v>
      </c>
    </row>
    <row r="824" spans="1:3" x14ac:dyDescent="0.25">
      <c r="A824" s="13" t="s">
        <v>1545</v>
      </c>
      <c r="B824" s="17">
        <v>3.3661056490584901E-2</v>
      </c>
      <c r="C824" s="17">
        <v>1.1983336110648227E-2</v>
      </c>
    </row>
    <row r="825" spans="1:3" x14ac:dyDescent="0.25">
      <c r="A825" s="13" t="s">
        <v>1547</v>
      </c>
      <c r="B825" s="17">
        <v>0.49320839689111645</v>
      </c>
      <c r="C825" s="17">
        <v>5.5587092322219797E-2</v>
      </c>
    </row>
    <row r="826" spans="1:3" x14ac:dyDescent="0.25">
      <c r="A826" s="13" t="s">
        <v>1549</v>
      </c>
      <c r="B826" s="17">
        <v>0.19464727819737379</v>
      </c>
      <c r="C826" s="17">
        <v>4.1226299790027891E-2</v>
      </c>
    </row>
    <row r="827" spans="1:3" x14ac:dyDescent="0.25">
      <c r="A827" s="13" t="s">
        <v>1551</v>
      </c>
      <c r="B827" s="17">
        <v>0.25158776220877205</v>
      </c>
      <c r="C827" s="17">
        <v>5.6255020313406838E-2</v>
      </c>
    </row>
    <row r="828" spans="1:3" x14ac:dyDescent="0.25">
      <c r="A828" s="13" t="s">
        <v>1553</v>
      </c>
      <c r="B828" s="17">
        <v>0.17932764576468596</v>
      </c>
      <c r="C828" s="17">
        <v>1.4466048798940798E-2</v>
      </c>
    </row>
    <row r="829" spans="1:3" x14ac:dyDescent="0.25">
      <c r="A829" s="13" t="s">
        <v>1555</v>
      </c>
      <c r="B829" s="17">
        <v>0.11925299138927201</v>
      </c>
      <c r="C829" s="17">
        <v>4.2295051005827464E-2</v>
      </c>
    </row>
    <row r="830" spans="1:3" x14ac:dyDescent="0.25">
      <c r="A830" s="13" t="s">
        <v>1557</v>
      </c>
      <c r="B830" s="17">
        <v>0.22737856426422123</v>
      </c>
      <c r="C830" s="17">
        <v>4.7794956297463817E-2</v>
      </c>
    </row>
    <row r="831" spans="1:3" x14ac:dyDescent="0.25">
      <c r="A831" s="13" t="s">
        <v>1559</v>
      </c>
      <c r="B831" s="17">
        <v>2.7819505431014559E-2</v>
      </c>
      <c r="C831" s="17">
        <v>6.8825398659579391E-3</v>
      </c>
    </row>
    <row r="832" spans="1:3" x14ac:dyDescent="0.25">
      <c r="A832" s="13" t="s">
        <v>1561</v>
      </c>
      <c r="B832" s="17">
        <v>0.146367061819308</v>
      </c>
      <c r="C832" s="17">
        <v>5.9229882486536704E-2</v>
      </c>
    </row>
    <row r="833" spans="1:3" x14ac:dyDescent="0.25">
      <c r="A833" s="13" t="s">
        <v>1563</v>
      </c>
      <c r="B833" s="17">
        <v>0.64195778581566776</v>
      </c>
      <c r="C833" s="17">
        <v>0.15561054896753815</v>
      </c>
    </row>
    <row r="834" spans="1:3" x14ac:dyDescent="0.25">
      <c r="A834" s="13" t="s">
        <v>1565</v>
      </c>
      <c r="B834" s="17">
        <v>0.28418289751263309</v>
      </c>
      <c r="C834" s="17">
        <v>0.11623079145475258</v>
      </c>
    </row>
    <row r="835" spans="1:3" x14ac:dyDescent="0.25">
      <c r="A835" s="13" t="s">
        <v>1567</v>
      </c>
      <c r="B835" s="17">
        <v>0.46290017421276436</v>
      </c>
      <c r="C835" s="17">
        <v>0.18361706910439654</v>
      </c>
    </row>
    <row r="836" spans="1:3" x14ac:dyDescent="0.25">
      <c r="A836" s="13" t="s">
        <v>1569</v>
      </c>
      <c r="B836" s="17">
        <v>0.30764519056261341</v>
      </c>
      <c r="C836" s="17">
        <v>6.5897595281306703E-2</v>
      </c>
    </row>
    <row r="837" spans="1:3" x14ac:dyDescent="0.25">
      <c r="A837" s="13" t="s">
        <v>1571</v>
      </c>
      <c r="B837" s="17">
        <v>8.2379268965069891E-2</v>
      </c>
      <c r="C837" s="17">
        <v>2.583303603282198E-3</v>
      </c>
    </row>
    <row r="838" spans="1:3" x14ac:dyDescent="0.25">
      <c r="A838" s="13" t="s">
        <v>1573</v>
      </c>
      <c r="B838" s="17">
        <v>0.52571460515037449</v>
      </c>
      <c r="C838" s="17">
        <v>1.8915179070547461E-2</v>
      </c>
    </row>
    <row r="839" spans="1:3" x14ac:dyDescent="0.25">
      <c r="A839" s="13" t="s">
        <v>1575</v>
      </c>
      <c r="B839" s="17">
        <v>9.4812929957102804E-2</v>
      </c>
      <c r="C839" s="17">
        <v>3.4954381856326301E-2</v>
      </c>
    </row>
    <row r="840" spans="1:3" x14ac:dyDescent="0.25">
      <c r="A840" s="13" t="s">
        <v>1577</v>
      </c>
      <c r="B840" s="17">
        <v>0.18482153170844404</v>
      </c>
      <c r="C840" s="17">
        <v>2.9084418334735997E-2</v>
      </c>
    </row>
    <row r="841" spans="1:3" x14ac:dyDescent="0.25">
      <c r="A841" s="13" t="s">
        <v>1579</v>
      </c>
      <c r="B841" s="17">
        <v>0.24547425281637586</v>
      </c>
      <c r="C841" s="17">
        <v>3.4493407725931978E-2</v>
      </c>
    </row>
    <row r="842" spans="1:3" x14ac:dyDescent="0.25">
      <c r="A842" s="13" t="s">
        <v>1581</v>
      </c>
      <c r="B842" s="17">
        <v>0.28970328888338853</v>
      </c>
      <c r="C842" s="17">
        <v>2.1090900652826337E-2</v>
      </c>
    </row>
    <row r="843" spans="1:3" x14ac:dyDescent="0.25">
      <c r="A843" s="13" t="s">
        <v>1583</v>
      </c>
      <c r="B843" s="17">
        <v>7.4592788528469997E-2</v>
      </c>
      <c r="C843" s="17">
        <v>1.297981344841988E-3</v>
      </c>
    </row>
    <row r="844" spans="1:3" x14ac:dyDescent="0.25">
      <c r="A844" s="13" t="s">
        <v>1585</v>
      </c>
      <c r="B844" s="17">
        <v>0.22155756122855402</v>
      </c>
      <c r="C844" s="17">
        <v>5.2110335394951419E-2</v>
      </c>
    </row>
    <row r="845" spans="1:3" x14ac:dyDescent="0.25">
      <c r="A845" s="13" t="s">
        <v>1587</v>
      </c>
      <c r="B845" s="17">
        <v>0.82310980762539143</v>
      </c>
      <c r="C845" s="17">
        <v>3.711885470000497E-2</v>
      </c>
    </row>
    <row r="846" spans="1:3" x14ac:dyDescent="0.25">
      <c r="A846" s="13" t="s">
        <v>1589</v>
      </c>
      <c r="B846" s="17">
        <v>0.27579437545653762</v>
      </c>
      <c r="C846" s="17">
        <v>0.10939843559775993</v>
      </c>
    </row>
    <row r="847" spans="1:3" x14ac:dyDescent="0.25">
      <c r="A847" s="13" t="s">
        <v>1591</v>
      </c>
      <c r="B847" s="17">
        <v>0.83909130312842606</v>
      </c>
      <c r="C847" s="17">
        <v>0.29396165319599199</v>
      </c>
    </row>
    <row r="848" spans="1:3" x14ac:dyDescent="0.25">
      <c r="A848" s="13" t="s">
        <v>1593</v>
      </c>
      <c r="B848" s="17">
        <v>0.80888674233276991</v>
      </c>
      <c r="C848" s="17">
        <v>8.1343234323432337E-2</v>
      </c>
    </row>
    <row r="849" spans="1:3" x14ac:dyDescent="0.25">
      <c r="A849" s="13" t="s">
        <v>1595</v>
      </c>
      <c r="B849" s="17">
        <v>0.27596201899050476</v>
      </c>
      <c r="C849" s="17">
        <v>0.11259249163297139</v>
      </c>
    </row>
    <row r="850" spans="1:3" x14ac:dyDescent="0.25">
      <c r="A850" s="13" t="s">
        <v>1597</v>
      </c>
      <c r="B850" s="17">
        <v>0.43174384387340969</v>
      </c>
      <c r="C850" s="17">
        <v>0.10240963539102753</v>
      </c>
    </row>
    <row r="851" spans="1:3" x14ac:dyDescent="0.25">
      <c r="A851" s="13" t="s">
        <v>1599</v>
      </c>
      <c r="B851" s="17">
        <v>0.59981965154101313</v>
      </c>
      <c r="C851" s="17">
        <v>1.6115358603587645E-2</v>
      </c>
    </row>
    <row r="852" spans="1:3" x14ac:dyDescent="0.25">
      <c r="A852" s="13" t="s">
        <v>1601</v>
      </c>
      <c r="B852" s="17">
        <v>0.24829750442969067</v>
      </c>
      <c r="C852" s="17">
        <v>1.2499398700624069E-2</v>
      </c>
    </row>
    <row r="853" spans="1:3" x14ac:dyDescent="0.25">
      <c r="A853" s="13" t="s">
        <v>1603</v>
      </c>
      <c r="B853" s="17">
        <v>0.11199323843078414</v>
      </c>
      <c r="C853" s="17">
        <v>1.1963165908522552E-2</v>
      </c>
    </row>
    <row r="854" spans="1:3" x14ac:dyDescent="0.25">
      <c r="A854" s="13" t="s">
        <v>1605</v>
      </c>
      <c r="B854" s="17">
        <v>0.29936025739351652</v>
      </c>
      <c r="C854" s="17">
        <v>1.9689886953864952E-2</v>
      </c>
    </row>
    <row r="855" spans="1:3" x14ac:dyDescent="0.25">
      <c r="A855" s="13" t="s">
        <v>1607</v>
      </c>
      <c r="B855" s="17">
        <v>0.24756742757778682</v>
      </c>
      <c r="C855" s="17">
        <v>5.3425043471826555E-2</v>
      </c>
    </row>
    <row r="856" spans="1:3" x14ac:dyDescent="0.25">
      <c r="A856" s="13" t="s">
        <v>1609</v>
      </c>
      <c r="B856" s="17">
        <v>0.15391102434065362</v>
      </c>
      <c r="C856" s="17">
        <v>3.6692397444635705E-2</v>
      </c>
    </row>
    <row r="857" spans="1:3" x14ac:dyDescent="0.25">
      <c r="A857" s="13" t="s">
        <v>1611</v>
      </c>
      <c r="B857" s="17">
        <v>6.916212390211092E-2</v>
      </c>
      <c r="C857" s="17">
        <v>9.2544652051608934E-3</v>
      </c>
    </row>
    <row r="858" spans="1:3" x14ac:dyDescent="0.25">
      <c r="A858" s="13" t="s">
        <v>1613</v>
      </c>
      <c r="B858" s="17">
        <v>0.20345920783338015</v>
      </c>
      <c r="C858" s="17">
        <v>4.4435490990810227E-2</v>
      </c>
    </row>
    <row r="859" spans="1:3" x14ac:dyDescent="0.25">
      <c r="A859" s="13" t="s">
        <v>1615</v>
      </c>
      <c r="B859" s="17">
        <v>0.16241916724819724</v>
      </c>
      <c r="C859" s="17">
        <v>2.3182755679615415E-2</v>
      </c>
    </row>
    <row r="860" spans="1:3" x14ac:dyDescent="0.25">
      <c r="A860" s="13" t="s">
        <v>1617</v>
      </c>
      <c r="B860" s="17">
        <v>0.39832875936842366</v>
      </c>
      <c r="C860" s="17">
        <v>0.1500371660287729</v>
      </c>
    </row>
    <row r="861" spans="1:3" x14ac:dyDescent="0.25">
      <c r="A861" s="13" t="s">
        <v>1619</v>
      </c>
      <c r="B861" s="17">
        <v>8.8494023904382477E-2</v>
      </c>
      <c r="C861" s="17">
        <v>3.2713280212483396E-2</v>
      </c>
    </row>
    <row r="862" spans="1:3" x14ac:dyDescent="0.25">
      <c r="A862" s="13" t="s">
        <v>1621</v>
      </c>
      <c r="B862" s="17">
        <v>1.2854126109479658</v>
      </c>
      <c r="C862" s="17">
        <v>0.2776491239647606</v>
      </c>
    </row>
    <row r="863" spans="1:3" x14ac:dyDescent="0.25">
      <c r="A863" s="13" t="s">
        <v>1623</v>
      </c>
      <c r="B863" s="17">
        <v>3.995902818538595E-2</v>
      </c>
      <c r="C863" s="17">
        <v>1.5633969777532255E-3</v>
      </c>
    </row>
    <row r="864" spans="1:3" x14ac:dyDescent="0.25">
      <c r="A864" s="13" t="s">
        <v>1625</v>
      </c>
      <c r="B864" s="17">
        <v>7.7900803882906114E-2</v>
      </c>
      <c r="C864" s="17">
        <v>2.7369162579840574E-2</v>
      </c>
    </row>
    <row r="865" spans="1:3" x14ac:dyDescent="0.25">
      <c r="A865" s="13" t="s">
        <v>1627</v>
      </c>
      <c r="B865" s="17">
        <v>3.7648581288343558E-2</v>
      </c>
      <c r="C865" s="17">
        <v>8.7871772750511244E-3</v>
      </c>
    </row>
    <row r="866" spans="1:3" x14ac:dyDescent="0.25">
      <c r="A866" s="13" t="s">
        <v>1629</v>
      </c>
      <c r="B866" s="17">
        <v>9.1759674875652064E-2</v>
      </c>
      <c r="C866" s="17">
        <v>3.7254438109102672E-2</v>
      </c>
    </row>
    <row r="867" spans="1:3" x14ac:dyDescent="0.25">
      <c r="A867" s="13" t="s">
        <v>1631</v>
      </c>
      <c r="B867" s="17">
        <v>9.0741383968198835E-2</v>
      </c>
      <c r="C867" s="17">
        <v>3.5086668467703544E-2</v>
      </c>
    </row>
    <row r="868" spans="1:3" x14ac:dyDescent="0.25">
      <c r="A868" s="13" t="s">
        <v>1633</v>
      </c>
      <c r="B868" s="17">
        <v>5.1002436375377928E-2</v>
      </c>
      <c r="C868" s="17">
        <v>1.859888846488782E-2</v>
      </c>
    </row>
    <row r="869" spans="1:3" x14ac:dyDescent="0.25">
      <c r="A869" s="13" t="s">
        <v>1635</v>
      </c>
      <c r="B869" s="17">
        <v>0.65205938279573639</v>
      </c>
      <c r="C869" s="17">
        <v>0.22974227913170397</v>
      </c>
    </row>
    <row r="870" spans="1:3" x14ac:dyDescent="0.25">
      <c r="A870" s="13" t="s">
        <v>1637</v>
      </c>
      <c r="B870" s="17">
        <v>3.5942683218768166E-2</v>
      </c>
      <c r="C870" s="17">
        <v>7.8570773913340854E-3</v>
      </c>
    </row>
    <row r="871" spans="1:3" x14ac:dyDescent="0.25">
      <c r="A871" s="13" t="s">
        <v>1639</v>
      </c>
      <c r="B871" s="17">
        <v>0.152158959139954</v>
      </c>
      <c r="C871" s="17">
        <v>5.7465360350622045E-2</v>
      </c>
    </row>
    <row r="872" spans="1:3" x14ac:dyDescent="0.25">
      <c r="A872" s="13" t="s">
        <v>1641</v>
      </c>
      <c r="B872" s="17">
        <v>0.30286201748773728</v>
      </c>
      <c r="C872" s="17">
        <v>0.12134672638089145</v>
      </c>
    </row>
    <row r="873" spans="1:3" x14ac:dyDescent="0.25">
      <c r="A873" s="13" t="s">
        <v>1643</v>
      </c>
      <c r="B873" s="17">
        <v>7.318172116957955E-2</v>
      </c>
      <c r="C873" s="17">
        <v>6.2555115527204025E-3</v>
      </c>
    </row>
    <row r="874" spans="1:3" x14ac:dyDescent="0.25">
      <c r="A874" s="13" t="s">
        <v>1645</v>
      </c>
      <c r="B874" s="17">
        <v>0.64688851556635807</v>
      </c>
      <c r="C874" s="17">
        <v>2.8263216213318083E-2</v>
      </c>
    </row>
    <row r="875" spans="1:3" x14ac:dyDescent="0.25">
      <c r="A875" s="13" t="s">
        <v>1647</v>
      </c>
      <c r="B875" s="17">
        <v>0.11212523964667553</v>
      </c>
      <c r="C875" s="17">
        <v>4.5709726616561398E-2</v>
      </c>
    </row>
    <row r="876" spans="1:3" x14ac:dyDescent="0.25">
      <c r="A876" s="13" t="s">
        <v>1649</v>
      </c>
      <c r="B876" s="17">
        <v>0.27993731191490429</v>
      </c>
      <c r="C876" s="17">
        <v>6.3881692911744836E-2</v>
      </c>
    </row>
    <row r="877" spans="1:3" x14ac:dyDescent="0.25">
      <c r="A877" s="13" t="s">
        <v>1651</v>
      </c>
      <c r="B877" s="17">
        <v>4.962398850127455E-2</v>
      </c>
      <c r="C877" s="17">
        <v>1.2048710760996451E-2</v>
      </c>
    </row>
    <row r="878" spans="1:3" x14ac:dyDescent="0.25">
      <c r="A878" s="13" t="s">
        <v>1653</v>
      </c>
      <c r="B878" s="17">
        <v>0.1838694409553456</v>
      </c>
      <c r="C878" s="17">
        <v>1.5701636539056669E-2</v>
      </c>
    </row>
    <row r="879" spans="1:3" x14ac:dyDescent="0.25">
      <c r="A879" s="13" t="s">
        <v>1655</v>
      </c>
      <c r="B879" s="17">
        <v>0.10640564788353729</v>
      </c>
      <c r="C879" s="17">
        <v>4.1746475881320105E-2</v>
      </c>
    </row>
    <row r="880" spans="1:3" x14ac:dyDescent="0.25">
      <c r="A880" s="13" t="s">
        <v>1657</v>
      </c>
      <c r="B880" s="17">
        <v>0.9432727480566987</v>
      </c>
      <c r="C880" s="17">
        <v>0.21789597622313672</v>
      </c>
    </row>
    <row r="881" spans="1:3" x14ac:dyDescent="0.25">
      <c r="A881" s="13" t="s">
        <v>1659</v>
      </c>
      <c r="B881" s="17">
        <v>5.1969587935296144E-2</v>
      </c>
      <c r="C881" s="17">
        <v>1.2341290948343295E-3</v>
      </c>
    </row>
    <row r="882" spans="1:3" x14ac:dyDescent="0.25">
      <c r="A882" s="13" t="s">
        <v>1661</v>
      </c>
      <c r="B882" s="17">
        <v>0.73268701320093188</v>
      </c>
      <c r="C882" s="17">
        <v>0.26791922567083171</v>
      </c>
    </row>
    <row r="883" spans="1:3" x14ac:dyDescent="0.25">
      <c r="A883" s="13" t="s">
        <v>1663</v>
      </c>
      <c r="B883" s="17">
        <v>7.8115363501433402E-2</v>
      </c>
      <c r="C883" s="17">
        <v>2.2736093508911042E-3</v>
      </c>
    </row>
    <row r="884" spans="1:3" x14ac:dyDescent="0.25">
      <c r="A884" s="13" t="s">
        <v>1665</v>
      </c>
      <c r="B884" s="17">
        <v>6.992693961727231E-2</v>
      </c>
      <c r="C884" s="17">
        <v>2.5826339040676147E-2</v>
      </c>
    </row>
    <row r="885" spans="1:3" x14ac:dyDescent="0.25">
      <c r="A885" s="13" t="s">
        <v>1667</v>
      </c>
      <c r="B885" s="17">
        <v>0.24996240036095654</v>
      </c>
      <c r="C885" s="17">
        <v>2.8228994334987715E-2</v>
      </c>
    </row>
    <row r="886" spans="1:3" x14ac:dyDescent="0.25">
      <c r="A886" s="13" t="s">
        <v>1669</v>
      </c>
      <c r="B886" s="17">
        <v>0.34962392863389891</v>
      </c>
      <c r="C886" s="17">
        <v>0.12516537422502089</v>
      </c>
    </row>
    <row r="887" spans="1:3" x14ac:dyDescent="0.25">
      <c r="A887" s="13" t="s">
        <v>1671</v>
      </c>
      <c r="B887" s="17">
        <v>2.7904288521558202E-2</v>
      </c>
      <c r="C887" s="17">
        <v>1.3482371980117903E-3</v>
      </c>
    </row>
    <row r="888" spans="1:3" x14ac:dyDescent="0.25">
      <c r="A888" s="13" t="s">
        <v>1673</v>
      </c>
      <c r="B888" s="17">
        <v>1.0539821216767438</v>
      </c>
      <c r="C888" s="17">
        <v>9.6660861515318094E-2</v>
      </c>
    </row>
    <row r="889" spans="1:3" x14ac:dyDescent="0.25">
      <c r="A889" s="13" t="s">
        <v>1675</v>
      </c>
      <c r="B889" s="17">
        <v>0.30688548708257762</v>
      </c>
      <c r="C889" s="17">
        <v>6.9356120080662553E-2</v>
      </c>
    </row>
    <row r="890" spans="1:3" x14ac:dyDescent="0.25">
      <c r="A890" s="13" t="s">
        <v>1677</v>
      </c>
      <c r="B890" s="17">
        <v>0.25516069931833524</v>
      </c>
      <c r="C890" s="17">
        <v>9.2027958887479583E-2</v>
      </c>
    </row>
    <row r="891" spans="1:3" x14ac:dyDescent="0.25">
      <c r="A891" s="13" t="s">
        <v>1679</v>
      </c>
      <c r="B891" s="17">
        <v>5.2344140609976539E-2</v>
      </c>
      <c r="C891" s="17">
        <v>2.139131400929024E-2</v>
      </c>
    </row>
    <row r="892" spans="1:3" x14ac:dyDescent="0.25">
      <c r="A892" s="13" t="s">
        <v>1681</v>
      </c>
      <c r="B892" s="17">
        <v>0.60187739387564743</v>
      </c>
      <c r="C892" s="17">
        <v>4.2820589149748296E-2</v>
      </c>
    </row>
    <row r="893" spans="1:3" x14ac:dyDescent="0.25">
      <c r="A893" s="13" t="s">
        <v>1683</v>
      </c>
      <c r="B893" s="17">
        <v>0.28317432202138937</v>
      </c>
      <c r="C893" s="17">
        <v>1.0150020798947976E-2</v>
      </c>
    </row>
    <row r="894" spans="1:3" x14ac:dyDescent="0.25">
      <c r="A894" s="13" t="s">
        <v>1685</v>
      </c>
      <c r="B894" s="17">
        <v>0.1283524067441251</v>
      </c>
      <c r="C894" s="17">
        <v>2.8340220145016162E-2</v>
      </c>
    </row>
    <row r="895" spans="1:3" x14ac:dyDescent="0.25">
      <c r="A895" s="13" t="s">
        <v>1687</v>
      </c>
      <c r="B895" s="17">
        <v>0.47953841366901606</v>
      </c>
      <c r="C895" s="17">
        <v>3.9996798297235257E-2</v>
      </c>
    </row>
    <row r="896" spans="1:3" x14ac:dyDescent="0.25">
      <c r="A896" s="13" t="s">
        <v>1689</v>
      </c>
      <c r="B896" s="17">
        <v>0.15076313747178935</v>
      </c>
      <c r="C896" s="17">
        <v>3.2293462262383707E-2</v>
      </c>
    </row>
    <row r="897" spans="1:3" x14ac:dyDescent="0.25">
      <c r="A897" s="13" t="s">
        <v>1691</v>
      </c>
      <c r="B897" s="17">
        <v>1.0193656694046405</v>
      </c>
      <c r="C897" s="17">
        <v>0.3696899294522053</v>
      </c>
    </row>
    <row r="898" spans="1:3" x14ac:dyDescent="0.25">
      <c r="A898" s="13" t="s">
        <v>1693</v>
      </c>
      <c r="B898" s="17">
        <v>7.1253216349601384E-2</v>
      </c>
      <c r="C898" s="17">
        <v>3.3743282574766947E-3</v>
      </c>
    </row>
    <row r="899" spans="1:3" x14ac:dyDescent="0.25">
      <c r="A899" s="13" t="s">
        <v>1695</v>
      </c>
      <c r="B899" s="17">
        <v>0.27710415246493686</v>
      </c>
      <c r="C899" s="17">
        <v>1.1360856890074985E-2</v>
      </c>
    </row>
    <row r="900" spans="1:3" x14ac:dyDescent="0.25">
      <c r="A900" s="13" t="s">
        <v>1697</v>
      </c>
      <c r="B900" s="17">
        <v>0.28445232999136344</v>
      </c>
      <c r="C900" s="17">
        <v>6.6504956629491949E-2</v>
      </c>
    </row>
    <row r="901" spans="1:3" x14ac:dyDescent="0.25">
      <c r="A901" s="13" t="s">
        <v>1699</v>
      </c>
      <c r="B901" s="17">
        <v>0.19940874527510993</v>
      </c>
      <c r="C901" s="17">
        <v>2.4074191191971486E-2</v>
      </c>
    </row>
    <row r="902" spans="1:3" x14ac:dyDescent="0.25">
      <c r="A902" s="13" t="s">
        <v>1701</v>
      </c>
      <c r="B902" s="17">
        <v>0.15545778666267895</v>
      </c>
      <c r="C902" s="17">
        <v>0</v>
      </c>
    </row>
    <row r="903" spans="1:3" x14ac:dyDescent="0.25">
      <c r="A903" s="13" t="s">
        <v>1703</v>
      </c>
      <c r="B903" s="17">
        <v>0.93495433917866544</v>
      </c>
      <c r="C903" s="17">
        <v>7.3263544176144321E-2</v>
      </c>
    </row>
    <row r="904" spans="1:3" x14ac:dyDescent="0.25">
      <c r="A904" s="13" t="s">
        <v>1705</v>
      </c>
      <c r="B904" s="17">
        <v>0.18251402245658979</v>
      </c>
      <c r="C904" s="17">
        <v>2.6394136908758484E-2</v>
      </c>
    </row>
    <row r="905" spans="1:3" x14ac:dyDescent="0.25">
      <c r="A905" s="13" t="s">
        <v>1707</v>
      </c>
      <c r="B905" s="17">
        <v>0.27556284987690832</v>
      </c>
      <c r="C905" s="17">
        <v>2.688310759755929E-2</v>
      </c>
    </row>
    <row r="906" spans="1:3" x14ac:dyDescent="0.25">
      <c r="A906" s="13" t="s">
        <v>1709</v>
      </c>
      <c r="B906" s="17">
        <v>0.16776411631023833</v>
      </c>
      <c r="C906" s="17">
        <v>5.9668084610453934E-2</v>
      </c>
    </row>
    <row r="907" spans="1:3" x14ac:dyDescent="0.25">
      <c r="A907" s="13" t="s">
        <v>1711</v>
      </c>
      <c r="B907" s="17">
        <v>0.34916624557857506</v>
      </c>
      <c r="C907" s="17">
        <v>1.9785543909979515E-2</v>
      </c>
    </row>
    <row r="908" spans="1:3" x14ac:dyDescent="0.25">
      <c r="A908" s="13" t="s">
        <v>1713</v>
      </c>
      <c r="B908" s="17">
        <v>0.25606638133680476</v>
      </c>
      <c r="C908" s="17">
        <v>0.10370688444140591</v>
      </c>
    </row>
    <row r="909" spans="1:3" x14ac:dyDescent="0.25">
      <c r="A909" s="13" t="s">
        <v>1715</v>
      </c>
      <c r="B909" s="17">
        <v>7.3459774698434857E-2</v>
      </c>
      <c r="C909" s="17">
        <v>7.7090602465689703E-3</v>
      </c>
    </row>
    <row r="910" spans="1:3" x14ac:dyDescent="0.25">
      <c r="A910" s="13" t="s">
        <v>1717</v>
      </c>
      <c r="B910" s="17">
        <v>0.11446878600059029</v>
      </c>
      <c r="C910" s="17">
        <v>4.4375735879834594E-2</v>
      </c>
    </row>
    <row r="911" spans="1:3" x14ac:dyDescent="0.25">
      <c r="A911" s="13" t="s">
        <v>1719</v>
      </c>
      <c r="B911" s="17">
        <v>8.5138744350888945E-2</v>
      </c>
      <c r="C911" s="17">
        <v>3.8723828514456633E-3</v>
      </c>
    </row>
    <row r="912" spans="1:3" x14ac:dyDescent="0.25">
      <c r="A912" s="13" t="s">
        <v>1721</v>
      </c>
      <c r="B912" s="17">
        <v>8.3554924788870777E-2</v>
      </c>
      <c r="C912" s="17">
        <v>3.2419310818081859E-2</v>
      </c>
    </row>
    <row r="913" spans="1:3" x14ac:dyDescent="0.25">
      <c r="A913" s="13" t="s">
        <v>1723</v>
      </c>
      <c r="B913" s="17">
        <v>0.27240312799665051</v>
      </c>
      <c r="C913" s="17">
        <v>0.11177608802330241</v>
      </c>
    </row>
    <row r="914" spans="1:3" x14ac:dyDescent="0.25">
      <c r="A914" s="13" t="s">
        <v>1725</v>
      </c>
      <c r="B914" s="17">
        <v>0.27702811763566515</v>
      </c>
      <c r="C914" s="17">
        <v>0.11441262872453756</v>
      </c>
    </row>
    <row r="915" spans="1:3" x14ac:dyDescent="0.25">
      <c r="A915" s="13" t="s">
        <v>1727</v>
      </c>
      <c r="B915" s="17">
        <v>0.17846429135308667</v>
      </c>
      <c r="C915" s="17">
        <v>0</v>
      </c>
    </row>
    <row r="916" spans="1:3" x14ac:dyDescent="0.25">
      <c r="A916" s="13" t="s">
        <v>1729</v>
      </c>
      <c r="B916" s="17">
        <v>0.23692412535201388</v>
      </c>
      <c r="C916" s="17">
        <v>0</v>
      </c>
    </row>
    <row r="917" spans="1:3" x14ac:dyDescent="0.25">
      <c r="A917" s="13" t="s">
        <v>1731</v>
      </c>
      <c r="B917" s="17">
        <v>0.1439166981763183</v>
      </c>
      <c r="C917" s="17">
        <v>5.9341642186091156E-2</v>
      </c>
    </row>
    <row r="918" spans="1:3" x14ac:dyDescent="0.25">
      <c r="A918" s="13" t="s">
        <v>1733</v>
      </c>
      <c r="B918" s="17">
        <v>0.31206817134960846</v>
      </c>
      <c r="C918" s="17">
        <v>0</v>
      </c>
    </row>
    <row r="919" spans="1:3" x14ac:dyDescent="0.25">
      <c r="A919" s="13" t="s">
        <v>1735</v>
      </c>
      <c r="B919" s="17">
        <v>0.6369777634806385</v>
      </c>
      <c r="C919" s="17">
        <v>7.5309220314447728E-2</v>
      </c>
    </row>
    <row r="920" spans="1:3" x14ac:dyDescent="0.25">
      <c r="A920" s="13" t="s">
        <v>1737</v>
      </c>
      <c r="B920" s="17">
        <v>0.48841608726629487</v>
      </c>
      <c r="C920" s="17">
        <v>2.5807090386458002E-2</v>
      </c>
    </row>
    <row r="921" spans="1:3" x14ac:dyDescent="0.25">
      <c r="A921" s="13" t="s">
        <v>1739</v>
      </c>
      <c r="B921" s="17">
        <v>0.27172128867126644</v>
      </c>
      <c r="C921" s="17">
        <v>0.10533728392313969</v>
      </c>
    </row>
    <row r="922" spans="1:3" x14ac:dyDescent="0.25">
      <c r="A922" s="13" t="s">
        <v>1741</v>
      </c>
      <c r="B922" s="17">
        <v>0.24014756616554608</v>
      </c>
      <c r="C922" s="17">
        <v>3.1870136737931556E-2</v>
      </c>
    </row>
    <row r="923" spans="1:3" x14ac:dyDescent="0.25">
      <c r="A923" s="13" t="s">
        <v>1743</v>
      </c>
      <c r="B923" s="17">
        <v>0.3274362102806217</v>
      </c>
      <c r="C923" s="17">
        <v>2.4754566512828678E-2</v>
      </c>
    </row>
    <row r="924" spans="1:3" x14ac:dyDescent="0.25">
      <c r="A924" s="13" t="s">
        <v>1745</v>
      </c>
      <c r="B924" s="17">
        <v>0.41539080947561996</v>
      </c>
      <c r="C924" s="17">
        <v>5.341197038778079E-2</v>
      </c>
    </row>
    <row r="925" spans="1:3" x14ac:dyDescent="0.25">
      <c r="A925" s="13" t="s">
        <v>1747</v>
      </c>
      <c r="B925" s="17">
        <v>0.60947820343461034</v>
      </c>
      <c r="C925" s="17">
        <v>5.189540479335724E-2</v>
      </c>
    </row>
    <row r="926" spans="1:3" x14ac:dyDescent="0.25">
      <c r="A926" s="13" t="s">
        <v>1749</v>
      </c>
      <c r="B926" s="17">
        <v>0.25194047427867888</v>
      </c>
      <c r="C926" s="17">
        <v>3.8320619881162678E-2</v>
      </c>
    </row>
    <row r="927" spans="1:3" x14ac:dyDescent="0.25">
      <c r="A927" s="13" t="s">
        <v>1751</v>
      </c>
      <c r="B927" s="17">
        <v>0.41703719160821201</v>
      </c>
      <c r="C927" s="17">
        <v>3.4738246199778493E-2</v>
      </c>
    </row>
    <row r="928" spans="1:3" x14ac:dyDescent="0.25">
      <c r="A928" s="13" t="s">
        <v>1753</v>
      </c>
      <c r="B928" s="17">
        <v>0.24938103897811179</v>
      </c>
      <c r="C928" s="17">
        <v>9.0359033909569619E-2</v>
      </c>
    </row>
    <row r="929" spans="1:3" x14ac:dyDescent="0.25">
      <c r="A929" s="13" t="s">
        <v>1755</v>
      </c>
      <c r="B929" s="17">
        <v>4.9637555462230906E-2</v>
      </c>
      <c r="C929" s="17">
        <v>1.8299706027352237E-2</v>
      </c>
    </row>
    <row r="930" spans="1:3" x14ac:dyDescent="0.25">
      <c r="A930" s="13" t="s">
        <v>1757</v>
      </c>
      <c r="B930" s="17">
        <v>0.17724831290455861</v>
      </c>
      <c r="C930" s="17">
        <v>3.8143836937061019E-2</v>
      </c>
    </row>
    <row r="931" spans="1:3" x14ac:dyDescent="0.25">
      <c r="A931" s="13" t="s">
        <v>1759</v>
      </c>
      <c r="B931" s="17">
        <v>0.20129890380627155</v>
      </c>
      <c r="C931" s="17">
        <v>7.9513079997713024E-2</v>
      </c>
    </row>
    <row r="932" spans="1:3" x14ac:dyDescent="0.25">
      <c r="A932" s="13" t="s">
        <v>1761</v>
      </c>
      <c r="B932" s="17">
        <v>0.77641343118363326</v>
      </c>
      <c r="C932" s="17">
        <v>6.6414797807934634E-2</v>
      </c>
    </row>
    <row r="933" spans="1:3" x14ac:dyDescent="0.25">
      <c r="A933" s="13" t="s">
        <v>1763</v>
      </c>
      <c r="B933" s="17">
        <v>0.30466390164146429</v>
      </c>
      <c r="C933" s="17">
        <v>1.6584362520052593E-2</v>
      </c>
    </row>
    <row r="934" spans="1:3" x14ac:dyDescent="0.25">
      <c r="A934" s="13" t="s">
        <v>1765</v>
      </c>
      <c r="B934" s="17">
        <v>0.25371953968617655</v>
      </c>
      <c r="C934" s="17">
        <v>1.7853076026676719E-2</v>
      </c>
    </row>
    <row r="935" spans="1:3" x14ac:dyDescent="0.25">
      <c r="A935" s="13" t="s">
        <v>1767</v>
      </c>
      <c r="B935" s="17">
        <v>0.12345896279280864</v>
      </c>
      <c r="C935" s="17">
        <v>4.8437057139946095E-2</v>
      </c>
    </row>
    <row r="936" spans="1:3" x14ac:dyDescent="0.25">
      <c r="A936" s="13" t="s">
        <v>1769</v>
      </c>
      <c r="B936" s="17">
        <v>0.18417718846332504</v>
      </c>
      <c r="C936" s="17">
        <v>7.6740495193052094E-2</v>
      </c>
    </row>
    <row r="937" spans="1:3" x14ac:dyDescent="0.25">
      <c r="A937" s="13" t="s">
        <v>1771</v>
      </c>
      <c r="B937" s="17">
        <v>0.45350630858679747</v>
      </c>
      <c r="C937" s="17">
        <v>9.7141043388838361E-2</v>
      </c>
    </row>
    <row r="938" spans="1:3" x14ac:dyDescent="0.25">
      <c r="A938" s="13" t="s">
        <v>1773</v>
      </c>
      <c r="B938" s="17">
        <v>0.36407339975042446</v>
      </c>
      <c r="C938" s="17">
        <v>8.3736881942597638E-2</v>
      </c>
    </row>
    <row r="939" spans="1:3" x14ac:dyDescent="0.25">
      <c r="A939" s="13" t="s">
        <v>1775</v>
      </c>
      <c r="B939" s="17">
        <v>0.34019884418394458</v>
      </c>
      <c r="C939" s="17">
        <v>7.6680835912464732E-2</v>
      </c>
    </row>
    <row r="940" spans="1:3" x14ac:dyDescent="0.25">
      <c r="A940" s="13" t="s">
        <v>1777</v>
      </c>
      <c r="B940" s="17">
        <v>5.9585957352778697E-2</v>
      </c>
      <c r="C940" s="17">
        <v>1.1739724892277095E-3</v>
      </c>
    </row>
    <row r="941" spans="1:3" x14ac:dyDescent="0.25">
      <c r="A941" s="13" t="s">
        <v>1779</v>
      </c>
      <c r="B941" s="17">
        <v>6.7687729103908828E-2</v>
      </c>
      <c r="C941" s="17">
        <v>1.550048270605742E-2</v>
      </c>
    </row>
    <row r="942" spans="1:3" x14ac:dyDescent="0.25">
      <c r="A942" s="13" t="s">
        <v>1781</v>
      </c>
      <c r="B942" s="17">
        <v>0.19880695605284443</v>
      </c>
      <c r="C942" s="17">
        <v>1.8939471555675384E-2</v>
      </c>
    </row>
    <row r="943" spans="1:3" x14ac:dyDescent="0.25">
      <c r="A943" s="13" t="s">
        <v>1783</v>
      </c>
      <c r="B943" s="17">
        <v>0.58297879915267814</v>
      </c>
      <c r="C943" s="17">
        <v>0.22872201553423407</v>
      </c>
    </row>
    <row r="944" spans="1:3" x14ac:dyDescent="0.25">
      <c r="A944" s="13" t="s">
        <v>1785</v>
      </c>
      <c r="B944" s="17">
        <v>0.88074212570113619</v>
      </c>
      <c r="C944" s="17">
        <v>7.3840644326190141E-2</v>
      </c>
    </row>
    <row r="945" spans="1:3" x14ac:dyDescent="0.25">
      <c r="A945" s="13" t="s">
        <v>1787</v>
      </c>
      <c r="B945" s="17">
        <v>0.18397743972673472</v>
      </c>
      <c r="C945" s="17">
        <v>1.7561398631025672E-2</v>
      </c>
    </row>
    <row r="946" spans="1:3" x14ac:dyDescent="0.25">
      <c r="A946" s="13" t="s">
        <v>1789</v>
      </c>
      <c r="B946" s="17">
        <v>0.25377811567060393</v>
      </c>
      <c r="C946" s="17">
        <v>0</v>
      </c>
    </row>
    <row r="947" spans="1:3" x14ac:dyDescent="0.25">
      <c r="A947" s="13" t="s">
        <v>1791</v>
      </c>
      <c r="B947" s="17">
        <v>0.42886773206392381</v>
      </c>
      <c r="C947" s="17">
        <v>5.6068627450980395E-2</v>
      </c>
    </row>
    <row r="948" spans="1:3" x14ac:dyDescent="0.25">
      <c r="A948" s="13" t="s">
        <v>1793</v>
      </c>
      <c r="B948" s="17">
        <v>5.4536079561507599E-2</v>
      </c>
      <c r="C948" s="17">
        <v>4.0731479911849467E-3</v>
      </c>
    </row>
    <row r="949" spans="1:3" x14ac:dyDescent="0.25">
      <c r="A949" s="13" t="s">
        <v>1795</v>
      </c>
      <c r="B949" s="17">
        <v>0.36303613729146716</v>
      </c>
      <c r="C949" s="17">
        <v>1.7971988419042496E-2</v>
      </c>
    </row>
    <row r="950" spans="1:3" x14ac:dyDescent="0.25">
      <c r="A950" s="13" t="s">
        <v>1797</v>
      </c>
      <c r="B950" s="17">
        <v>8.282882241215575E-2</v>
      </c>
      <c r="C950" s="17">
        <v>3.5781497309275087E-3</v>
      </c>
    </row>
    <row r="951" spans="1:3" x14ac:dyDescent="0.25">
      <c r="A951" s="13" t="s">
        <v>1799</v>
      </c>
      <c r="B951" s="17">
        <v>0.41258072231523557</v>
      </c>
      <c r="C951" s="17">
        <v>9.274814637646496E-2</v>
      </c>
    </row>
    <row r="952" spans="1:3" x14ac:dyDescent="0.25">
      <c r="A952" s="13" t="s">
        <v>1801</v>
      </c>
      <c r="B952" s="17">
        <v>0.27841897233201579</v>
      </c>
      <c r="C952" s="17">
        <v>6.8156968146942581E-2</v>
      </c>
    </row>
    <row r="953" spans="1:3" x14ac:dyDescent="0.25">
      <c r="A953" s="13" t="s">
        <v>1803</v>
      </c>
      <c r="B953" s="17">
        <v>0.15203289173138421</v>
      </c>
      <c r="C953" s="17">
        <v>3.6366285975331203E-2</v>
      </c>
    </row>
    <row r="954" spans="1:3" x14ac:dyDescent="0.25">
      <c r="A954" s="13" t="s">
        <v>1805</v>
      </c>
      <c r="B954" s="17">
        <v>0.27286889502309436</v>
      </c>
      <c r="C954" s="17">
        <v>1.3140288064718902E-2</v>
      </c>
    </row>
    <row r="955" spans="1:3" x14ac:dyDescent="0.25">
      <c r="A955" s="13" t="s">
        <v>1807</v>
      </c>
      <c r="B955" s="17">
        <v>0.47805961858915014</v>
      </c>
      <c r="C955" s="17">
        <v>0.11559482811824971</v>
      </c>
    </row>
    <row r="956" spans="1:3" x14ac:dyDescent="0.25">
      <c r="A956" s="13" t="s">
        <v>1809</v>
      </c>
      <c r="B956" s="17">
        <v>7.5090567990684434E-2</v>
      </c>
      <c r="C956" s="17">
        <v>5.2102740759908568E-3</v>
      </c>
    </row>
    <row r="957" spans="1:3" x14ac:dyDescent="0.25">
      <c r="A957" s="13" t="s">
        <v>1811</v>
      </c>
      <c r="B957" s="17">
        <v>9.0875571182133033E-2</v>
      </c>
      <c r="C957" s="17">
        <v>0</v>
      </c>
    </row>
    <row r="958" spans="1:3" x14ac:dyDescent="0.25">
      <c r="A958" s="13" t="s">
        <v>1813</v>
      </c>
      <c r="B958" s="17">
        <v>0.39944535113445329</v>
      </c>
      <c r="C958" s="17">
        <v>0.15032460865759431</v>
      </c>
    </row>
    <row r="959" spans="1:3" x14ac:dyDescent="0.25">
      <c r="A959" s="13" t="s">
        <v>1815</v>
      </c>
      <c r="B959" s="17">
        <v>0.19904164306793454</v>
      </c>
      <c r="C959" s="17">
        <v>4.9203088204608454E-2</v>
      </c>
    </row>
    <row r="960" spans="1:3" x14ac:dyDescent="0.25">
      <c r="A960" s="13" t="s">
        <v>1817</v>
      </c>
      <c r="B960" s="17">
        <v>0.2599208601592527</v>
      </c>
      <c r="C960" s="17">
        <v>0</v>
      </c>
    </row>
    <row r="961" spans="1:3" x14ac:dyDescent="0.25">
      <c r="A961" s="13" t="s">
        <v>1819</v>
      </c>
      <c r="B961" s="17">
        <v>0.54522007526108829</v>
      </c>
      <c r="C961" s="17">
        <v>0.13052567192366779</v>
      </c>
    </row>
    <row r="962" spans="1:3" x14ac:dyDescent="0.25">
      <c r="A962" s="13" t="s">
        <v>1821</v>
      </c>
      <c r="B962" s="17">
        <v>9.8439212820378971E-2</v>
      </c>
      <c r="C962" s="17">
        <v>8.0586939499921705E-3</v>
      </c>
    </row>
    <row r="963" spans="1:3" x14ac:dyDescent="0.25">
      <c r="A963" s="13" t="s">
        <v>1823</v>
      </c>
      <c r="B963" s="17">
        <v>0.31872477640998603</v>
      </c>
      <c r="C963" s="17">
        <v>0.11261608766486172</v>
      </c>
    </row>
    <row r="964" spans="1:3" x14ac:dyDescent="0.25">
      <c r="A964" s="13" t="s">
        <v>1825</v>
      </c>
      <c r="B964" s="17">
        <v>0.14416533048280777</v>
      </c>
      <c r="C964" s="17">
        <v>8.2409881821960927E-3</v>
      </c>
    </row>
    <row r="965" spans="1:3" x14ac:dyDescent="0.25">
      <c r="A965" s="13" t="s">
        <v>1827</v>
      </c>
      <c r="B965" s="17">
        <v>0.24919333800167512</v>
      </c>
      <c r="C965" s="17">
        <v>5.701543298869987E-2</v>
      </c>
    </row>
    <row r="966" spans="1:3" x14ac:dyDescent="0.25">
      <c r="A966" s="13" t="s">
        <v>1829</v>
      </c>
      <c r="B966" s="17">
        <v>0.43700470474589004</v>
      </c>
      <c r="C966" s="17">
        <v>2.3740720201785297E-2</v>
      </c>
    </row>
    <row r="967" spans="1:3" x14ac:dyDescent="0.25">
      <c r="A967" s="13" t="s">
        <v>1831</v>
      </c>
      <c r="B967" s="17">
        <v>0.12639988054352697</v>
      </c>
      <c r="C967" s="17">
        <v>1.8279764571201035E-2</v>
      </c>
    </row>
    <row r="968" spans="1:3" x14ac:dyDescent="0.25">
      <c r="A968" s="13" t="s">
        <v>1833</v>
      </c>
      <c r="B968" s="17">
        <v>0.59719060935162904</v>
      </c>
      <c r="C968" s="17">
        <v>0.12648497756389412</v>
      </c>
    </row>
    <row r="969" spans="1:3" x14ac:dyDescent="0.25">
      <c r="A969" s="13" t="s">
        <v>1835</v>
      </c>
      <c r="B969" s="17">
        <v>0.17521559339515427</v>
      </c>
      <c r="C969" s="17">
        <v>6.9093345812124174E-2</v>
      </c>
    </row>
    <row r="970" spans="1:3" x14ac:dyDescent="0.25">
      <c r="A970" s="13" t="s">
        <v>1837</v>
      </c>
      <c r="B970" s="17">
        <v>0.32309245636809464</v>
      </c>
      <c r="C970" s="17">
        <v>7.8511466897446994E-2</v>
      </c>
    </row>
    <row r="971" spans="1:3" x14ac:dyDescent="0.25">
      <c r="A971" s="13" t="s">
        <v>1839</v>
      </c>
      <c r="B971" s="17">
        <v>0.36355379315692116</v>
      </c>
      <c r="C971" s="17">
        <v>0</v>
      </c>
    </row>
    <row r="972" spans="1:3" x14ac:dyDescent="0.25">
      <c r="A972" s="13" t="s">
        <v>1841</v>
      </c>
      <c r="B972" s="17">
        <v>0.5309770860354518</v>
      </c>
      <c r="C972" s="17">
        <v>7.3039054618821167E-2</v>
      </c>
    </row>
    <row r="973" spans="1:3" x14ac:dyDescent="0.25">
      <c r="A973" s="13" t="s">
        <v>1843</v>
      </c>
      <c r="B973" s="17">
        <v>0.13702628361858191</v>
      </c>
      <c r="C973" s="17">
        <v>2.9323624694376531E-2</v>
      </c>
    </row>
    <row r="974" spans="1:3" x14ac:dyDescent="0.25">
      <c r="A974" s="13" t="s">
        <v>1845</v>
      </c>
      <c r="B974" s="17">
        <v>0.10290049727378839</v>
      </c>
      <c r="C974" s="17">
        <v>2.4449161350154298E-2</v>
      </c>
    </row>
    <row r="975" spans="1:3" x14ac:dyDescent="0.25">
      <c r="A975" s="13" t="s">
        <v>1847</v>
      </c>
      <c r="B975" s="17">
        <v>0.2195186712198432</v>
      </c>
      <c r="C975" s="17">
        <v>8.0343823832388028E-2</v>
      </c>
    </row>
    <row r="976" spans="1:3" x14ac:dyDescent="0.25">
      <c r="A976" s="13" t="s">
        <v>1849</v>
      </c>
      <c r="B976" s="17">
        <v>0.14900268795496233</v>
      </c>
      <c r="C976" s="17">
        <v>3.2630158162500148E-3</v>
      </c>
    </row>
    <row r="977" spans="1:3" x14ac:dyDescent="0.25">
      <c r="A977" s="13" t="s">
        <v>1851</v>
      </c>
      <c r="B977" s="17">
        <v>0.1362732745345093</v>
      </c>
      <c r="C977" s="17">
        <v>1.6864342713145738E-2</v>
      </c>
    </row>
    <row r="978" spans="1:3" x14ac:dyDescent="0.25">
      <c r="A978" s="13" t="s">
        <v>1853</v>
      </c>
      <c r="B978" s="17">
        <v>1.0820958514396473</v>
      </c>
      <c r="C978" s="17">
        <v>0.42995279332228709</v>
      </c>
    </row>
    <row r="979" spans="1:3" x14ac:dyDescent="0.25">
      <c r="A979" s="13" t="s">
        <v>1855</v>
      </c>
      <c r="B979" s="17">
        <v>0.20154305212117862</v>
      </c>
      <c r="C979" s="17">
        <v>1.6522929358512111E-2</v>
      </c>
    </row>
    <row r="980" spans="1:3" x14ac:dyDescent="0.25">
      <c r="A980" s="13" t="s">
        <v>1857</v>
      </c>
      <c r="B980" s="17">
        <v>0.65805280827511115</v>
      </c>
      <c r="C980" s="17">
        <v>2.4031031666817894E-2</v>
      </c>
    </row>
    <row r="981" spans="1:3" x14ac:dyDescent="0.25">
      <c r="A981" s="13" t="s">
        <v>1859</v>
      </c>
      <c r="B981" s="17">
        <v>0.12607389108071237</v>
      </c>
      <c r="C981" s="17">
        <v>0</v>
      </c>
    </row>
    <row r="982" spans="1:3" x14ac:dyDescent="0.25">
      <c r="A982" s="13" t="s">
        <v>1861</v>
      </c>
      <c r="B982" s="17">
        <v>0.12953538558760849</v>
      </c>
      <c r="C982" s="17">
        <v>4.965769617762599E-3</v>
      </c>
    </row>
    <row r="983" spans="1:3" x14ac:dyDescent="0.25">
      <c r="A983" s="13" t="s">
        <v>1863</v>
      </c>
      <c r="B983" s="17">
        <v>0.30981267140798585</v>
      </c>
      <c r="C983" s="17">
        <v>1.6684190954306698E-2</v>
      </c>
    </row>
    <row r="984" spans="1:3" x14ac:dyDescent="0.25">
      <c r="A984" s="13" t="s">
        <v>1865</v>
      </c>
      <c r="B984" s="17">
        <v>0.22106826435016122</v>
      </c>
      <c r="C984" s="17">
        <v>1.5470845327826888E-2</v>
      </c>
    </row>
    <row r="985" spans="1:3" x14ac:dyDescent="0.25">
      <c r="A985" s="13" t="s">
        <v>1867</v>
      </c>
      <c r="B985" s="17">
        <v>0.51295323139331195</v>
      </c>
      <c r="C985" s="17">
        <v>0.12259580913245618</v>
      </c>
    </row>
    <row r="986" spans="1:3" x14ac:dyDescent="0.25">
      <c r="A986" s="13" t="s">
        <v>1869</v>
      </c>
      <c r="B986" s="17">
        <v>0.26833247955679512</v>
      </c>
      <c r="C986" s="17">
        <v>8.7573377350257074E-3</v>
      </c>
    </row>
    <row r="987" spans="1:3" x14ac:dyDescent="0.25">
      <c r="A987" s="13" t="s">
        <v>1871</v>
      </c>
      <c r="B987" s="17">
        <v>8.6936653909864631E-2</v>
      </c>
      <c r="C987" s="17">
        <v>1.8395795967327357E-2</v>
      </c>
    </row>
    <row r="988" spans="1:3" x14ac:dyDescent="0.25">
      <c r="A988" s="13" t="s">
        <v>1873</v>
      </c>
      <c r="B988" s="17">
        <v>0.10185616757601514</v>
      </c>
      <c r="C988" s="17">
        <v>2.3019493872179421E-2</v>
      </c>
    </row>
    <row r="989" spans="1:3" x14ac:dyDescent="0.25">
      <c r="A989" s="13" t="s">
        <v>1875</v>
      </c>
      <c r="B989" s="17">
        <v>0.17130116334145862</v>
      </c>
      <c r="C989" s="17">
        <v>6.8634681515540086E-2</v>
      </c>
    </row>
    <row r="990" spans="1:3" x14ac:dyDescent="0.25">
      <c r="A990" s="13" t="s">
        <v>1877</v>
      </c>
      <c r="B990" s="17">
        <v>0.8048393887609282</v>
      </c>
      <c r="C990" s="17">
        <v>9.727889640141664E-2</v>
      </c>
    </row>
    <row r="991" spans="1:3" x14ac:dyDescent="0.25">
      <c r="A991" s="13" t="s">
        <v>1879</v>
      </c>
      <c r="B991" s="17">
        <v>0.45001914058761605</v>
      </c>
      <c r="C991" s="17">
        <v>0.16545702140555715</v>
      </c>
    </row>
    <row r="992" spans="1:3" x14ac:dyDescent="0.25">
      <c r="A992" s="13" t="s">
        <v>1881</v>
      </c>
      <c r="B992" s="17">
        <v>0.73703376442552282</v>
      </c>
      <c r="C992" s="17">
        <v>0.26877161039262409</v>
      </c>
    </row>
    <row r="993" spans="1:3" x14ac:dyDescent="0.25">
      <c r="A993" s="13" t="s">
        <v>1883</v>
      </c>
      <c r="B993" s="17">
        <v>0.48855368790767689</v>
      </c>
      <c r="C993" s="17">
        <v>0.17522793318280649</v>
      </c>
    </row>
    <row r="994" spans="1:3" x14ac:dyDescent="0.25">
      <c r="A994" s="13" t="s">
        <v>1885</v>
      </c>
      <c r="B994" s="17">
        <v>0.77056507710978894</v>
      </c>
      <c r="C994" s="17">
        <v>0.18817197998993576</v>
      </c>
    </row>
    <row r="995" spans="1:3" x14ac:dyDescent="0.25">
      <c r="A995" s="13" t="s">
        <v>1887</v>
      </c>
      <c r="B995" s="17">
        <v>0.45276113662323131</v>
      </c>
      <c r="C995" s="17">
        <v>0.17582224138868816</v>
      </c>
    </row>
    <row r="996" spans="1:3" x14ac:dyDescent="0.25">
      <c r="A996" s="13" t="s">
        <v>1889</v>
      </c>
      <c r="B996" s="17">
        <v>0.89783660854860337</v>
      </c>
      <c r="C996" s="17">
        <v>0.11859476743055961</v>
      </c>
    </row>
    <row r="997" spans="1:3" x14ac:dyDescent="0.25">
      <c r="A997" s="13" t="s">
        <v>1891</v>
      </c>
      <c r="B997" s="17">
        <v>6.4348728593668914E-2</v>
      </c>
      <c r="C997" s="17">
        <v>3.4352587388394341E-3</v>
      </c>
    </row>
    <row r="998" spans="1:3" x14ac:dyDescent="0.25">
      <c r="A998" s="13" t="s">
        <v>1893</v>
      </c>
      <c r="B998" s="17">
        <v>0.25696386620427342</v>
      </c>
      <c r="C998" s="17">
        <v>5.7765470238453805E-2</v>
      </c>
    </row>
    <row r="999" spans="1:3" x14ac:dyDescent="0.25">
      <c r="A999" s="13" t="s">
        <v>1895</v>
      </c>
      <c r="B999" s="17">
        <v>0.22354935714504895</v>
      </c>
      <c r="C999" s="17">
        <v>5.134217067108534E-3</v>
      </c>
    </row>
    <row r="1000" spans="1:3" x14ac:dyDescent="0.25">
      <c r="A1000" s="13" t="s">
        <v>1897</v>
      </c>
      <c r="B1000" s="17">
        <v>0.11829358509176736</v>
      </c>
      <c r="C1000" s="17">
        <v>1.7031857305574147E-2</v>
      </c>
    </row>
    <row r="1001" spans="1:3" x14ac:dyDescent="0.25">
      <c r="A1001" s="13" t="s">
        <v>1899</v>
      </c>
      <c r="B1001" s="17">
        <v>8.1697039226933763E-2</v>
      </c>
      <c r="C1001" s="17">
        <v>1.8234787980408597E-2</v>
      </c>
    </row>
    <row r="1002" spans="1:3" x14ac:dyDescent="0.25">
      <c r="A1002" s="13" t="s">
        <v>1901</v>
      </c>
      <c r="B1002" s="17">
        <v>0.50900998697351285</v>
      </c>
      <c r="C1002" s="17">
        <v>9.2439468188491199E-3</v>
      </c>
    </row>
    <row r="1003" spans="1:3" x14ac:dyDescent="0.25">
      <c r="A1003" s="13" t="s">
        <v>1903</v>
      </c>
      <c r="B1003" s="17">
        <v>0.18886746388418058</v>
      </c>
      <c r="C1003" s="17">
        <v>0</v>
      </c>
    </row>
    <row r="1004" spans="1:3" x14ac:dyDescent="0.25">
      <c r="A1004" s="13" t="s">
        <v>1905</v>
      </c>
      <c r="B1004" s="17">
        <v>0.23128350678019552</v>
      </c>
      <c r="C1004" s="17">
        <v>5.0651080976908791E-2</v>
      </c>
    </row>
    <row r="1005" spans="1:3" x14ac:dyDescent="0.25">
      <c r="A1005" s="13" t="s">
        <v>1907</v>
      </c>
      <c r="B1005" s="17">
        <v>0.69529869211735595</v>
      </c>
      <c r="C1005" s="17">
        <v>0.16381237971800008</v>
      </c>
    </row>
    <row r="1006" spans="1:3" x14ac:dyDescent="0.25">
      <c r="A1006" s="13" t="s">
        <v>1909</v>
      </c>
      <c r="B1006" s="17">
        <v>0.37970887736615233</v>
      </c>
      <c r="C1006" s="17">
        <v>4.8239936694362884E-2</v>
      </c>
    </row>
    <row r="1007" spans="1:3" x14ac:dyDescent="0.25">
      <c r="A1007" s="13" t="s">
        <v>1911</v>
      </c>
      <c r="B1007" s="17">
        <v>1.6838563278924933E-2</v>
      </c>
      <c r="C1007" s="17">
        <v>1.865885297007656E-3</v>
      </c>
    </row>
    <row r="1008" spans="1:3" x14ac:dyDescent="0.25">
      <c r="A1008" s="13" t="s">
        <v>1913</v>
      </c>
      <c r="B1008" s="17">
        <v>0.69900230542968445</v>
      </c>
      <c r="C1008" s="17">
        <v>0.16538393354002703</v>
      </c>
    </row>
    <row r="1009" spans="1:3" x14ac:dyDescent="0.25">
      <c r="A1009" s="13" t="s">
        <v>1915</v>
      </c>
      <c r="B1009" s="17">
        <v>4.0113649108377884E-2</v>
      </c>
      <c r="C1009" s="17">
        <v>2.6051129637245005E-3</v>
      </c>
    </row>
    <row r="1010" spans="1:3" x14ac:dyDescent="0.25">
      <c r="A1010" s="13" t="s">
        <v>1917</v>
      </c>
      <c r="B1010" s="17">
        <v>0.72787855561233183</v>
      </c>
      <c r="C1010" s="17">
        <v>0.17847581331970705</v>
      </c>
    </row>
    <row r="1011" spans="1:3" x14ac:dyDescent="0.25">
      <c r="A1011" s="13" t="s">
        <v>1919</v>
      </c>
      <c r="B1011" s="17">
        <v>0.22253011648358942</v>
      </c>
      <c r="C1011" s="17">
        <v>1.2902521045586788E-2</v>
      </c>
    </row>
    <row r="1012" spans="1:3" x14ac:dyDescent="0.25">
      <c r="A1012" s="13" t="s">
        <v>1921</v>
      </c>
      <c r="B1012" s="17">
        <v>0.3044653862976659</v>
      </c>
      <c r="C1012" s="17">
        <v>7.0575084496401444E-2</v>
      </c>
    </row>
    <row r="1013" spans="1:3" x14ac:dyDescent="0.25">
      <c r="A1013" s="13" t="s">
        <v>1923</v>
      </c>
      <c r="B1013" s="17">
        <v>0.30411111111111111</v>
      </c>
      <c r="C1013" s="17">
        <v>0.12326635802469137</v>
      </c>
    </row>
    <row r="1014" spans="1:3" x14ac:dyDescent="0.25">
      <c r="A1014" s="13" t="s">
        <v>1925</v>
      </c>
      <c r="B1014" s="17">
        <v>0.75824225761741382</v>
      </c>
      <c r="C1014" s="17">
        <v>1.3661660342490134E-2</v>
      </c>
    </row>
    <row r="1015" spans="1:3" x14ac:dyDescent="0.25">
      <c r="A1015" s="13" t="s">
        <v>1927</v>
      </c>
      <c r="B1015" s="17">
        <v>0.20364510436317168</v>
      </c>
      <c r="C1015" s="17">
        <v>4.5127730785614315E-2</v>
      </c>
    </row>
    <row r="1016" spans="1:3" x14ac:dyDescent="0.25">
      <c r="A1016" s="13" t="s">
        <v>1929</v>
      </c>
      <c r="B1016" s="17">
        <v>0.24206379802199496</v>
      </c>
      <c r="C1016" s="17">
        <v>8.8030522865280236E-2</v>
      </c>
    </row>
    <row r="1017" spans="1:3" x14ac:dyDescent="0.25">
      <c r="A1017" s="13" t="s">
        <v>1931</v>
      </c>
      <c r="B1017" s="17">
        <v>0.44063736141289206</v>
      </c>
      <c r="C1017" s="17">
        <v>2.2907590023585347E-2</v>
      </c>
    </row>
    <row r="1018" spans="1:3" x14ac:dyDescent="0.25">
      <c r="A1018" s="13" t="s">
        <v>1933</v>
      </c>
      <c r="B1018" s="17">
        <v>0.66614319661122012</v>
      </c>
      <c r="C1018" s="17">
        <v>1.4918648620725282E-2</v>
      </c>
    </row>
    <row r="1019" spans="1:3" x14ac:dyDescent="0.25">
      <c r="A1019" s="13" t="s">
        <v>1935</v>
      </c>
      <c r="B1019" s="17">
        <v>0.46181486257407378</v>
      </c>
      <c r="C1019" s="17">
        <v>0.18349444838860798</v>
      </c>
    </row>
    <row r="1020" spans="1:3" x14ac:dyDescent="0.25">
      <c r="A1020" s="13" t="s">
        <v>1937</v>
      </c>
      <c r="B1020" s="17">
        <v>0.20800342231862087</v>
      </c>
      <c r="C1020" s="17">
        <v>2.2566613880904314E-2</v>
      </c>
    </row>
    <row r="1021" spans="1:3" x14ac:dyDescent="0.25">
      <c r="A1021" s="13" t="s">
        <v>1939</v>
      </c>
      <c r="B1021" s="17">
        <v>0.84117508674939712</v>
      </c>
      <c r="C1021" s="17">
        <v>0.32833872453880686</v>
      </c>
    </row>
    <row r="1022" spans="1:3" x14ac:dyDescent="0.25">
      <c r="A1022" s="13" t="s">
        <v>1941</v>
      </c>
      <c r="B1022" s="17">
        <v>0.5484602363610952</v>
      </c>
      <c r="C1022" s="17">
        <v>0.12559740965632912</v>
      </c>
    </row>
    <row r="1023" spans="1:3" x14ac:dyDescent="0.25">
      <c r="A1023" s="13" t="s">
        <v>1943</v>
      </c>
      <c r="B1023" s="17">
        <v>0.78557476316046493</v>
      </c>
      <c r="C1023" s="17">
        <v>0.16685608946186151</v>
      </c>
    </row>
    <row r="1024" spans="1:3" x14ac:dyDescent="0.25">
      <c r="A1024" s="13" t="s">
        <v>1945</v>
      </c>
      <c r="B1024" s="17">
        <v>0.13687813897703704</v>
      </c>
      <c r="C1024" s="17">
        <v>3.2412733315009615E-2</v>
      </c>
    </row>
    <row r="1025" spans="1:3" x14ac:dyDescent="0.25">
      <c r="A1025" s="13" t="s">
        <v>1947</v>
      </c>
      <c r="B1025" s="17">
        <v>0.3162307149818937</v>
      </c>
      <c r="C1025" s="17">
        <v>1.317054810259986E-2</v>
      </c>
    </row>
    <row r="1026" spans="1:3" x14ac:dyDescent="0.25">
      <c r="A1026" s="13" t="s">
        <v>1949</v>
      </c>
      <c r="B1026" s="17">
        <v>0.32809468374078388</v>
      </c>
      <c r="C1026" s="17">
        <v>0.13648742539312969</v>
      </c>
    </row>
    <row r="1027" spans="1:3" x14ac:dyDescent="0.25">
      <c r="A1027" s="13" t="s">
        <v>1951</v>
      </c>
      <c r="B1027" s="17">
        <v>7.9086381244654627E-2</v>
      </c>
      <c r="C1027" s="17">
        <v>7.5892293158480216E-3</v>
      </c>
    </row>
    <row r="1028" spans="1:3" x14ac:dyDescent="0.25">
      <c r="A1028" s="13" t="s">
        <v>1953</v>
      </c>
      <c r="B1028" s="17">
        <v>4.3612145517043829E-2</v>
      </c>
      <c r="C1028" s="17">
        <v>1.6805224015192504E-2</v>
      </c>
    </row>
    <row r="1029" spans="1:3" x14ac:dyDescent="0.25">
      <c r="A1029" s="13" t="s">
        <v>1955</v>
      </c>
      <c r="B1029" s="17">
        <v>0.27213915888957063</v>
      </c>
      <c r="C1029" s="17">
        <v>0</v>
      </c>
    </row>
    <row r="1030" spans="1:3" x14ac:dyDescent="0.25">
      <c r="A1030" s="13" t="s">
        <v>1957</v>
      </c>
      <c r="B1030" s="17">
        <v>5.5003752905769275E-2</v>
      </c>
      <c r="C1030" s="17">
        <v>5.7855232570849756E-3</v>
      </c>
    </row>
    <row r="1031" spans="1:3" x14ac:dyDescent="0.25">
      <c r="A1031" s="13" t="s">
        <v>1959</v>
      </c>
      <c r="B1031" s="17">
        <v>0.38800164829090322</v>
      </c>
      <c r="C1031" s="17">
        <v>2.3812778274721853E-2</v>
      </c>
    </row>
    <row r="1032" spans="1:3" x14ac:dyDescent="0.25">
      <c r="A1032" s="13" t="s">
        <v>1961</v>
      </c>
      <c r="B1032" s="17">
        <v>7.0168972783283795E-2</v>
      </c>
      <c r="C1032" s="17">
        <v>2.818453740128565E-2</v>
      </c>
    </row>
    <row r="1033" spans="1:3" x14ac:dyDescent="0.25">
      <c r="A1033" s="13" t="s">
        <v>1963</v>
      </c>
      <c r="B1033" s="17">
        <v>0.16425485080710908</v>
      </c>
      <c r="C1033" s="17">
        <v>3.5840412522419693E-2</v>
      </c>
    </row>
    <row r="1034" spans="1:3" x14ac:dyDescent="0.25">
      <c r="A1034" s="13" t="s">
        <v>1965</v>
      </c>
      <c r="B1034" s="17">
        <v>0.34959622209182106</v>
      </c>
      <c r="C1034" s="17">
        <v>0.13925582846657539</v>
      </c>
    </row>
    <row r="1035" spans="1:3" x14ac:dyDescent="0.25">
      <c r="A1035" s="13" t="s">
        <v>1967</v>
      </c>
      <c r="B1035" s="17">
        <v>4.4055652080218728E-2</v>
      </c>
      <c r="C1035" s="17">
        <v>1.6230060922775781E-3</v>
      </c>
    </row>
    <row r="1036" spans="1:3" x14ac:dyDescent="0.25">
      <c r="A1036" s="13" t="s">
        <v>1969</v>
      </c>
      <c r="B1036" s="17">
        <v>0.43108585570770308</v>
      </c>
      <c r="C1036" s="17">
        <v>0.17660148384540655</v>
      </c>
    </row>
    <row r="1037" spans="1:3" x14ac:dyDescent="0.25">
      <c r="A1037" s="13" t="s">
        <v>1971</v>
      </c>
      <c r="B1037" s="17">
        <v>0.26931028639213694</v>
      </c>
      <c r="C1037" s="17">
        <v>5.993419194486811E-3</v>
      </c>
    </row>
    <row r="1038" spans="1:3" x14ac:dyDescent="0.25">
      <c r="A1038" s="13" t="s">
        <v>1973</v>
      </c>
      <c r="B1038" s="17">
        <v>0.2089071533540422</v>
      </c>
      <c r="C1038" s="17">
        <v>4.3074120680400216E-3</v>
      </c>
    </row>
    <row r="1039" spans="1:3" x14ac:dyDescent="0.25">
      <c r="A1039" s="13" t="s">
        <v>1975</v>
      </c>
      <c r="B1039" s="17">
        <v>0.27174073216428435</v>
      </c>
      <c r="C1039" s="17">
        <v>6.0054691282655823E-2</v>
      </c>
    </row>
    <row r="1040" spans="1:3" x14ac:dyDescent="0.25">
      <c r="A1040" s="13" t="s">
        <v>1977</v>
      </c>
      <c r="B1040" s="17">
        <v>0.13654599178417853</v>
      </c>
      <c r="C1040" s="17">
        <v>1.741444521851469E-2</v>
      </c>
    </row>
    <row r="1041" spans="1:3" x14ac:dyDescent="0.25">
      <c r="A1041" s="13" t="s">
        <v>1979</v>
      </c>
      <c r="B1041" s="17">
        <v>0.25484625904047598</v>
      </c>
      <c r="C1041" s="17">
        <v>1.6403970055405958E-2</v>
      </c>
    </row>
    <row r="1042" spans="1:3" x14ac:dyDescent="0.25">
      <c r="A1042" s="13" t="s">
        <v>1981</v>
      </c>
      <c r="B1042" s="17">
        <v>2.4059089469289027E-2</v>
      </c>
      <c r="C1042" s="17">
        <v>3.2747333966846163E-3</v>
      </c>
    </row>
    <row r="1043" spans="1:3" x14ac:dyDescent="0.25">
      <c r="A1043" s="13" t="s">
        <v>1983</v>
      </c>
      <c r="B1043" s="17">
        <v>3.6818944502485199E-2</v>
      </c>
      <c r="C1043" s="17">
        <v>1.3291649518261733E-2</v>
      </c>
    </row>
    <row r="1044" spans="1:3" x14ac:dyDescent="0.25">
      <c r="A1044" s="13" t="s">
        <v>1985</v>
      </c>
      <c r="B1044" s="17">
        <v>4.196021925029144E-2</v>
      </c>
      <c r="C1044" s="17">
        <v>1.6490354097426878E-2</v>
      </c>
    </row>
    <row r="1045" spans="1:3" x14ac:dyDescent="0.25">
      <c r="A1045" s="13" t="s">
        <v>1987</v>
      </c>
      <c r="B1045" s="17">
        <v>7.9912627761292446E-2</v>
      </c>
      <c r="C1045" s="17">
        <v>3.2284706194819941E-2</v>
      </c>
    </row>
    <row r="1046" spans="1:3" x14ac:dyDescent="0.25">
      <c r="A1046" s="13" t="s">
        <v>1989</v>
      </c>
      <c r="B1046" s="17">
        <v>6.8445283909809945E-2</v>
      </c>
      <c r="C1046" s="17">
        <v>5.5732499114626369E-3</v>
      </c>
    </row>
    <row r="1047" spans="1:3" x14ac:dyDescent="0.25">
      <c r="A1047" s="13" t="s">
        <v>1991</v>
      </c>
      <c r="B1047" s="17">
        <v>0.20091449552617807</v>
      </c>
      <c r="C1047" s="17">
        <v>1.7000666283482176E-2</v>
      </c>
    </row>
    <row r="1048" spans="1:3" x14ac:dyDescent="0.25">
      <c r="A1048" s="13" t="s">
        <v>1993</v>
      </c>
      <c r="B1048" s="17">
        <v>0.24887472484147583</v>
      </c>
      <c r="C1048" s="17">
        <v>9.9135098728521207E-2</v>
      </c>
    </row>
    <row r="1049" spans="1:3" x14ac:dyDescent="0.25">
      <c r="A1049" s="13" t="s">
        <v>1995</v>
      </c>
      <c r="B1049" s="17">
        <v>0.23936119978089643</v>
      </c>
      <c r="C1049" s="17">
        <v>2.0255117138557818E-2</v>
      </c>
    </row>
    <row r="1050" spans="1:3" x14ac:dyDescent="0.25">
      <c r="A1050" s="13" t="s">
        <v>1997</v>
      </c>
      <c r="B1050" s="17">
        <v>0.24067928548017042</v>
      </c>
      <c r="C1050" s="17">
        <v>5.1120288430022948E-2</v>
      </c>
    </row>
    <row r="1051" spans="1:3" x14ac:dyDescent="0.25">
      <c r="A1051" s="13" t="s">
        <v>1999</v>
      </c>
      <c r="B1051" s="17">
        <v>0.34185488327117003</v>
      </c>
      <c r="C1051" s="17">
        <v>2.1462287608785744E-2</v>
      </c>
    </row>
    <row r="1052" spans="1:3" x14ac:dyDescent="0.25">
      <c r="A1052" s="13" t="s">
        <v>2001</v>
      </c>
      <c r="B1052" s="17">
        <v>0.43951070130569392</v>
      </c>
      <c r="C1052" s="17">
        <v>0</v>
      </c>
    </row>
    <row r="1053" spans="1:3" x14ac:dyDescent="0.25">
      <c r="A1053" s="13" t="s">
        <v>2003</v>
      </c>
      <c r="B1053" s="17">
        <v>0.27538316232344479</v>
      </c>
      <c r="C1053" s="17">
        <v>1.0026746232773795E-2</v>
      </c>
    </row>
    <row r="1054" spans="1:3" x14ac:dyDescent="0.25">
      <c r="A1054" s="13" t="s">
        <v>2005</v>
      </c>
      <c r="B1054" s="17">
        <v>0.37410483737614003</v>
      </c>
      <c r="C1054" s="17">
        <v>1.3058032401813009E-2</v>
      </c>
    </row>
    <row r="1055" spans="1:3" x14ac:dyDescent="0.25">
      <c r="A1055" s="13" t="s">
        <v>2007</v>
      </c>
      <c r="B1055" s="17">
        <v>0.33564514080861163</v>
      </c>
      <c r="C1055" s="17">
        <v>7.3573422679808154E-2</v>
      </c>
    </row>
    <row r="1056" spans="1:3" x14ac:dyDescent="0.25">
      <c r="A1056" s="13" t="s">
        <v>2009</v>
      </c>
      <c r="B1056" s="17">
        <v>0.346061011881589</v>
      </c>
      <c r="C1056" s="17">
        <v>7.3295731659840851E-2</v>
      </c>
    </row>
    <row r="1057" spans="1:3" x14ac:dyDescent="0.25">
      <c r="A1057" s="13" t="s">
        <v>2011</v>
      </c>
      <c r="B1057" s="17">
        <v>0.16496344626994733</v>
      </c>
      <c r="C1057" s="17">
        <v>1.6508791237586147E-2</v>
      </c>
    </row>
    <row r="1058" spans="1:3" x14ac:dyDescent="0.25">
      <c r="A1058" s="13" t="s">
        <v>2013</v>
      </c>
      <c r="B1058" s="17">
        <v>0.42466294353246459</v>
      </c>
      <c r="C1058" s="17">
        <v>9.4275173464207149E-2</v>
      </c>
    </row>
    <row r="1059" spans="1:3" x14ac:dyDescent="0.25">
      <c r="A1059" s="13" t="s">
        <v>2015</v>
      </c>
      <c r="B1059" s="17">
        <v>0.27991615853658536</v>
      </c>
      <c r="C1059" s="17">
        <v>6.7291844512195123E-2</v>
      </c>
    </row>
    <row r="1060" spans="1:3" x14ac:dyDescent="0.25">
      <c r="A1060" s="13" t="s">
        <v>2017</v>
      </c>
      <c r="B1060" s="17">
        <v>0.20415946111266339</v>
      </c>
      <c r="C1060" s="17">
        <v>1.3415998972972566E-2</v>
      </c>
    </row>
    <row r="1061" spans="1:3" x14ac:dyDescent="0.25">
      <c r="A1061" s="13" t="s">
        <v>2019</v>
      </c>
      <c r="B1061" s="17">
        <v>0.23051183541950676</v>
      </c>
      <c r="C1061" s="17">
        <v>9.5278225306729469E-2</v>
      </c>
    </row>
    <row r="1062" spans="1:3" x14ac:dyDescent="0.25">
      <c r="A1062" s="13" t="s">
        <v>2021</v>
      </c>
      <c r="B1062" s="17">
        <v>0.28358553614605125</v>
      </c>
      <c r="C1062" s="17">
        <v>2.2001276861637099E-2</v>
      </c>
    </row>
    <row r="1063" spans="1:3" x14ac:dyDescent="0.25">
      <c r="A1063" s="13" t="s">
        <v>2023</v>
      </c>
      <c r="B1063" s="17">
        <v>0.28004879418682205</v>
      </c>
      <c r="C1063" s="17">
        <v>1.9106381858391547E-2</v>
      </c>
    </row>
    <row r="1064" spans="1:3" x14ac:dyDescent="0.25">
      <c r="A1064" s="13" t="s">
        <v>2025</v>
      </c>
      <c r="B1064" s="17">
        <v>0.36455849186908523</v>
      </c>
      <c r="C1064" s="17">
        <v>1.9857970670436279E-2</v>
      </c>
    </row>
    <row r="1065" spans="1:3" x14ac:dyDescent="0.25">
      <c r="A1065" s="13" t="s">
        <v>2027</v>
      </c>
      <c r="B1065" s="17">
        <v>5.4350222406660528E-2</v>
      </c>
      <c r="C1065" s="17">
        <v>5.9626598885589169E-3</v>
      </c>
    </row>
    <row r="1066" spans="1:3" x14ac:dyDescent="0.25">
      <c r="A1066" s="13" t="s">
        <v>2029</v>
      </c>
      <c r="B1066" s="17">
        <v>0.49071294154827405</v>
      </c>
      <c r="C1066" s="17">
        <v>4.3061688669261966E-2</v>
      </c>
    </row>
    <row r="1067" spans="1:3" x14ac:dyDescent="0.25">
      <c r="A1067" s="13" t="s">
        <v>2031</v>
      </c>
      <c r="B1067" s="17">
        <v>0.22476183889762963</v>
      </c>
      <c r="C1067" s="17">
        <v>1.7212641988969383E-2</v>
      </c>
    </row>
    <row r="1068" spans="1:3" x14ac:dyDescent="0.25">
      <c r="A1068" s="13" t="s">
        <v>2033</v>
      </c>
      <c r="B1068" s="17">
        <v>3.4838408762638419E-2</v>
      </c>
      <c r="C1068" s="17">
        <v>4.2697049029048308E-3</v>
      </c>
    </row>
    <row r="1069" spans="1:3" x14ac:dyDescent="0.25">
      <c r="A1069" s="13" t="s">
        <v>2035</v>
      </c>
      <c r="B1069" s="17">
        <v>7.9695087395686329E-2</v>
      </c>
      <c r="C1069" s="17">
        <v>1.8521129421177205E-2</v>
      </c>
    </row>
    <row r="1070" spans="1:3" x14ac:dyDescent="0.25">
      <c r="A1070" s="13" t="s">
        <v>2037</v>
      </c>
      <c r="B1070" s="17">
        <v>0.63223331960461282</v>
      </c>
      <c r="C1070" s="17">
        <v>5.4847697007138929E-2</v>
      </c>
    </row>
    <row r="1071" spans="1:3" x14ac:dyDescent="0.25">
      <c r="A1071" s="13" t="s">
        <v>2039</v>
      </c>
      <c r="B1071" s="17">
        <v>0.17822896315575101</v>
      </c>
      <c r="C1071" s="17">
        <v>2.1120515281009025E-2</v>
      </c>
    </row>
    <row r="1072" spans="1:3" x14ac:dyDescent="0.25">
      <c r="A1072" s="13" t="s">
        <v>2041</v>
      </c>
      <c r="B1072" s="17">
        <v>0.19582781213191991</v>
      </c>
      <c r="C1072" s="17">
        <v>4.8173641784452298E-2</v>
      </c>
    </row>
    <row r="1073" spans="1:3" x14ac:dyDescent="0.25">
      <c r="A1073" s="13" t="s">
        <v>2714</v>
      </c>
      <c r="B1073" s="17">
        <v>0.28392419150333204</v>
      </c>
      <c r="C1073" s="17">
        <v>5.6471701991567071E-2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22" sqref="R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1"/>
  <sheetViews>
    <sheetView workbookViewId="0">
      <selection activeCell="A4" sqref="A4"/>
    </sheetView>
  </sheetViews>
  <sheetFormatPr defaultRowHeight="15" x14ac:dyDescent="0.25"/>
  <cols>
    <col min="1" max="1" width="13.140625" customWidth="1"/>
    <col min="2" max="2" width="19.5703125" customWidth="1"/>
    <col min="3" max="3" width="15.5703125" bestFit="1" customWidth="1"/>
  </cols>
  <sheetData>
    <row r="3" spans="1:3" x14ac:dyDescent="0.25">
      <c r="A3" s="9" t="s">
        <v>2713</v>
      </c>
      <c r="B3" t="s">
        <v>2732</v>
      </c>
      <c r="C3" t="s">
        <v>2731</v>
      </c>
    </row>
    <row r="4" spans="1:3" x14ac:dyDescent="0.25">
      <c r="A4" s="10" t="s">
        <v>2736</v>
      </c>
      <c r="B4" s="11">
        <v>801188</v>
      </c>
      <c r="C4" s="11">
        <v>35</v>
      </c>
    </row>
    <row r="5" spans="1:3" x14ac:dyDescent="0.25">
      <c r="A5" s="10" t="s">
        <v>2737</v>
      </c>
      <c r="B5" s="11">
        <v>695282</v>
      </c>
      <c r="C5" s="11">
        <v>30</v>
      </c>
    </row>
    <row r="6" spans="1:3" x14ac:dyDescent="0.25">
      <c r="A6" s="10" t="s">
        <v>2738</v>
      </c>
      <c r="B6" s="11">
        <v>531667</v>
      </c>
      <c r="C6" s="11">
        <v>26</v>
      </c>
    </row>
    <row r="7" spans="1:3" x14ac:dyDescent="0.25">
      <c r="A7" s="10" t="s">
        <v>2739</v>
      </c>
      <c r="B7" s="11">
        <v>787121</v>
      </c>
      <c r="C7" s="11">
        <v>33</v>
      </c>
    </row>
    <row r="8" spans="1:3" x14ac:dyDescent="0.25">
      <c r="A8" s="10" t="s">
        <v>2740</v>
      </c>
      <c r="B8" s="11">
        <v>634756</v>
      </c>
      <c r="C8" s="11">
        <v>31</v>
      </c>
    </row>
    <row r="9" spans="1:3" x14ac:dyDescent="0.25">
      <c r="A9" s="10" t="s">
        <v>2741</v>
      </c>
      <c r="B9" s="11">
        <v>481893</v>
      </c>
      <c r="C9" s="11">
        <v>25</v>
      </c>
    </row>
    <row r="10" spans="1:3" x14ac:dyDescent="0.25">
      <c r="A10" s="10" t="s">
        <v>2742</v>
      </c>
      <c r="B10" s="11">
        <v>510200</v>
      </c>
      <c r="C10" s="11">
        <v>23</v>
      </c>
    </row>
    <row r="11" spans="1:3" x14ac:dyDescent="0.25">
      <c r="A11" s="10" t="s">
        <v>2743</v>
      </c>
      <c r="B11" s="11">
        <v>546366</v>
      </c>
      <c r="C11" s="11">
        <v>27</v>
      </c>
    </row>
    <row r="12" spans="1:3" x14ac:dyDescent="0.25">
      <c r="A12" s="10" t="s">
        <v>2744</v>
      </c>
      <c r="B12" s="11">
        <v>515496</v>
      </c>
      <c r="C12" s="11">
        <v>23</v>
      </c>
    </row>
    <row r="13" spans="1:3" x14ac:dyDescent="0.25">
      <c r="A13" s="10" t="s">
        <v>2745</v>
      </c>
      <c r="B13" s="11">
        <v>359820</v>
      </c>
      <c r="C13" s="11">
        <v>19</v>
      </c>
    </row>
    <row r="14" spans="1:3" x14ac:dyDescent="0.25">
      <c r="A14" s="10" t="s">
        <v>2746</v>
      </c>
      <c r="B14" s="11">
        <v>427177</v>
      </c>
      <c r="C14" s="11">
        <v>19</v>
      </c>
    </row>
    <row r="15" spans="1:3" x14ac:dyDescent="0.25">
      <c r="A15" s="10" t="s">
        <v>2747</v>
      </c>
      <c r="B15" s="11">
        <v>425361</v>
      </c>
      <c r="C15" s="11">
        <v>23</v>
      </c>
    </row>
    <row r="16" spans="1:3" x14ac:dyDescent="0.25">
      <c r="A16" s="10" t="s">
        <v>2748</v>
      </c>
      <c r="B16" s="11">
        <v>509775</v>
      </c>
      <c r="C16" s="11">
        <v>23</v>
      </c>
    </row>
    <row r="17" spans="1:3" x14ac:dyDescent="0.25">
      <c r="A17" s="10" t="s">
        <v>2749</v>
      </c>
      <c r="B17" s="11">
        <v>490831</v>
      </c>
      <c r="C17" s="11">
        <v>23</v>
      </c>
    </row>
    <row r="18" spans="1:3" x14ac:dyDescent="0.25">
      <c r="A18" s="10" t="s">
        <v>2750</v>
      </c>
      <c r="B18" s="11">
        <v>349240</v>
      </c>
      <c r="C18" s="11">
        <v>23</v>
      </c>
    </row>
    <row r="19" spans="1:3" x14ac:dyDescent="0.25">
      <c r="A19" s="10" t="s">
        <v>2751</v>
      </c>
      <c r="B19" s="11">
        <v>647344</v>
      </c>
      <c r="C19" s="11">
        <v>27</v>
      </c>
    </row>
    <row r="20" spans="1:3" x14ac:dyDescent="0.25">
      <c r="A20" s="10" t="s">
        <v>2752</v>
      </c>
      <c r="B20" s="11">
        <v>613137</v>
      </c>
      <c r="C20" s="11">
        <v>30</v>
      </c>
    </row>
    <row r="21" spans="1:3" x14ac:dyDescent="0.25">
      <c r="A21" s="10" t="s">
        <v>2753</v>
      </c>
      <c r="B21" s="11">
        <v>457945</v>
      </c>
      <c r="C21" s="11">
        <v>23</v>
      </c>
    </row>
    <row r="22" spans="1:3" x14ac:dyDescent="0.25">
      <c r="A22" s="10" t="s">
        <v>2754</v>
      </c>
      <c r="B22" s="11">
        <v>553111</v>
      </c>
      <c r="C22" s="11">
        <v>28</v>
      </c>
    </row>
    <row r="23" spans="1:3" x14ac:dyDescent="0.25">
      <c r="A23" s="10" t="s">
        <v>2755</v>
      </c>
      <c r="B23" s="11">
        <v>407113</v>
      </c>
      <c r="C23" s="11">
        <v>20</v>
      </c>
    </row>
    <row r="24" spans="1:3" x14ac:dyDescent="0.25">
      <c r="A24" s="10" t="s">
        <v>2756</v>
      </c>
      <c r="B24" s="11">
        <v>524638</v>
      </c>
      <c r="C24" s="11">
        <v>23</v>
      </c>
    </row>
    <row r="25" spans="1:3" x14ac:dyDescent="0.25">
      <c r="A25" s="10" t="s">
        <v>2757</v>
      </c>
      <c r="B25" s="11">
        <v>745056</v>
      </c>
      <c r="C25" s="11">
        <v>33</v>
      </c>
    </row>
    <row r="26" spans="1:3" x14ac:dyDescent="0.25">
      <c r="A26" s="10" t="s">
        <v>2758</v>
      </c>
      <c r="B26" s="11">
        <v>577691</v>
      </c>
      <c r="C26" s="11">
        <v>30</v>
      </c>
    </row>
    <row r="27" spans="1:3" x14ac:dyDescent="0.25">
      <c r="A27" s="10" t="s">
        <v>2759</v>
      </c>
      <c r="B27" s="11">
        <v>804709</v>
      </c>
      <c r="C27" s="11">
        <v>33</v>
      </c>
    </row>
    <row r="28" spans="1:3" x14ac:dyDescent="0.25">
      <c r="A28" s="10" t="s">
        <v>2760</v>
      </c>
      <c r="B28" s="11">
        <v>781776</v>
      </c>
      <c r="C28" s="11">
        <v>32</v>
      </c>
    </row>
    <row r="29" spans="1:3" x14ac:dyDescent="0.25">
      <c r="A29" s="10" t="s">
        <v>2761</v>
      </c>
      <c r="B29" s="11">
        <v>569847</v>
      </c>
      <c r="C29" s="11">
        <v>28</v>
      </c>
    </row>
    <row r="30" spans="1:3" x14ac:dyDescent="0.25">
      <c r="A30" s="10" t="s">
        <v>2762</v>
      </c>
      <c r="B30" s="11">
        <v>849552</v>
      </c>
      <c r="C30" s="11">
        <v>39</v>
      </c>
    </row>
    <row r="31" spans="1:3" x14ac:dyDescent="0.25">
      <c r="A31" s="10" t="s">
        <v>2763</v>
      </c>
      <c r="B31" s="11">
        <v>731409</v>
      </c>
      <c r="C31" s="11">
        <v>33</v>
      </c>
    </row>
    <row r="32" spans="1:3" x14ac:dyDescent="0.25">
      <c r="A32" s="10" t="s">
        <v>2764</v>
      </c>
      <c r="B32" s="11">
        <v>563904</v>
      </c>
      <c r="C32" s="11">
        <v>36</v>
      </c>
    </row>
    <row r="33" spans="1:3" x14ac:dyDescent="0.25">
      <c r="A33" s="10" t="s">
        <v>2765</v>
      </c>
      <c r="B33" s="11">
        <v>543497</v>
      </c>
      <c r="C33" s="11">
        <v>25</v>
      </c>
    </row>
    <row r="34" spans="1:3" x14ac:dyDescent="0.25">
      <c r="A34" s="10" t="s">
        <v>2766</v>
      </c>
      <c r="B34" s="11">
        <v>533054</v>
      </c>
      <c r="C34" s="11">
        <v>27</v>
      </c>
    </row>
    <row r="35" spans="1:3" x14ac:dyDescent="0.25">
      <c r="A35" s="10" t="s">
        <v>2767</v>
      </c>
      <c r="B35" s="11">
        <v>695543</v>
      </c>
      <c r="C35" s="11">
        <v>33</v>
      </c>
    </row>
    <row r="36" spans="1:3" x14ac:dyDescent="0.25">
      <c r="A36" s="10" t="s">
        <v>2768</v>
      </c>
      <c r="B36" s="11">
        <v>471306</v>
      </c>
      <c r="C36" s="11">
        <v>22</v>
      </c>
    </row>
    <row r="37" spans="1:3" x14ac:dyDescent="0.25">
      <c r="A37" s="10" t="s">
        <v>2769</v>
      </c>
      <c r="B37" s="11">
        <v>886443</v>
      </c>
      <c r="C37" s="11">
        <v>38</v>
      </c>
    </row>
    <row r="38" spans="1:3" x14ac:dyDescent="0.25">
      <c r="A38" s="10" t="s">
        <v>2770</v>
      </c>
      <c r="B38" s="11">
        <v>546421</v>
      </c>
      <c r="C38" s="11">
        <v>27</v>
      </c>
    </row>
    <row r="39" spans="1:3" x14ac:dyDescent="0.25">
      <c r="A39" s="10" t="s">
        <v>2771</v>
      </c>
      <c r="B39" s="11">
        <v>685875</v>
      </c>
      <c r="C39" s="11">
        <v>30</v>
      </c>
    </row>
    <row r="40" spans="1:3" x14ac:dyDescent="0.25">
      <c r="A40" s="10" t="s">
        <v>2730</v>
      </c>
      <c r="B40" s="11"/>
      <c r="C40" s="11"/>
    </row>
    <row r="41" spans="1:3" x14ac:dyDescent="0.25">
      <c r="A41" s="10" t="s">
        <v>2714</v>
      </c>
      <c r="B41" s="11">
        <v>21255544</v>
      </c>
      <c r="C41" s="11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"/>
  <sheetViews>
    <sheetView workbookViewId="0">
      <selection activeCell="G23" sqref="G23"/>
    </sheetView>
  </sheetViews>
  <sheetFormatPr defaultRowHeight="15" x14ac:dyDescent="0.25"/>
  <cols>
    <col min="1" max="1" width="13.140625" bestFit="1" customWidth="1"/>
    <col min="2" max="2" width="15.5703125" bestFit="1" customWidth="1"/>
  </cols>
  <sheetData>
    <row r="3" spans="1:2" x14ac:dyDescent="0.25">
      <c r="A3" s="9" t="s">
        <v>2713</v>
      </c>
      <c r="B3" t="s">
        <v>2731</v>
      </c>
    </row>
    <row r="4" spans="1:2" x14ac:dyDescent="0.25">
      <c r="A4" s="10" t="s">
        <v>20</v>
      </c>
      <c r="B4" s="11">
        <v>250</v>
      </c>
    </row>
    <row r="5" spans="1:2" x14ac:dyDescent="0.25">
      <c r="A5" s="10" t="s">
        <v>56</v>
      </c>
      <c r="B5" s="11">
        <v>206</v>
      </c>
    </row>
    <row r="6" spans="1:2" x14ac:dyDescent="0.25">
      <c r="A6" s="10" t="s">
        <v>72</v>
      </c>
      <c r="B6" s="11">
        <v>154</v>
      </c>
    </row>
    <row r="7" spans="1:2" x14ac:dyDescent="0.25">
      <c r="A7" s="10" t="s">
        <v>26</v>
      </c>
      <c r="B7" s="11">
        <v>159</v>
      </c>
    </row>
    <row r="8" spans="1:2" x14ac:dyDescent="0.25">
      <c r="A8" s="10" t="s">
        <v>82</v>
      </c>
      <c r="B8" s="11">
        <v>106</v>
      </c>
    </row>
    <row r="9" spans="1:2" x14ac:dyDescent="0.25">
      <c r="A9" s="10" t="s">
        <v>35</v>
      </c>
      <c r="B9" s="11">
        <v>81</v>
      </c>
    </row>
    <row r="10" spans="1:2" x14ac:dyDescent="0.25">
      <c r="A10" s="10" t="s">
        <v>40</v>
      </c>
      <c r="B10" s="11">
        <v>44</v>
      </c>
    </row>
    <row r="11" spans="1:2" x14ac:dyDescent="0.25">
      <c r="A11" s="10" t="s">
        <v>2730</v>
      </c>
      <c r="B11" s="11"/>
    </row>
    <row r="12" spans="1:2" x14ac:dyDescent="0.25">
      <c r="A12" s="10" t="s">
        <v>2714</v>
      </c>
      <c r="B12" s="11">
        <v>1000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N24" sqref="N24"/>
    </sheetView>
  </sheetViews>
  <sheetFormatPr defaultRowHeight="15" x14ac:dyDescent="0.25"/>
  <cols>
    <col min="1" max="1" width="13.140625" bestFit="1" customWidth="1"/>
    <col min="2" max="2" width="19.5703125" customWidth="1"/>
  </cols>
  <sheetData>
    <row r="3" spans="1:2" x14ac:dyDescent="0.25">
      <c r="A3" s="9" t="s">
        <v>2713</v>
      </c>
      <c r="B3" t="s">
        <v>2732</v>
      </c>
    </row>
    <row r="4" spans="1:2" x14ac:dyDescent="0.25">
      <c r="A4" s="10" t="s">
        <v>64</v>
      </c>
      <c r="B4" s="11">
        <v>2261248</v>
      </c>
    </row>
    <row r="5" spans="1:2" x14ac:dyDescent="0.25">
      <c r="A5" s="10" t="s">
        <v>71</v>
      </c>
      <c r="B5" s="11">
        <v>1746490</v>
      </c>
    </row>
    <row r="6" spans="1:2" x14ac:dyDescent="0.25">
      <c r="A6" s="10" t="s">
        <v>52</v>
      </c>
      <c r="B6" s="11">
        <v>2310129</v>
      </c>
    </row>
    <row r="7" spans="1:2" x14ac:dyDescent="0.25">
      <c r="A7" s="10" t="s">
        <v>55</v>
      </c>
      <c r="B7" s="11">
        <v>2005298</v>
      </c>
    </row>
    <row r="8" spans="1:2" x14ac:dyDescent="0.25">
      <c r="A8" s="10" t="s">
        <v>45</v>
      </c>
      <c r="B8" s="11">
        <v>2108219</v>
      </c>
    </row>
    <row r="9" spans="1:2" x14ac:dyDescent="0.25">
      <c r="A9" s="10" t="s">
        <v>49</v>
      </c>
      <c r="B9" s="11">
        <v>2199731</v>
      </c>
    </row>
    <row r="10" spans="1:2" x14ac:dyDescent="0.25">
      <c r="A10" s="10" t="s">
        <v>39</v>
      </c>
      <c r="B10" s="11">
        <v>1981495</v>
      </c>
    </row>
    <row r="11" spans="1:2" x14ac:dyDescent="0.25">
      <c r="A11" s="10" t="s">
        <v>18</v>
      </c>
      <c r="B11" s="11">
        <v>2551617</v>
      </c>
    </row>
    <row r="12" spans="1:2" x14ac:dyDescent="0.25">
      <c r="A12" s="10" t="s">
        <v>25</v>
      </c>
      <c r="B12" s="11">
        <v>2056686</v>
      </c>
    </row>
    <row r="13" spans="1:2" x14ac:dyDescent="0.25">
      <c r="A13" s="10" t="s">
        <v>75</v>
      </c>
      <c r="B13" s="11">
        <v>2034631</v>
      </c>
    </row>
    <row r="14" spans="1:2" x14ac:dyDescent="0.25">
      <c r="A14" s="10" t="s">
        <v>2730</v>
      </c>
      <c r="B14" s="11"/>
    </row>
    <row r="15" spans="1:2" x14ac:dyDescent="0.25">
      <c r="A15" s="10" t="s">
        <v>2714</v>
      </c>
      <c r="B15" s="11">
        <v>21255544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N26" sqref="N26"/>
    </sheetView>
  </sheetViews>
  <sheetFormatPr defaultRowHeight="15" x14ac:dyDescent="0.25"/>
  <cols>
    <col min="1" max="1" width="17.28515625" bestFit="1" customWidth="1"/>
    <col min="2" max="2" width="12" bestFit="1" customWidth="1"/>
  </cols>
  <sheetData>
    <row r="1" spans="1:2" x14ac:dyDescent="0.25">
      <c r="A1" s="37" t="s">
        <v>2780</v>
      </c>
      <c r="B1" s="37"/>
    </row>
    <row r="2" spans="1:2" x14ac:dyDescent="0.25">
      <c r="A2" s="36" t="s">
        <v>4</v>
      </c>
      <c r="B2" s="36">
        <v>21255544</v>
      </c>
    </row>
    <row r="3" spans="1:2" x14ac:dyDescent="0.25">
      <c r="A3" s="36" t="s">
        <v>2772</v>
      </c>
      <c r="B3" s="36">
        <v>3.3</v>
      </c>
    </row>
    <row r="4" spans="1:2" x14ac:dyDescent="0.25">
      <c r="A4" s="36" t="s">
        <v>2777</v>
      </c>
      <c r="B4" s="36">
        <v>1000000</v>
      </c>
    </row>
    <row r="5" spans="1:2" x14ac:dyDescent="0.25">
      <c r="A5" s="36" t="s">
        <v>2778</v>
      </c>
      <c r="B5" s="36">
        <v>13.3470465493614</v>
      </c>
    </row>
    <row r="6" spans="1:2" x14ac:dyDescent="0.25">
      <c r="A6" s="36" t="s">
        <v>2776</v>
      </c>
      <c r="B6" s="36">
        <f>(B2*B5)-(B2*B3)-B4</f>
        <v>212555439.9999994</v>
      </c>
    </row>
    <row r="7" spans="1:2" x14ac:dyDescent="0.25">
      <c r="A7" s="36" t="s">
        <v>2779</v>
      </c>
      <c r="B7" s="31">
        <f>B6/B2</f>
        <v>9.9999999999999716</v>
      </c>
    </row>
  </sheetData>
  <scenarios current="2" sqref="B7">
    <scenario name="base case" locked="1" count="2" user="hp" comment="Created by hp on 20-09-2025">
      <inputCells r="B3" val="3.3"/>
      <inputCells r="B5" val="13.3470465493614"/>
    </scenario>
    <scenario name="optimistic" locked="1" count="2" user="hp" comment="Created by hp on 20-09-2025">
      <inputCells r="B3" val="3.13"/>
      <inputCells r="B5" val="14.67"/>
    </scenario>
    <scenario name="Persimistic" locked="1" count="2" user="hp" comment="Created by hp on 20-09-2025">
      <inputCells r="B3" val="3.795"/>
      <inputCells r="B5" val="12.67"/>
    </scenario>
  </scenarios>
  <mergeCells count="1">
    <mergeCell ref="A1:B1"/>
  </mergeCells>
  <conditionalFormatting sqref="B2:B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2:G12"/>
  <sheetViews>
    <sheetView showGridLines="0" workbookViewId="0">
      <selection activeCell="E1" sqref="E1:E1048576"/>
    </sheetView>
  </sheetViews>
  <sheetFormatPr defaultRowHeight="15" outlineLevelRow="1" outlineLevelCol="1" x14ac:dyDescent="0.25"/>
  <cols>
    <col min="3" max="3" width="19.7109375" bestFit="1" customWidth="1"/>
    <col min="4" max="7" width="13.140625" customWidth="1" outlineLevel="1"/>
  </cols>
  <sheetData>
    <row r="2" spans="2:7" ht="15.75" x14ac:dyDescent="0.25">
      <c r="B2" s="38" t="s">
        <v>2782</v>
      </c>
      <c r="C2" s="38"/>
      <c r="D2" s="39"/>
      <c r="E2" s="39"/>
      <c r="F2" s="39"/>
      <c r="G2" s="39"/>
    </row>
    <row r="3" spans="2:7" ht="15.75" collapsed="1" x14ac:dyDescent="0.25">
      <c r="B3" s="38"/>
      <c r="C3" s="38"/>
      <c r="D3" s="39" t="s">
        <v>2784</v>
      </c>
      <c r="E3" s="39" t="s">
        <v>2788</v>
      </c>
      <c r="F3" s="39" t="s">
        <v>2789</v>
      </c>
      <c r="G3" s="39" t="s">
        <v>2790</v>
      </c>
    </row>
    <row r="4" spans="2:7" ht="22.5" hidden="1" outlineLevel="1" x14ac:dyDescent="0.25">
      <c r="B4" s="40"/>
      <c r="C4" s="40"/>
      <c r="D4" s="41"/>
      <c r="E4" s="42" t="s">
        <v>2781</v>
      </c>
      <c r="F4" s="42" t="s">
        <v>2781</v>
      </c>
      <c r="G4" s="42" t="s">
        <v>2781</v>
      </c>
    </row>
    <row r="5" spans="2:7" x14ac:dyDescent="0.25">
      <c r="B5" s="43" t="s">
        <v>2783</v>
      </c>
      <c r="C5" s="44"/>
      <c r="D5" s="45"/>
      <c r="E5" s="45"/>
      <c r="F5" s="45"/>
      <c r="G5" s="45"/>
    </row>
    <row r="6" spans="2:7" outlineLevel="1" x14ac:dyDescent="0.25">
      <c r="B6" s="40"/>
      <c r="C6" s="46" t="s">
        <v>2772</v>
      </c>
      <c r="D6" s="45">
        <v>3.3</v>
      </c>
      <c r="E6" s="47">
        <v>3.3</v>
      </c>
      <c r="F6" s="47">
        <v>3.13</v>
      </c>
      <c r="G6" s="47">
        <v>3.7949999999999999</v>
      </c>
    </row>
    <row r="7" spans="2:7" outlineLevel="1" x14ac:dyDescent="0.25">
      <c r="B7" s="40"/>
      <c r="C7" s="46" t="s">
        <v>2792</v>
      </c>
      <c r="D7" s="45">
        <v>13.3470465493614</v>
      </c>
      <c r="E7" s="47">
        <v>13.3470465493614</v>
      </c>
      <c r="F7" s="47">
        <v>14.67</v>
      </c>
      <c r="G7" s="47">
        <v>12.67</v>
      </c>
    </row>
    <row r="8" spans="2:7" x14ac:dyDescent="0.25">
      <c r="B8" s="43" t="s">
        <v>2791</v>
      </c>
      <c r="C8" s="44"/>
      <c r="D8" s="45"/>
      <c r="E8" s="45"/>
      <c r="F8" s="45"/>
      <c r="G8" s="45"/>
    </row>
    <row r="9" spans="2:7" outlineLevel="1" x14ac:dyDescent="0.25">
      <c r="B9" s="40"/>
      <c r="C9" s="46" t="s">
        <v>2793</v>
      </c>
      <c r="D9" s="45">
        <v>9.9999999999999698</v>
      </c>
      <c r="E9" s="45">
        <v>9.9999999999999698</v>
      </c>
      <c r="F9" s="45">
        <v>11.4929534506386</v>
      </c>
      <c r="G9" s="45">
        <v>8.8279534506385708</v>
      </c>
    </row>
    <row r="10" spans="2:7" x14ac:dyDescent="0.25">
      <c r="B10" t="s">
        <v>2785</v>
      </c>
    </row>
    <row r="11" spans="2:7" x14ac:dyDescent="0.25">
      <c r="B11" t="s">
        <v>2786</v>
      </c>
    </row>
    <row r="12" spans="2:7" x14ac:dyDescent="0.25">
      <c r="B12" t="s">
        <v>2787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19" sqref="D19"/>
    </sheetView>
  </sheetViews>
  <sheetFormatPr defaultRowHeight="15" x14ac:dyDescent="0.25"/>
  <cols>
    <col min="1" max="1" width="15.5703125" bestFit="1" customWidth="1"/>
    <col min="2" max="2" width="17.85546875" customWidth="1"/>
  </cols>
  <sheetData>
    <row r="1" spans="1:6" x14ac:dyDescent="0.25">
      <c r="A1" s="36" t="s">
        <v>4</v>
      </c>
      <c r="B1" s="36">
        <v>21255544</v>
      </c>
    </row>
    <row r="2" spans="1:6" x14ac:dyDescent="0.25">
      <c r="A2" s="36" t="s">
        <v>2772</v>
      </c>
      <c r="B2" s="36">
        <v>3.3</v>
      </c>
    </row>
    <row r="3" spans="1:6" x14ac:dyDescent="0.25">
      <c r="A3" s="36" t="s">
        <v>2777</v>
      </c>
      <c r="B3" s="36">
        <v>1000000</v>
      </c>
    </row>
    <row r="4" spans="1:6" x14ac:dyDescent="0.25">
      <c r="A4" s="36" t="s">
        <v>2778</v>
      </c>
      <c r="B4" s="36">
        <v>13.3470465493614</v>
      </c>
    </row>
    <row r="5" spans="1:6" x14ac:dyDescent="0.25">
      <c r="A5" s="36" t="s">
        <v>2776</v>
      </c>
      <c r="B5" s="36">
        <f>(B1*B4)-(B1*B2)-B3</f>
        <v>212555439.9999994</v>
      </c>
    </row>
    <row r="6" spans="1:6" x14ac:dyDescent="0.25">
      <c r="A6" s="48" t="s">
        <v>2779</v>
      </c>
      <c r="B6" s="49">
        <f>B5/B1</f>
        <v>9.9999999999999716</v>
      </c>
    </row>
    <row r="7" spans="1:6" ht="18.75" x14ac:dyDescent="0.3">
      <c r="A7" s="36"/>
      <c r="B7" s="31"/>
      <c r="C7" s="50" t="s">
        <v>2795</v>
      </c>
      <c r="D7" s="50"/>
      <c r="E7" s="50"/>
      <c r="F7" s="50"/>
    </row>
    <row r="8" spans="1:6" x14ac:dyDescent="0.25">
      <c r="A8" s="36"/>
      <c r="B8" s="51">
        <f>(B4*B1)-(B2*B1)-B3</f>
        <v>212555439.9999994</v>
      </c>
      <c r="C8" s="52">
        <v>0.05</v>
      </c>
      <c r="D8" s="52">
        <v>0.1</v>
      </c>
      <c r="E8" s="52">
        <v>0.15</v>
      </c>
      <c r="F8" s="52">
        <v>0.2</v>
      </c>
    </row>
    <row r="9" spans="1:6" ht="15" customHeight="1" x14ac:dyDescent="0.25">
      <c r="A9" s="53" t="s">
        <v>2794</v>
      </c>
      <c r="B9" s="52">
        <v>7.0000000000000007E-2</v>
      </c>
      <c r="C9" s="36">
        <f t="dataTable" ref="C9:F14" dt2D="1" dtr="1" r1="B4" r2="B2"/>
        <v>-1425110.8800000001</v>
      </c>
      <c r="D9" s="36">
        <v>-362333.68000000017</v>
      </c>
      <c r="E9" s="36">
        <v>700443.52</v>
      </c>
      <c r="F9" s="36">
        <v>1763220.7199999997</v>
      </c>
    </row>
    <row r="10" spans="1:6" x14ac:dyDescent="0.25">
      <c r="A10" s="53"/>
      <c r="B10" s="52">
        <v>0.08</v>
      </c>
      <c r="C10" s="36">
        <v>-1637666.32</v>
      </c>
      <c r="D10" s="36">
        <v>-574889.12000000011</v>
      </c>
      <c r="E10" s="36">
        <v>487888.08000000007</v>
      </c>
      <c r="F10" s="36">
        <v>1550665.2799999998</v>
      </c>
    </row>
    <row r="11" spans="1:6" x14ac:dyDescent="0.25">
      <c r="A11" s="53"/>
      <c r="B11" s="52">
        <v>0.09</v>
      </c>
      <c r="C11" s="36">
        <v>-1850221.76</v>
      </c>
      <c r="D11" s="36">
        <v>-787444.56</v>
      </c>
      <c r="E11" s="36">
        <v>275332.64000000013</v>
      </c>
      <c r="F11" s="36">
        <v>1338109.8399999999</v>
      </c>
    </row>
    <row r="12" spans="1:6" x14ac:dyDescent="0.25">
      <c r="A12" s="53"/>
      <c r="B12" s="52">
        <v>0.1</v>
      </c>
      <c r="C12" s="36">
        <v>-2062777.2</v>
      </c>
      <c r="D12" s="36">
        <v>-1000000</v>
      </c>
      <c r="E12" s="36">
        <v>62777.200000000186</v>
      </c>
      <c r="F12" s="36">
        <v>1125554.3999999999</v>
      </c>
    </row>
    <row r="13" spans="1:6" x14ac:dyDescent="0.25">
      <c r="A13" s="53"/>
      <c r="B13" s="52">
        <v>0.11</v>
      </c>
      <c r="C13" s="36">
        <v>-2275332.6399999997</v>
      </c>
      <c r="D13" s="36">
        <v>-1212555.44</v>
      </c>
      <c r="E13" s="36">
        <v>-149778.23999999976</v>
      </c>
      <c r="F13" s="36">
        <v>912998.96</v>
      </c>
    </row>
    <row r="14" spans="1:6" ht="34.5" customHeight="1" x14ac:dyDescent="0.25">
      <c r="A14" s="53"/>
      <c r="B14" s="52">
        <v>0.12</v>
      </c>
      <c r="C14" s="36">
        <v>-2487888.08</v>
      </c>
      <c r="D14" s="36">
        <v>-1425110.88</v>
      </c>
      <c r="E14" s="36">
        <v>-362333.6799999997</v>
      </c>
      <c r="F14" s="36">
        <v>700443.52</v>
      </c>
    </row>
  </sheetData>
  <mergeCells count="2">
    <mergeCell ref="A9:A14"/>
    <mergeCell ref="C7:F7"/>
  </mergeCells>
  <conditionalFormatting sqref="B7">
    <cfRule type="colorScale" priority="2">
      <colorScale>
        <cfvo type="min"/>
        <cfvo type="max"/>
        <color rgb="FFFCFCFF"/>
        <color rgb="FF63BE7B"/>
      </colorScale>
    </cfRule>
  </conditionalFormatting>
  <conditionalFormatting sqref="B1:B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banking_loan_data</vt:lpstr>
      <vt:lpstr>PIVOT TABLES1</vt:lpstr>
      <vt:lpstr>PIVOT TABLE</vt:lpstr>
      <vt:lpstr>dashboard</vt:lpstr>
      <vt:lpstr>LINE CHART</vt:lpstr>
      <vt:lpstr>PIECHART</vt:lpstr>
      <vt:lpstr>MAP FILLED CHART </vt:lpstr>
      <vt:lpstr>goal seek scenario</vt:lpstr>
      <vt:lpstr>Scenario Summary</vt:lpstr>
      <vt:lpstr>DATA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2025-09-18T09:02:16Z</dcterms:created>
  <dcterms:modified xsi:type="dcterms:W3CDTF">2025-09-20T01:47:03Z</dcterms:modified>
</cp:coreProperties>
</file>