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hub\PleaseHold\Excel\"/>
    </mc:Choice>
  </mc:AlternateContent>
  <xr:revisionPtr revIDLastSave="0" documentId="13_ncr:1_{2E43F89A-134D-4F3B-BC0F-024662D5614D}" xr6:coauthVersionLast="36" xr6:coauthVersionMax="36" xr10:uidLastSave="{00000000-0000-0000-0000-000000000000}"/>
  <bookViews>
    <workbookView xWindow="0" yWindow="0" windowWidth="28800" windowHeight="12105" tabRatio="869" activeTab="5" xr2:uid="{CBEB8FAB-31F6-424B-A567-FFE90715BD13}"/>
  </bookViews>
  <sheets>
    <sheet name="Lakosok" sheetId="5" r:id="rId1"/>
    <sheet name="Épületek" sheetId="3" r:id="rId2"/>
    <sheet name="Projektek" sheetId="9" r:id="rId3"/>
    <sheet name="Épület projekt kapcsolótábla" sheetId="7" r:id="rId4"/>
    <sheet name="Projekt költségek" sheetId="8" r:id="rId5"/>
    <sheet name="Projekt költségek megjelenítése" sheetId="12" r:id="rId6"/>
    <sheet name="Épülettípusok aránya" sheetId="2" r:id="rId7"/>
    <sheet name="Életkorok aránya" sheetId="6" r:id="rId8"/>
  </sheets>
  <definedNames>
    <definedName name="KülsőAdatok_1" localSheetId="3" hidden="1">'Épület projekt kapcsolótábla'!$A$1:$C$8</definedName>
    <definedName name="KülsőAdatok_1" localSheetId="1" hidden="1">Épületek!$A$1:$E$26</definedName>
    <definedName name="KülsőAdatok_1" localSheetId="0" hidden="1">Lakosok!$A$1:$E$39</definedName>
    <definedName name="KülsőAdatok_2" localSheetId="2" hidden="1">Projektek!$A$1:$E$4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2" i="8"/>
  <c r="D2" i="8"/>
  <c r="B9" i="2"/>
  <c r="B10" i="2"/>
  <c r="D4" i="8"/>
  <c r="B2" i="8"/>
  <c r="B3" i="8"/>
  <c r="D3" i="8" s="1"/>
  <c r="B4" i="8"/>
  <c r="B5" i="8"/>
  <c r="D5" i="8" s="1"/>
  <c r="B6" i="8"/>
  <c r="D6" i="8" s="1"/>
  <c r="B7" i="8"/>
  <c r="D7" i="8" s="1"/>
  <c r="B8" i="8"/>
  <c r="D8" i="8" s="1"/>
  <c r="A3" i="8"/>
  <c r="C3" i="8" s="1"/>
  <c r="A4" i="8"/>
  <c r="C4" i="8" s="1"/>
  <c r="A5" i="8"/>
  <c r="C5" i="8" s="1"/>
  <c r="F4" i="8" s="1"/>
  <c r="A6" i="8"/>
  <c r="C6" i="8" s="1"/>
  <c r="F5" i="8" s="1"/>
  <c r="A7" i="8"/>
  <c r="C7" i="8" s="1"/>
  <c r="A8" i="8"/>
  <c r="C8" i="8" s="1"/>
  <c r="F8" i="8" s="1"/>
  <c r="A2" i="8"/>
  <c r="C2" i="8" s="1"/>
  <c r="F2" i="8" l="1"/>
  <c r="F7" i="8"/>
  <c r="F3" i="8"/>
  <c r="F6" i="8"/>
  <c r="D2" i="2"/>
  <c r="D3" i="2"/>
  <c r="A39" i="6"/>
  <c r="A17" i="6"/>
  <c r="A6" i="6"/>
  <c r="A4" i="6"/>
  <c r="A31" i="6"/>
  <c r="A22" i="6"/>
  <c r="A13" i="6"/>
  <c r="A8" i="6"/>
  <c r="A27" i="6"/>
  <c r="A24" i="6"/>
  <c r="A36" i="6"/>
  <c r="A30" i="6"/>
  <c r="A25" i="6"/>
  <c r="A18" i="6"/>
  <c r="A9" i="6"/>
  <c r="A2" i="6"/>
  <c r="A37" i="6"/>
  <c r="A12" i="6"/>
  <c r="A34" i="6"/>
  <c r="A28" i="6"/>
  <c r="A15" i="6"/>
  <c r="A5" i="6"/>
  <c r="A23" i="6"/>
  <c r="A21" i="6"/>
  <c r="A14" i="6"/>
  <c r="A11" i="6"/>
  <c r="A38" i="6"/>
  <c r="A33" i="6"/>
  <c r="A16" i="6"/>
  <c r="A20" i="6"/>
  <c r="A7" i="6"/>
  <c r="A3" i="6"/>
  <c r="A35" i="6"/>
  <c r="A26" i="6"/>
  <c r="A19" i="6"/>
  <c r="A10" i="6"/>
  <c r="A32" i="6"/>
  <c r="A29" i="6"/>
  <c r="B2" i="2"/>
  <c r="B3" i="2"/>
  <c r="A3" i="2"/>
  <c r="A4" i="2"/>
  <c r="B4" i="2" s="1"/>
  <c r="A5" i="2"/>
  <c r="B5" i="2" s="1"/>
  <c r="A6" i="2"/>
  <c r="B6" i="2" s="1"/>
  <c r="A7" i="2"/>
  <c r="B7" i="2" s="1"/>
  <c r="A8" i="2"/>
  <c r="A9" i="2"/>
  <c r="A10" i="2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" i="2"/>
  <c r="D5" i="6" l="1"/>
  <c r="D11" i="6" s="1"/>
  <c r="D3" i="6"/>
  <c r="B8" i="2"/>
  <c r="D11" i="2"/>
  <c r="D10" i="2"/>
  <c r="D4" i="2"/>
  <c r="D12" i="2"/>
  <c r="D5" i="2"/>
  <c r="D9" i="2"/>
  <c r="D6" i="2"/>
  <c r="D8" i="2"/>
  <c r="D13" i="2"/>
  <c r="D7" i="2"/>
  <c r="D7" i="6" l="1"/>
  <c r="D8" i="6" l="1"/>
  <c r="E11" i="6" s="1"/>
  <c r="F11" i="6" l="1"/>
  <c r="E12" i="6"/>
  <c r="D13" i="6" s="1"/>
  <c r="D12" i="6"/>
  <c r="E13" i="6" l="1"/>
  <c r="F13" i="6" s="1"/>
  <c r="F12" i="6"/>
  <c r="E14" i="6" l="1"/>
  <c r="D14" i="6"/>
  <c r="F14" i="6" l="1"/>
  <c r="D15" i="6"/>
  <c r="E15" i="6"/>
  <c r="F15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A7361E-2A25-42B5-973C-AD0FCAD0B026}" keepAlive="1" name="Lekérdezés - Épületek" description="A munkafüzetben levő „Épületek” lekérdezés kapcsolata" type="5" refreshedVersion="6" background="1" saveData="1">
    <dbPr connection="Provider=Microsoft.Mashup.OleDb.1;Data Source=$Workbook$;Location=Épületek;Extended Properties=&quot;&quot;" command="SELECT * FROM [Épületek]"/>
  </connection>
  <connection id="2" xr16:uid="{4E2DB49E-CAA7-4A39-8F22-433837B60410}" keepAlive="1" name="Lekérdezés - Lakosok" description="A munkafüzetben levő „Lakosok” lekérdezés kapcsolata" type="5" refreshedVersion="6" background="1" saveData="1">
    <dbPr connection="Provider=Microsoft.Mashup.OleDb.1;Data Source=$Workbook$;Location=Lakosok;Extended Properties=&quot;&quot;" command="SELECT * FROM [Lakosok]"/>
  </connection>
  <connection id="3" xr16:uid="{AA1C066E-930B-47F1-BE33-57A6C6ED42EE}" keepAlive="1" name="Lekérdezés - Projektek_Épületek_Kapcsolótábl" description="A munkafüzetben levő „Projektek_Épületek_Kapcsolótábl” lekérdezés kapcsolata" type="5" refreshedVersion="6" background="1" saveData="1">
    <dbPr connection="Provider=Microsoft.Mashup.OleDb.1;Data Source=$Workbook$;Location=Projektek_Épületek_Kapcsolótábl;Extended Properties=&quot;&quot;" command="SELECT * FROM [Projektek_Épületek_Kapcsolótábl]"/>
  </connection>
  <connection id="4" xr16:uid="{7B16604F-AF36-4A4D-BFEA-3F6C08F8BA5F}" keepAlive="1" name="Lekérdezés - Városfejlesztési_projektek" description="A munkafüzetben levő „Városfejlesztési_projektek” lekérdezés kapcsolata" type="5" refreshedVersion="6" background="1" saveData="1">
    <dbPr connection="Provider=Microsoft.Mashup.OleDb.1;Data Source=$Workbook$;Location=Városfejlesztési_projektek;Extended Properties=&quot;&quot;" command="SELECT * FROM [Városfejlesztési_projektek]"/>
  </connection>
</connections>
</file>

<file path=xl/sharedStrings.xml><?xml version="1.0" encoding="utf-8"?>
<sst xmlns="http://schemas.openxmlformats.org/spreadsheetml/2006/main" count="202" uniqueCount="111">
  <si>
    <t>Épület_azonosító</t>
  </si>
  <si>
    <t>Név</t>
  </si>
  <si>
    <t>Típus</t>
  </si>
  <si>
    <t>Építés_éve</t>
  </si>
  <si>
    <t>Hasznos_terület</t>
  </si>
  <si>
    <t>Napfény Lakópark</t>
  </si>
  <si>
    <t>lakóház</t>
  </si>
  <si>
    <t>Dombalja Apartmanház</t>
  </si>
  <si>
    <t>Béke Tér 12</t>
  </si>
  <si>
    <t>Tölgyfa Rezidencia</t>
  </si>
  <si>
    <t>Rózsakert Társasház</t>
  </si>
  <si>
    <t>Aranypart Villa</t>
  </si>
  <si>
    <t>Parkview Lakóház</t>
  </si>
  <si>
    <t>Harmónia Otthon</t>
  </si>
  <si>
    <t>Ady Endre Gimnázium</t>
  </si>
  <si>
    <t>iskola</t>
  </si>
  <si>
    <t>Városi Általános Iskola</t>
  </si>
  <si>
    <t>Központi Kórház</t>
  </si>
  <si>
    <t>kórház</t>
  </si>
  <si>
    <t>Rózsa Utcai Egészségház</t>
  </si>
  <si>
    <t>Pláza Bevásárlóközpont</t>
  </si>
  <si>
    <t>üzlet</t>
  </si>
  <si>
    <t>Belvárosi Szupermarket</t>
  </si>
  <si>
    <t>Acélgyár</t>
  </si>
  <si>
    <t>gyár</t>
  </si>
  <si>
    <t>Városi Autógyár</t>
  </si>
  <si>
    <t>Központi Buszpályaudvar</t>
  </si>
  <si>
    <t>közlekedési csomópont</t>
  </si>
  <si>
    <t>Fővárosi Rendőrkapitányság</t>
  </si>
  <si>
    <t>rendőrség</t>
  </si>
  <si>
    <t>Központi Tűzoltóság</t>
  </si>
  <si>
    <t>tűzoltóság</t>
  </si>
  <si>
    <t>Művelődési Központ</t>
  </si>
  <si>
    <t>kulturális</t>
  </si>
  <si>
    <t>Városháza</t>
  </si>
  <si>
    <t>adminisztráció</t>
  </si>
  <si>
    <t>Galaxy Bevásárlóközpont</t>
  </si>
  <si>
    <t>kereskedelem</t>
  </si>
  <si>
    <t>Napsugár Játszótér</t>
  </si>
  <si>
    <t>szórakozás</t>
  </si>
  <si>
    <t>Aréna Sportkomplexum</t>
  </si>
  <si>
    <t>Grand Cinema</t>
  </si>
  <si>
    <t>Lakos_azonosító</t>
  </si>
  <si>
    <t>Születési_év</t>
  </si>
  <si>
    <t>Foglalkozás</t>
  </si>
  <si>
    <t>Lakóhely</t>
  </si>
  <si>
    <t>Nagy Anna</t>
  </si>
  <si>
    <t>nincs</t>
  </si>
  <si>
    <t>Tóth László</t>
  </si>
  <si>
    <t>tanuló</t>
  </si>
  <si>
    <t>Szabó Eszter</t>
  </si>
  <si>
    <t>Varga Zoltán</t>
  </si>
  <si>
    <t>programozó</t>
  </si>
  <si>
    <t>Farkas Réka</t>
  </si>
  <si>
    <t>tanár</t>
  </si>
  <si>
    <t>Kiss Tamás</t>
  </si>
  <si>
    <t>építész</t>
  </si>
  <si>
    <t>Balogh Dóra</t>
  </si>
  <si>
    <t>orvos</t>
  </si>
  <si>
    <t>Oláh Bence</t>
  </si>
  <si>
    <t>Molnár Zsófia</t>
  </si>
  <si>
    <t>bolti eladó</t>
  </si>
  <si>
    <t>Kovács Péter</t>
  </si>
  <si>
    <t>sofőr</t>
  </si>
  <si>
    <t>mérnök</t>
  </si>
  <si>
    <t>ápoló</t>
  </si>
  <si>
    <t>szakács</t>
  </si>
  <si>
    <t>diák</t>
  </si>
  <si>
    <t>jogász</t>
  </si>
  <si>
    <t>pincér</t>
  </si>
  <si>
    <t>marketinges</t>
  </si>
  <si>
    <t>könyvelő</t>
  </si>
  <si>
    <t>üzletember</t>
  </si>
  <si>
    <t>Összes Adat</t>
  </si>
  <si>
    <t>Szűrés</t>
  </si>
  <si>
    <t>Szövegértékek</t>
  </si>
  <si>
    <t>Számértékek (darabszám)</t>
  </si>
  <si>
    <t>Legöregebb:</t>
  </si>
  <si>
    <t>Legfiatalabb:</t>
  </si>
  <si>
    <t>Különbség:</t>
  </si>
  <si>
    <t>Lakosok száma:</t>
  </si>
  <si>
    <t>Csoport 1</t>
  </si>
  <si>
    <t>Csoport 2</t>
  </si>
  <si>
    <t>Csoport 3</t>
  </si>
  <si>
    <t>Csoport 4</t>
  </si>
  <si>
    <t>Csoport 5</t>
  </si>
  <si>
    <t>Fő</t>
  </si>
  <si>
    <t>Mettől</t>
  </si>
  <si>
    <t>Meddig</t>
  </si>
  <si>
    <t>Csoportok:</t>
  </si>
  <si>
    <t>Érték a csoportok között:</t>
  </si>
  <si>
    <t>Születési évek</t>
  </si>
  <si>
    <t>Azonosító</t>
  </si>
  <si>
    <t>Projekt_azonosító</t>
  </si>
  <si>
    <t>Épületazonosító</t>
  </si>
  <si>
    <t>Költségek</t>
  </si>
  <si>
    <t>Költségvetés</t>
  </si>
  <si>
    <t>Kezdés_dátuma</t>
  </si>
  <si>
    <t>Tervezett_befejezés_dátuma</t>
  </si>
  <si>
    <t>Vízvezeték rendszer fejlesztés</t>
  </si>
  <si>
    <t>Iskola Felújítás program</t>
  </si>
  <si>
    <t>Városi faültető projekt</t>
  </si>
  <si>
    <t>Épület típus</t>
  </si>
  <si>
    <t>Épületek</t>
  </si>
  <si>
    <t>Projekt</t>
  </si>
  <si>
    <t>Költség</t>
  </si>
  <si>
    <t>Sorcímkék</t>
  </si>
  <si>
    <t>Végösszeg</t>
  </si>
  <si>
    <t>Összeg / Költségek</t>
  </si>
  <si>
    <t>Adatok a táblázathoz</t>
  </si>
  <si>
    <t>Szükséges és megjelenítendő adatok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</si>
</sst>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left"/>
    </xf>
    <xf numFmtId="1" fontId="0" fillId="0" borderId="0" xfId="0" applyNumberFormat="1"/>
    <xf numFmtId="0" fontId="0" fillId="0" borderId="0" xfId="0" applyAlignment="1">
      <alignment horizontal="right"/>
    </xf>
    <xf numFmtId="0" fontId="1" fillId="3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2" fontId="2" fillId="5" borderId="0" xfId="0" applyNumberFormat="1" applyFont="1" applyFill="1" applyAlignment="1">
      <alignment horizontal="left"/>
    </xf>
    <xf numFmtId="14" fontId="0" fillId="0" borderId="0" xfId="0" applyNumberFormat="1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 applyProtection="1">
      <alignment horizontal="center" vertical="top"/>
    </xf>
  </cellXfs>
  <cellStyles count="1">
    <cellStyle name="Normál" xfId="0" builtinId="0"/>
  </cellStyles>
  <dxfs count="7"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[Statisztika.xlsx]Projekt költségek megjelenítése!Kimutatás3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'Projekt költségek megjelenítése'!$B$1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'Projekt költségek megjelenítése'!$A$2:$A$4</c:f>
              <c:strCache>
                <c:ptCount val="2"/>
                <c:pt idx="0">
                  <c:v>iskola</c:v>
                </c:pt>
                <c:pt idx="1">
                  <c:v>szórakozás</c:v>
                </c:pt>
              </c:strCache>
            </c:strRef>
          </c:cat>
          <c:val>
            <c:numRef>
              <c:f>'Projekt költségek megjelenítése'!$B$2:$B$4</c:f>
              <c:numCache>
                <c:formatCode>General</c:formatCode>
                <c:ptCount val="2"/>
                <c:pt idx="0">
                  <c:v>3345670</c:v>
                </c:pt>
                <c:pt idx="1">
                  <c:v>1576400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5-43DF-A37B-DDDFB2EDFF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2753072"/>
        <c:axId val="94554336"/>
      </c:barChart>
      <c:catAx>
        <c:axId val="16275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4336"/>
        <c:crosses val="autoZero"/>
        <c:auto val="1"/>
        <c:lblAlgn val="ctr"/>
        <c:lblOffset val="100"/>
        <c:noMultiLvlLbl val="0"/>
      </c:catAx>
      <c:valAx>
        <c:axId val="945543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275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[Statisztika.xlsx]Projekt költségek megjelenítése!Kimutatás3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'Projekt költségek megjelenítése'!$B$1</c:f>
              <c:strCache>
                <c:ptCount val="1"/>
                <c:pt idx="0">
                  <c:v>Összeg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21-43B9-9889-45B453FDAC0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21-43B9-9889-45B453FDAC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'Projekt költségek megjelenítése'!$A$2:$A$4</c:f>
              <c:strCache>
                <c:ptCount val="2"/>
                <c:pt idx="0">
                  <c:v>iskola</c:v>
                </c:pt>
                <c:pt idx="1">
                  <c:v>szórakozás</c:v>
                </c:pt>
              </c:strCache>
            </c:strRef>
          </c:cat>
          <c:val>
            <c:numRef>
              <c:f>'Projekt költségek megjelenítése'!$B$2:$B$4</c:f>
              <c:numCache>
                <c:formatCode>General</c:formatCode>
                <c:ptCount val="2"/>
                <c:pt idx="0">
                  <c:v>3345670</c:v>
                </c:pt>
                <c:pt idx="1">
                  <c:v>1576400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3-45C9-93D8-9523714F53A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Épülettípusok aránya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'Épülettípusok aránya'!$C$2:$C$13</c:f>
              <c:strCache>
                <c:ptCount val="12"/>
                <c:pt idx="0">
                  <c:v>adminisztráció</c:v>
                </c:pt>
                <c:pt idx="1">
                  <c:v>gyár</c:v>
                </c:pt>
                <c:pt idx="2">
                  <c:v>iskola</c:v>
                </c:pt>
                <c:pt idx="3">
                  <c:v>kereskedelem</c:v>
                </c:pt>
                <c:pt idx="4">
                  <c:v>kórház</c:v>
                </c:pt>
                <c:pt idx="5">
                  <c:v>közlekedési csomópont</c:v>
                </c:pt>
                <c:pt idx="6">
                  <c:v>kulturális</c:v>
                </c:pt>
                <c:pt idx="7">
                  <c:v>lakóház</c:v>
                </c:pt>
                <c:pt idx="8">
                  <c:v>rendőrség</c:v>
                </c:pt>
                <c:pt idx="9">
                  <c:v>szórakozás</c:v>
                </c:pt>
                <c:pt idx="10">
                  <c:v>tűzoltóság</c:v>
                </c:pt>
                <c:pt idx="11">
                  <c:v>üzlet</c:v>
                </c:pt>
              </c:strCache>
            </c:strRef>
          </c:cat>
          <c:val>
            <c:numRef>
              <c:f>'Épülettípusok aránya'!$D$2:$D$13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0-4295-928D-46FCC15629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16784"/>
        <c:axId val="9226064"/>
      </c:barChart>
      <c:catAx>
        <c:axId val="21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064"/>
        <c:crosses val="autoZero"/>
        <c:auto val="1"/>
        <c:lblAlgn val="ctr"/>
        <c:lblOffset val="100"/>
        <c:noMultiLvlLbl val="0"/>
      </c:catAx>
      <c:valAx>
        <c:axId val="92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Mennyiség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510441629578911E-4"/>
          <c:y val="3.8116692980344572E-4"/>
          <c:w val="0.74278909049412312"/>
          <c:h val="0.9548671802695978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E4E-4E35-A285-DB0DD58ED5A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E4E-4E35-A285-DB0DD58ED5AF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E4E-4E35-A285-DB0DD58ED5AF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E4E-4E35-A285-DB0DD58ED5AF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E4E-4E35-A285-DB0DD58ED5AF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E4E-4E35-A285-DB0DD58ED5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E4E-4E35-A285-DB0DD58ED5AF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E4E-4E35-A285-DB0DD58ED5AF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E4E-4E35-A285-DB0DD58ED5AF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8E4E-4E35-A285-DB0DD58ED5AF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8E4E-4E35-A285-DB0DD58ED5AF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8E4E-4E35-A285-DB0DD58ED5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'Épülettípusok aránya'!$C$2:$C$13</c:f>
              <c:strCache>
                <c:ptCount val="12"/>
                <c:pt idx="0">
                  <c:v>adminisztráció</c:v>
                </c:pt>
                <c:pt idx="1">
                  <c:v>gyár</c:v>
                </c:pt>
                <c:pt idx="2">
                  <c:v>iskola</c:v>
                </c:pt>
                <c:pt idx="3">
                  <c:v>kereskedelem</c:v>
                </c:pt>
                <c:pt idx="4">
                  <c:v>kórház</c:v>
                </c:pt>
                <c:pt idx="5">
                  <c:v>közlekedési csomópont</c:v>
                </c:pt>
                <c:pt idx="6">
                  <c:v>kulturális</c:v>
                </c:pt>
                <c:pt idx="7">
                  <c:v>lakóház</c:v>
                </c:pt>
                <c:pt idx="8">
                  <c:v>rendőrség</c:v>
                </c:pt>
                <c:pt idx="9">
                  <c:v>szórakozás</c:v>
                </c:pt>
                <c:pt idx="10">
                  <c:v>tűzoltóság</c:v>
                </c:pt>
                <c:pt idx="11">
                  <c:v>üzlet</c:v>
                </c:pt>
              </c:strCache>
            </c:strRef>
          </c:cat>
          <c:val>
            <c:numRef>
              <c:f>'Épülettípusok aránya'!$D$2:$D$13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0-4E95-B3B7-1D07DEED9CE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Korcsoportok megoszlása százalékban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E6B-4B14-B379-5250E80CA45E}"/>
              </c:ext>
            </c:extLst>
          </c:dPt>
          <c:dPt>
            <c:idx val="1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E6B-4B14-B379-5250E80CA45E}"/>
              </c:ext>
            </c:extLst>
          </c:dPt>
          <c:dPt>
            <c:idx val="2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E6B-4B14-B379-5250E80CA45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6E6B-4B14-B379-5250E80CA45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E6B-4B14-B379-5250E80CA45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E6B-4B14-B379-5250E80CA45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E6B-4B14-B379-5250E80CA45E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E6B-4B14-B379-5250E80CA45E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6E6B-4B14-B379-5250E80CA45E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E6B-4B14-B379-5250E80CA45E}"/>
                </c:ext>
              </c:extLst>
            </c:dLbl>
            <c:spPr>
              <a:solidFill>
                <a:sysClr val="window" lastClr="202020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'Életkorok aránya'!$C$11:$C$15</c:f>
              <c:strCache>
                <c:ptCount val="5"/>
                <c:pt idx="0">
                  <c:v>Csoport 1</c:v>
                </c:pt>
                <c:pt idx="1">
                  <c:v>Csoport 2</c:v>
                </c:pt>
                <c:pt idx="2">
                  <c:v>Csoport 3</c:v>
                </c:pt>
                <c:pt idx="3">
                  <c:v>Csoport 4</c:v>
                </c:pt>
                <c:pt idx="4">
                  <c:v>Csoport 5</c:v>
                </c:pt>
              </c:strCache>
            </c:strRef>
          </c:cat>
          <c:val>
            <c:numRef>
              <c:f>'Életkorok aránya'!$F$11:$F$15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B-4B14-B379-5250E80CA45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800" b="1" cap="all" baseline="0"/>
              <a:t>Korcsoportok népessége</a:t>
            </a:r>
            <a:endParaRPr lang="en-US" sz="1800" b="1" cap="all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086367145283311"/>
          <c:y val="0.13319552578980487"/>
          <c:w val="0.49519633575214861"/>
          <c:h val="0.834876322010139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11-4216-8562-36EF693A0A5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11-4216-8562-36EF693A0A58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11-4216-8562-36EF693A0A58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11-4216-8562-36EF693A0A58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611-4216-8562-36EF693A0A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'Életkorok aránya'!$C$11:$C$15</c:f>
              <c:strCache>
                <c:ptCount val="5"/>
                <c:pt idx="0">
                  <c:v>Csoport 1</c:v>
                </c:pt>
                <c:pt idx="1">
                  <c:v>Csoport 2</c:v>
                </c:pt>
                <c:pt idx="2">
                  <c:v>Csoport 3</c:v>
                </c:pt>
                <c:pt idx="3">
                  <c:v>Csoport 4</c:v>
                </c:pt>
                <c:pt idx="4">
                  <c:v>Csoport 5</c:v>
                </c:pt>
              </c:strCache>
            </c:strRef>
          </c:cat>
          <c:val>
            <c:numRef>
              <c:f>'Életkorok aránya'!$F$11:$F$15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0-4B1D-915F-22C76C988E7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0</xdr:row>
      <xdr:rowOff>190499</xdr:rowOff>
    </xdr:from>
    <xdr:to>
      <xdr:col>20</xdr:col>
      <xdr:colOff>9525</xdr:colOff>
      <xdr:row>15</xdr:row>
      <xdr:rowOff>180974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32D2C1A-CF10-440B-A16D-4A737E8E0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16</xdr:row>
      <xdr:rowOff>14287</xdr:rowOff>
    </xdr:from>
    <xdr:to>
      <xdr:col>20</xdr:col>
      <xdr:colOff>9524</xdr:colOff>
      <xdr:row>34</xdr:row>
      <xdr:rowOff>180975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99037AE3-76E7-49E4-B34F-1981EB80A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9526</xdr:colOff>
      <xdr:row>0</xdr:row>
      <xdr:rowOff>1</xdr:rowOff>
    </xdr:from>
    <xdr:to>
      <xdr:col>14</xdr:col>
      <xdr:colOff>0</xdr:colOff>
      <xdr:row>18</xdr:row>
      <xdr:rowOff>28575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7A45FA1-22D5-4A10-AF45-2D1C6EB7F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17</xdr:row>
      <xdr:rowOff>185736</xdr:rowOff>
    </xdr:from>
    <xdr:to>
      <xdr:col>13</xdr:col>
      <xdr:colOff>609599</xdr:colOff>
      <xdr:row>32</xdr:row>
      <xdr:rowOff>190499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477CF622-E74B-4F3E-A3D2-6D84C5775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190344</xdr:rowOff>
    </xdr:from>
    <xdr:to>
      <xdr:col>8</xdr:col>
      <xdr:colOff>0</xdr:colOff>
      <xdr:row>17</xdr:row>
      <xdr:rowOff>171449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9D21FC9-F07D-4FED-A97A-C1E979772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16</xdr:row>
      <xdr:rowOff>180976</xdr:rowOff>
    </xdr:from>
    <xdr:to>
      <xdr:col>8</xdr:col>
      <xdr:colOff>0</xdr:colOff>
      <xdr:row>33</xdr:row>
      <xdr:rowOff>9974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F40066F1-6C43-44F7-A8EE-97120F786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ynthi" refreshedDate="45738.834201736114" createdVersion="6" refreshedVersion="6" minRefreshableVersion="3" recordCount="4" xr:uid="{F7641F7F-0142-45AF-8732-2F245093EE0C}">
  <cacheSource type="worksheet">
    <worksheetSource ref="H2:I6" sheet="Projekt költségek"/>
  </cacheSource>
  <cacheFields count="2">
    <cacheField name="Épület típus" numFmtId="0">
      <sharedItems count="2">
        <s v="iskola"/>
        <s v="szórakozás"/>
      </sharedItems>
    </cacheField>
    <cacheField name="Költségek" numFmtId="0">
      <sharedItems containsSemiMixedTypes="0" containsString="0" containsNumber="1" containsInteger="1" minValue="576400" maxValue="23456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000000"/>
  </r>
  <r>
    <x v="0"/>
    <n v="2345670"/>
  </r>
  <r>
    <x v="1"/>
    <n v="1000000"/>
  </r>
  <r>
    <x v="1"/>
    <n v="576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EA7F4-6EB4-470A-8396-2C8C7B06067A}" name="Kimutatás3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10">
  <location ref="A1:B4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Összeg / Költségek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2" xr16:uid="{45D109C7-E69D-47B1-84B6-B71EAFE0B130}" autoFormatId="16" applyNumberFormats="0" applyBorderFormats="0" applyFontFormats="0" applyPatternFormats="0" applyAlignmentFormats="0" applyWidthHeightFormats="0">
  <queryTableRefresh nextId="6">
    <queryTableFields count="5">
      <queryTableField id="1" name="Lakos_azonosító" tableColumnId="1"/>
      <queryTableField id="2" name="Név" tableColumnId="2"/>
      <queryTableField id="3" name="Születési_év" tableColumnId="3"/>
      <queryTableField id="4" name="Foglalkozás" tableColumnId="4"/>
      <queryTableField id="5" name="Lakóhely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0BDD1000-9279-4218-8DBB-14CB0CB44B5A}" autoFormatId="16" applyNumberFormats="0" applyBorderFormats="0" applyFontFormats="0" applyPatternFormats="0" applyAlignmentFormats="0" applyWidthHeightFormats="0">
  <queryTableRefresh nextId="6">
    <queryTableFields count="5">
      <queryTableField id="1" name="Épület_azonosító" tableColumnId="1"/>
      <queryTableField id="2" name="Név" tableColumnId="2"/>
      <queryTableField id="3" name="Típus" tableColumnId="3"/>
      <queryTableField id="4" name="Építés_éve" tableColumnId="4"/>
      <queryTableField id="5" name="Hasznos_terület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2" connectionId="4" xr16:uid="{C6B79ABA-8AC5-4EA3-A275-B69964145074}" autoFormatId="16" applyNumberFormats="0" applyBorderFormats="0" applyFontFormats="0" applyPatternFormats="0" applyAlignmentFormats="0" applyWidthHeightFormats="0">
  <queryTableRefresh nextId="6">
    <queryTableFields count="5">
      <queryTableField id="1" name="Projekt_azonosító" tableColumnId="1"/>
      <queryTableField id="2" name="Név" tableColumnId="2"/>
      <queryTableField id="3" name="Költségvetés" tableColumnId="3"/>
      <queryTableField id="4" name="Kezdés_dátuma" tableColumnId="4"/>
      <queryTableField id="5" name="Tervezett_befejezés_dátuma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3" xr16:uid="{DC25A358-4DDE-4928-A848-BCC0F72EB8FC}" autoFormatId="16" applyNumberFormats="0" applyBorderFormats="0" applyFontFormats="0" applyPatternFormats="0" applyAlignmentFormats="0" applyWidthHeightFormats="0">
  <queryTableRefresh nextId="4">
    <queryTableFields count="3">
      <queryTableField id="1" name="Azonosító" tableColumnId="1"/>
      <queryTableField id="2" name="Projekt_azonosító" tableColumnId="2"/>
      <queryTableField id="3" name="Épületazonosító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48E05F-BEEA-4F33-BD2F-BE7BB978E17C}" name="Lakosok" displayName="Lakosok" ref="A1:E39" tableType="queryTable" totalsRowShown="0">
  <autoFilter ref="A1:E39" xr:uid="{E81783BD-0FC6-423D-8D99-BCF4BC710831}"/>
  <sortState ref="A2:E39">
    <sortCondition ref="C1:C39"/>
  </sortState>
  <tableColumns count="5">
    <tableColumn id="1" xr3:uid="{644CF5B6-9737-4616-A143-913F1483C4BF}" uniqueName="1" name="Lakos_azonosító" queryTableFieldId="1"/>
    <tableColumn id="2" xr3:uid="{AD8A41B2-B710-4DA0-9532-669215F70928}" uniqueName="2" name="Név" queryTableFieldId="2" dataDxfId="6"/>
    <tableColumn id="3" xr3:uid="{12046ED9-3D72-4B86-83FA-8685794E5A7A}" uniqueName="3" name="Születési_év" queryTableFieldId="3"/>
    <tableColumn id="4" xr3:uid="{F53CE987-2722-4D8C-9BB5-D96770E2DF3F}" uniqueName="4" name="Foglalkozás" queryTableFieldId="4" dataDxfId="5"/>
    <tableColumn id="5" xr3:uid="{DCAC9A7B-A0E7-4419-8B7C-941A4405C1B7}" uniqueName="5" name="Lakóhely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7B1009-227C-4CDC-95F7-0CCBC766AD68}" name="Épületek" displayName="Épületek" ref="A1:E26" tableType="queryTable" totalsRowShown="0">
  <autoFilter ref="A1:E26" xr:uid="{B1A3DE0A-44EC-42F8-99FD-82851AD7354C}"/>
  <tableColumns count="5">
    <tableColumn id="1" xr3:uid="{41E51A1F-8C45-4744-9E8B-EB594D1D0555}" uniqueName="1" name="Épület_azonosító" queryTableFieldId="1"/>
    <tableColumn id="2" xr3:uid="{DEF16249-1895-4722-8405-49E9D361C22B}" uniqueName="2" name="Név" queryTableFieldId="2" dataDxfId="4"/>
    <tableColumn id="3" xr3:uid="{C02AAEA2-A03E-427E-AE2E-3B7FEB0D9D7B}" uniqueName="3" name="Típus" queryTableFieldId="3" dataDxfId="3"/>
    <tableColumn id="4" xr3:uid="{DC45E6AC-88E4-4A7E-A5E9-100DFB6A5B84}" uniqueName="4" name="Építés_éve" queryTableFieldId="4"/>
    <tableColumn id="5" xr3:uid="{AAE74CA4-4176-40B2-878C-22578C5F4FC4}" uniqueName="5" name="Hasznos_terület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A0E8B0-39F1-4AFC-9D13-2B5EFF406C70}" name="Városfejlesztési_projektek" displayName="Városfejlesztési_projektek" ref="A1:E4" tableType="queryTable" totalsRowShown="0">
  <autoFilter ref="A1:E4" xr:uid="{0FAABC9C-3188-4A04-B282-E836ECFD75EA}"/>
  <tableColumns count="5">
    <tableColumn id="1" xr3:uid="{FFC0D140-C852-4F62-9AD7-E1715D508923}" uniqueName="1" name="Projekt_azonosító" queryTableFieldId="1"/>
    <tableColumn id="2" xr3:uid="{FA2AE7CB-F600-4868-918E-24FEB5ECE392}" uniqueName="2" name="Név" queryTableFieldId="2" dataDxfId="2"/>
    <tableColumn id="3" xr3:uid="{D116C562-8E9F-4180-B7DD-D14A52CBC40F}" uniqueName="3" name="Költségvetés" queryTableFieldId="3"/>
    <tableColumn id="4" xr3:uid="{5C2DBEFF-93A5-41EA-BCD2-830033E35977}" uniqueName="4" name="Kezdés_dátuma" queryTableFieldId="4" dataDxfId="1"/>
    <tableColumn id="5" xr3:uid="{04FC47B8-413D-4D62-A749-06E7FE299E5E}" uniqueName="5" name="Tervezett_befejezés_dátuma" queryTableFieldId="5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25E97D-2824-467B-A95F-94544580C35E}" name="Projektek_Épületek_Kapcsolótábl" displayName="Projektek_Épületek_Kapcsolótábl" ref="A1:C8" tableType="queryTable" totalsRowShown="0">
  <autoFilter ref="A1:C8" xr:uid="{C2F54674-4E25-475B-A7EA-B2066A7C8897}"/>
  <tableColumns count="3">
    <tableColumn id="1" xr3:uid="{DD694944-26EB-4242-B52D-9E86D19BADBB}" uniqueName="1" name="Azonosító" queryTableFieldId="1"/>
    <tableColumn id="2" xr3:uid="{271D16DC-BF63-45DD-A898-681013DCF59F}" uniqueName="2" name="Projekt_azonosító" queryTableFieldId="2"/>
    <tableColumn id="3" xr3:uid="{8457432E-96A8-4817-A97D-6EF55E2435C6}" uniqueName="3" name="Épületazonosító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E0E0E0"/>
      </a:dk1>
      <a:lt1>
        <a:sysClr val="window" lastClr="20202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7CA0-0C7A-442A-A282-497B075A258D}">
  <dimension ref="A1:E39"/>
  <sheetViews>
    <sheetView workbookViewId="0">
      <selection activeCell="C8" sqref="C8"/>
    </sheetView>
  </sheetViews>
  <sheetFormatPr defaultRowHeight="15" x14ac:dyDescent="0.25"/>
  <cols>
    <col min="1" max="1" width="17.85546875" bestFit="1" customWidth="1"/>
    <col min="2" max="2" width="13.140625" bestFit="1" customWidth="1"/>
    <col min="3" max="3" width="14.42578125" bestFit="1" customWidth="1"/>
    <col min="4" max="4" width="13.42578125" bestFit="1" customWidth="1"/>
    <col min="5" max="5" width="11.140625" bestFit="1" customWidth="1"/>
  </cols>
  <sheetData>
    <row r="1" spans="1:5" x14ac:dyDescent="0.25">
      <c r="A1" t="s">
        <v>42</v>
      </c>
      <c r="B1" t="s">
        <v>1</v>
      </c>
      <c r="C1" t="s">
        <v>43</v>
      </c>
      <c r="D1" t="s">
        <v>44</v>
      </c>
      <c r="E1" t="s">
        <v>45</v>
      </c>
    </row>
    <row r="2" spans="1:5" x14ac:dyDescent="0.25">
      <c r="A2">
        <v>8</v>
      </c>
      <c r="B2" s="1" t="s">
        <v>57</v>
      </c>
      <c r="C2">
        <v>1972</v>
      </c>
      <c r="D2" s="1" t="s">
        <v>58</v>
      </c>
      <c r="E2">
        <v>8</v>
      </c>
    </row>
    <row r="3" spans="1:5" x14ac:dyDescent="0.25">
      <c r="A3">
        <v>24</v>
      </c>
      <c r="B3" s="1" t="s">
        <v>50</v>
      </c>
      <c r="C3">
        <v>1975</v>
      </c>
      <c r="D3" s="1" t="s">
        <v>58</v>
      </c>
      <c r="E3">
        <v>8</v>
      </c>
    </row>
    <row r="4" spans="1:5" x14ac:dyDescent="0.25">
      <c r="A4">
        <v>38</v>
      </c>
      <c r="B4" s="1" t="s">
        <v>57</v>
      </c>
      <c r="C4">
        <v>1979</v>
      </c>
      <c r="D4" s="1" t="s">
        <v>72</v>
      </c>
      <c r="E4">
        <v>6</v>
      </c>
    </row>
    <row r="5" spans="1:5" x14ac:dyDescent="0.25">
      <c r="A5">
        <v>14</v>
      </c>
      <c r="B5" s="1" t="s">
        <v>50</v>
      </c>
      <c r="C5">
        <v>1980</v>
      </c>
      <c r="D5" s="1" t="s">
        <v>64</v>
      </c>
      <c r="E5">
        <v>6</v>
      </c>
    </row>
    <row r="6" spans="1:5" x14ac:dyDescent="0.25">
      <c r="A6">
        <v>37</v>
      </c>
      <c r="B6" s="1" t="s">
        <v>55</v>
      </c>
      <c r="C6">
        <v>1981</v>
      </c>
      <c r="D6" s="1" t="s">
        <v>56</v>
      </c>
      <c r="E6">
        <v>5</v>
      </c>
    </row>
    <row r="7" spans="1:5" x14ac:dyDescent="0.25">
      <c r="A7">
        <v>23</v>
      </c>
      <c r="B7" s="1" t="s">
        <v>48</v>
      </c>
      <c r="C7">
        <v>1982</v>
      </c>
      <c r="D7" s="1" t="s">
        <v>68</v>
      </c>
      <c r="E7">
        <v>7</v>
      </c>
    </row>
    <row r="8" spans="1:5" x14ac:dyDescent="0.25">
      <c r="A8">
        <v>32</v>
      </c>
      <c r="B8" s="1" t="s">
        <v>62</v>
      </c>
      <c r="C8">
        <v>1984</v>
      </c>
      <c r="D8" s="1" t="s">
        <v>63</v>
      </c>
      <c r="E8">
        <v>8</v>
      </c>
    </row>
    <row r="9" spans="1:5" x14ac:dyDescent="0.25">
      <c r="A9">
        <v>7</v>
      </c>
      <c r="B9" s="1" t="s">
        <v>55</v>
      </c>
      <c r="C9">
        <v>1985</v>
      </c>
      <c r="D9" s="1" t="s">
        <v>56</v>
      </c>
      <c r="E9">
        <v>7</v>
      </c>
    </row>
    <row r="10" spans="1:5" x14ac:dyDescent="0.25">
      <c r="A10">
        <v>28</v>
      </c>
      <c r="B10" s="1" t="s">
        <v>57</v>
      </c>
      <c r="C10">
        <v>1988</v>
      </c>
      <c r="D10" s="1" t="s">
        <v>70</v>
      </c>
      <c r="E10">
        <v>4</v>
      </c>
    </row>
    <row r="11" spans="1:5" x14ac:dyDescent="0.25">
      <c r="A11">
        <v>18</v>
      </c>
      <c r="B11" s="1" t="s">
        <v>57</v>
      </c>
      <c r="C11">
        <v>1989</v>
      </c>
      <c r="D11" s="1" t="s">
        <v>65</v>
      </c>
      <c r="E11">
        <v>2</v>
      </c>
    </row>
    <row r="12" spans="1:5" x14ac:dyDescent="0.25">
      <c r="A12">
        <v>10</v>
      </c>
      <c r="B12" s="1" t="s">
        <v>60</v>
      </c>
      <c r="C12">
        <v>1990</v>
      </c>
      <c r="D12" s="1" t="s">
        <v>61</v>
      </c>
      <c r="E12">
        <v>2</v>
      </c>
    </row>
    <row r="13" spans="1:5" x14ac:dyDescent="0.25">
      <c r="A13">
        <v>31</v>
      </c>
      <c r="B13" s="1" t="s">
        <v>46</v>
      </c>
      <c r="C13">
        <v>1992</v>
      </c>
      <c r="D13" s="1" t="s">
        <v>61</v>
      </c>
      <c r="E13">
        <v>7</v>
      </c>
    </row>
    <row r="14" spans="1:5" x14ac:dyDescent="0.25">
      <c r="A14">
        <v>17</v>
      </c>
      <c r="B14" s="1" t="s">
        <v>55</v>
      </c>
      <c r="C14">
        <v>1993</v>
      </c>
      <c r="D14" s="1" t="s">
        <v>56</v>
      </c>
      <c r="E14">
        <v>1</v>
      </c>
    </row>
    <row r="15" spans="1:5" x14ac:dyDescent="0.25">
      <c r="A15">
        <v>13</v>
      </c>
      <c r="B15" s="1" t="s">
        <v>48</v>
      </c>
      <c r="C15">
        <v>1995</v>
      </c>
      <c r="D15" s="1" t="s">
        <v>63</v>
      </c>
      <c r="E15">
        <v>5</v>
      </c>
    </row>
    <row r="16" spans="1:5" x14ac:dyDescent="0.25">
      <c r="A16">
        <v>21</v>
      </c>
      <c r="B16" s="1" t="s">
        <v>46</v>
      </c>
      <c r="C16">
        <v>1996</v>
      </c>
      <c r="D16" s="1" t="s">
        <v>66</v>
      </c>
      <c r="E16">
        <v>5</v>
      </c>
    </row>
    <row r="17" spans="1:5" x14ac:dyDescent="0.25">
      <c r="A17">
        <v>36</v>
      </c>
      <c r="B17" s="1" t="s">
        <v>53</v>
      </c>
      <c r="C17">
        <v>1997</v>
      </c>
      <c r="D17" s="1" t="s">
        <v>71</v>
      </c>
      <c r="E17">
        <v>4</v>
      </c>
    </row>
    <row r="18" spans="1:5" x14ac:dyDescent="0.25">
      <c r="A18">
        <v>6</v>
      </c>
      <c r="B18" s="1" t="s">
        <v>53</v>
      </c>
      <c r="C18">
        <v>1998</v>
      </c>
      <c r="D18" s="1" t="s">
        <v>54</v>
      </c>
      <c r="E18">
        <v>6</v>
      </c>
    </row>
    <row r="19" spans="1:5" x14ac:dyDescent="0.25">
      <c r="A19">
        <v>27</v>
      </c>
      <c r="B19" s="1" t="s">
        <v>55</v>
      </c>
      <c r="C19">
        <v>1999</v>
      </c>
      <c r="D19" s="1" t="s">
        <v>69</v>
      </c>
      <c r="E19">
        <v>3</v>
      </c>
    </row>
    <row r="20" spans="1:5" x14ac:dyDescent="0.25">
      <c r="A20">
        <v>22</v>
      </c>
      <c r="B20" s="1" t="s">
        <v>62</v>
      </c>
      <c r="C20">
        <v>2000</v>
      </c>
      <c r="D20" s="1" t="s">
        <v>67</v>
      </c>
      <c r="E20">
        <v>6</v>
      </c>
    </row>
    <row r="21" spans="1:5" x14ac:dyDescent="0.25">
      <c r="A21">
        <v>16</v>
      </c>
      <c r="B21" s="1" t="s">
        <v>53</v>
      </c>
      <c r="C21">
        <v>2001</v>
      </c>
      <c r="D21" s="1" t="s">
        <v>49</v>
      </c>
      <c r="E21">
        <v>8</v>
      </c>
    </row>
    <row r="22" spans="1:5" x14ac:dyDescent="0.25">
      <c r="A22">
        <v>40</v>
      </c>
      <c r="B22" s="1" t="s">
        <v>60</v>
      </c>
      <c r="C22">
        <v>2002</v>
      </c>
      <c r="D22" s="1" t="s">
        <v>67</v>
      </c>
      <c r="E22">
        <v>8</v>
      </c>
    </row>
    <row r="23" spans="1:5" x14ac:dyDescent="0.25">
      <c r="A23">
        <v>15</v>
      </c>
      <c r="B23" s="1" t="s">
        <v>51</v>
      </c>
      <c r="C23">
        <v>2003</v>
      </c>
      <c r="D23" s="1" t="s">
        <v>49</v>
      </c>
      <c r="E23">
        <v>7</v>
      </c>
    </row>
    <row r="24" spans="1:5" x14ac:dyDescent="0.25">
      <c r="A24">
        <v>35</v>
      </c>
      <c r="B24" s="1" t="s">
        <v>51</v>
      </c>
      <c r="C24">
        <v>2004</v>
      </c>
      <c r="D24" s="1" t="s">
        <v>49</v>
      </c>
      <c r="E24">
        <v>3</v>
      </c>
    </row>
    <row r="25" spans="1:5" x14ac:dyDescent="0.25">
      <c r="A25">
        <v>5</v>
      </c>
      <c r="B25" s="1" t="s">
        <v>51</v>
      </c>
      <c r="C25">
        <v>2005</v>
      </c>
      <c r="D25" s="1" t="s">
        <v>52</v>
      </c>
      <c r="E25">
        <v>5</v>
      </c>
    </row>
    <row r="26" spans="1:5" x14ac:dyDescent="0.25">
      <c r="A26">
        <v>26</v>
      </c>
      <c r="B26" s="1" t="s">
        <v>53</v>
      </c>
      <c r="C26">
        <v>2006</v>
      </c>
      <c r="D26" s="1" t="s">
        <v>49</v>
      </c>
      <c r="E26">
        <v>2</v>
      </c>
    </row>
    <row r="27" spans="1:5" x14ac:dyDescent="0.25">
      <c r="A27">
        <v>33</v>
      </c>
      <c r="B27" s="1" t="s">
        <v>48</v>
      </c>
      <c r="C27">
        <v>2007</v>
      </c>
      <c r="D27" s="1" t="s">
        <v>49</v>
      </c>
      <c r="E27">
        <v>1</v>
      </c>
    </row>
    <row r="28" spans="1:5" x14ac:dyDescent="0.25">
      <c r="A28">
        <v>12</v>
      </c>
      <c r="B28" s="1" t="s">
        <v>62</v>
      </c>
      <c r="C28">
        <v>2008</v>
      </c>
      <c r="D28" s="1" t="s">
        <v>49</v>
      </c>
      <c r="E28">
        <v>4</v>
      </c>
    </row>
    <row r="29" spans="1:5" x14ac:dyDescent="0.25">
      <c r="A29">
        <v>30</v>
      </c>
      <c r="B29" s="1" t="s">
        <v>60</v>
      </c>
      <c r="C29">
        <v>2009</v>
      </c>
      <c r="D29" s="1" t="s">
        <v>49</v>
      </c>
      <c r="E29">
        <v>6</v>
      </c>
    </row>
    <row r="30" spans="1:5" x14ac:dyDescent="0.25">
      <c r="A30">
        <v>4</v>
      </c>
      <c r="B30" s="1" t="s">
        <v>50</v>
      </c>
      <c r="C30">
        <v>2010</v>
      </c>
      <c r="D30" s="1" t="s">
        <v>49</v>
      </c>
      <c r="E30">
        <v>4</v>
      </c>
    </row>
    <row r="31" spans="1:5" x14ac:dyDescent="0.25">
      <c r="A31">
        <v>39</v>
      </c>
      <c r="B31" s="1" t="s">
        <v>59</v>
      </c>
      <c r="C31">
        <v>2010</v>
      </c>
      <c r="D31" s="1" t="s">
        <v>49</v>
      </c>
      <c r="E31">
        <v>7</v>
      </c>
    </row>
    <row r="32" spans="1:5" x14ac:dyDescent="0.25">
      <c r="A32">
        <v>29</v>
      </c>
      <c r="B32" s="1" t="s">
        <v>59</v>
      </c>
      <c r="C32">
        <v>2011</v>
      </c>
      <c r="D32" s="1" t="s">
        <v>49</v>
      </c>
      <c r="E32">
        <v>5</v>
      </c>
    </row>
    <row r="33" spans="1:5" x14ac:dyDescent="0.25">
      <c r="A33">
        <v>20</v>
      </c>
      <c r="B33" s="1" t="s">
        <v>60</v>
      </c>
      <c r="C33">
        <v>2012</v>
      </c>
      <c r="D33" s="1" t="s">
        <v>49</v>
      </c>
      <c r="E33">
        <v>4</v>
      </c>
    </row>
    <row r="34" spans="1:5" x14ac:dyDescent="0.25">
      <c r="A34">
        <v>11</v>
      </c>
      <c r="B34" s="1" t="s">
        <v>46</v>
      </c>
      <c r="C34">
        <v>2013</v>
      </c>
      <c r="D34" s="1" t="s">
        <v>49</v>
      </c>
      <c r="E34">
        <v>3</v>
      </c>
    </row>
    <row r="35" spans="1:5" x14ac:dyDescent="0.25">
      <c r="A35">
        <v>25</v>
      </c>
      <c r="B35" s="1" t="s">
        <v>51</v>
      </c>
      <c r="C35">
        <v>2014</v>
      </c>
      <c r="D35" s="1" t="s">
        <v>49</v>
      </c>
      <c r="E35">
        <v>1</v>
      </c>
    </row>
    <row r="36" spans="1:5" x14ac:dyDescent="0.25">
      <c r="A36">
        <v>3</v>
      </c>
      <c r="B36" s="1" t="s">
        <v>48</v>
      </c>
      <c r="C36">
        <v>2015</v>
      </c>
      <c r="D36" s="1" t="s">
        <v>49</v>
      </c>
      <c r="E36">
        <v>3</v>
      </c>
    </row>
    <row r="37" spans="1:5" x14ac:dyDescent="0.25">
      <c r="A37">
        <v>9</v>
      </c>
      <c r="B37" s="1" t="s">
        <v>59</v>
      </c>
      <c r="C37">
        <v>2016</v>
      </c>
      <c r="D37" s="1" t="s">
        <v>49</v>
      </c>
      <c r="E37">
        <v>1</v>
      </c>
    </row>
    <row r="38" spans="1:5" x14ac:dyDescent="0.25">
      <c r="A38">
        <v>19</v>
      </c>
      <c r="B38" s="1" t="s">
        <v>59</v>
      </c>
      <c r="C38">
        <v>2017</v>
      </c>
      <c r="D38" s="1" t="s">
        <v>49</v>
      </c>
      <c r="E38">
        <v>3</v>
      </c>
    </row>
    <row r="39" spans="1:5" x14ac:dyDescent="0.25">
      <c r="A39">
        <v>1</v>
      </c>
      <c r="B39" s="1" t="s">
        <v>46</v>
      </c>
      <c r="C39">
        <v>2023</v>
      </c>
      <c r="D39" s="1" t="s">
        <v>47</v>
      </c>
      <c r="E39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0D73-A5D7-4B95-9395-C493217261EF}">
  <dimension ref="A1:E26"/>
  <sheetViews>
    <sheetView workbookViewId="0">
      <selection activeCell="C24" sqref="C24"/>
    </sheetView>
  </sheetViews>
  <sheetFormatPr defaultRowHeight="15" x14ac:dyDescent="0.25"/>
  <cols>
    <col min="1" max="1" width="18.7109375" bestFit="1" customWidth="1"/>
    <col min="2" max="2" width="26.28515625" bestFit="1" customWidth="1"/>
    <col min="3" max="3" width="22.28515625" bestFit="1" customWidth="1"/>
    <col min="4" max="4" width="13" bestFit="1" customWidth="1"/>
    <col min="5" max="5" width="1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 t="s">
        <v>5</v>
      </c>
      <c r="C2" s="1" t="s">
        <v>6</v>
      </c>
      <c r="D2">
        <v>1990</v>
      </c>
      <c r="E2">
        <v>120</v>
      </c>
    </row>
    <row r="3" spans="1:5" x14ac:dyDescent="0.25">
      <c r="A3">
        <v>2</v>
      </c>
      <c r="B3" s="1" t="s">
        <v>7</v>
      </c>
      <c r="C3" s="1" t="s">
        <v>6</v>
      </c>
      <c r="D3">
        <v>1985</v>
      </c>
      <c r="E3">
        <v>150</v>
      </c>
    </row>
    <row r="4" spans="1:5" x14ac:dyDescent="0.25">
      <c r="A4">
        <v>3</v>
      </c>
      <c r="B4" s="1" t="s">
        <v>8</v>
      </c>
      <c r="C4" s="1" t="s">
        <v>6</v>
      </c>
      <c r="D4">
        <v>2000</v>
      </c>
      <c r="E4">
        <v>180</v>
      </c>
    </row>
    <row r="5" spans="1:5" x14ac:dyDescent="0.25">
      <c r="A5">
        <v>4</v>
      </c>
      <c r="B5" s="1" t="s">
        <v>9</v>
      </c>
      <c r="C5" s="1" t="s">
        <v>6</v>
      </c>
      <c r="D5">
        <v>2015</v>
      </c>
      <c r="E5">
        <v>130</v>
      </c>
    </row>
    <row r="6" spans="1:5" x14ac:dyDescent="0.25">
      <c r="A6">
        <v>5</v>
      </c>
      <c r="B6" s="1" t="s">
        <v>10</v>
      </c>
      <c r="C6" s="1" t="s">
        <v>6</v>
      </c>
      <c r="D6">
        <v>1998</v>
      </c>
      <c r="E6">
        <v>160</v>
      </c>
    </row>
    <row r="7" spans="1:5" x14ac:dyDescent="0.25">
      <c r="A7">
        <v>6</v>
      </c>
      <c r="B7" s="1" t="s">
        <v>11</v>
      </c>
      <c r="C7" s="1" t="s">
        <v>6</v>
      </c>
      <c r="D7">
        <v>1975</v>
      </c>
      <c r="E7">
        <v>140</v>
      </c>
    </row>
    <row r="8" spans="1:5" x14ac:dyDescent="0.25">
      <c r="A8">
        <v>7</v>
      </c>
      <c r="B8" s="1" t="s">
        <v>12</v>
      </c>
      <c r="C8" s="1" t="s">
        <v>6</v>
      </c>
      <c r="D8">
        <v>2005</v>
      </c>
      <c r="E8">
        <v>110</v>
      </c>
    </row>
    <row r="9" spans="1:5" x14ac:dyDescent="0.25">
      <c r="A9">
        <v>8</v>
      </c>
      <c r="B9" s="1" t="s">
        <v>13</v>
      </c>
      <c r="C9" s="1" t="s">
        <v>6</v>
      </c>
      <c r="D9">
        <v>2010</v>
      </c>
      <c r="E9">
        <v>170</v>
      </c>
    </row>
    <row r="10" spans="1:5" x14ac:dyDescent="0.25">
      <c r="A10">
        <v>9</v>
      </c>
      <c r="B10" s="1" t="s">
        <v>14</v>
      </c>
      <c r="C10" s="1" t="s">
        <v>15</v>
      </c>
      <c r="D10">
        <v>1980</v>
      </c>
      <c r="E10">
        <v>400</v>
      </c>
    </row>
    <row r="11" spans="1:5" x14ac:dyDescent="0.25">
      <c r="A11">
        <v>10</v>
      </c>
      <c r="B11" s="1" t="s">
        <v>16</v>
      </c>
      <c r="C11" s="1" t="s">
        <v>15</v>
      </c>
      <c r="D11">
        <v>1995</v>
      </c>
      <c r="E11">
        <v>420</v>
      </c>
    </row>
    <row r="12" spans="1:5" x14ac:dyDescent="0.25">
      <c r="A12">
        <v>11</v>
      </c>
      <c r="B12" s="1" t="s">
        <v>17</v>
      </c>
      <c r="C12" s="1" t="s">
        <v>18</v>
      </c>
      <c r="D12">
        <v>1970</v>
      </c>
      <c r="E12">
        <v>500</v>
      </c>
    </row>
    <row r="13" spans="1:5" x14ac:dyDescent="0.25">
      <c r="A13">
        <v>12</v>
      </c>
      <c r="B13" s="1" t="s">
        <v>19</v>
      </c>
      <c r="C13" s="1" t="s">
        <v>18</v>
      </c>
      <c r="D13">
        <v>2003</v>
      </c>
      <c r="E13">
        <v>480</v>
      </c>
    </row>
    <row r="14" spans="1:5" x14ac:dyDescent="0.25">
      <c r="A14">
        <v>13</v>
      </c>
      <c r="B14" s="1" t="s">
        <v>20</v>
      </c>
      <c r="C14" s="1" t="s">
        <v>21</v>
      </c>
      <c r="D14">
        <v>1992</v>
      </c>
      <c r="E14">
        <v>250</v>
      </c>
    </row>
    <row r="15" spans="1:5" x14ac:dyDescent="0.25">
      <c r="A15">
        <v>14</v>
      </c>
      <c r="B15" s="1" t="s">
        <v>22</v>
      </c>
      <c r="C15" s="1" t="s">
        <v>21</v>
      </c>
      <c r="D15">
        <v>2007</v>
      </c>
      <c r="E15">
        <v>230</v>
      </c>
    </row>
    <row r="16" spans="1:5" x14ac:dyDescent="0.25">
      <c r="A16">
        <v>15</v>
      </c>
      <c r="B16" s="1" t="s">
        <v>23</v>
      </c>
      <c r="C16" s="1" t="s">
        <v>24</v>
      </c>
      <c r="D16">
        <v>1965</v>
      </c>
      <c r="E16">
        <v>600</v>
      </c>
    </row>
    <row r="17" spans="1:5" x14ac:dyDescent="0.25">
      <c r="A17">
        <v>16</v>
      </c>
      <c r="B17" s="1" t="s">
        <v>25</v>
      </c>
      <c r="C17" s="1" t="s">
        <v>24</v>
      </c>
      <c r="D17">
        <v>1999</v>
      </c>
      <c r="E17">
        <v>550</v>
      </c>
    </row>
    <row r="18" spans="1:5" x14ac:dyDescent="0.25">
      <c r="A18">
        <v>17</v>
      </c>
      <c r="B18" s="1" t="s">
        <v>26</v>
      </c>
      <c r="C18" s="1" t="s">
        <v>27</v>
      </c>
      <c r="D18">
        <v>2012</v>
      </c>
      <c r="E18">
        <v>700</v>
      </c>
    </row>
    <row r="19" spans="1:5" x14ac:dyDescent="0.25">
      <c r="A19">
        <v>18</v>
      </c>
      <c r="B19" s="1" t="s">
        <v>28</v>
      </c>
      <c r="C19" s="1" t="s">
        <v>29</v>
      </c>
      <c r="D19">
        <v>1988</v>
      </c>
      <c r="E19">
        <v>300</v>
      </c>
    </row>
    <row r="20" spans="1:5" x14ac:dyDescent="0.25">
      <c r="A20">
        <v>19</v>
      </c>
      <c r="B20" s="1" t="s">
        <v>30</v>
      </c>
      <c r="C20" s="1" t="s">
        <v>31</v>
      </c>
      <c r="D20">
        <v>1993</v>
      </c>
      <c r="E20">
        <v>310</v>
      </c>
    </row>
    <row r="21" spans="1:5" x14ac:dyDescent="0.25">
      <c r="A21">
        <v>20</v>
      </c>
      <c r="B21" s="1" t="s">
        <v>32</v>
      </c>
      <c r="C21" s="1" t="s">
        <v>33</v>
      </c>
      <c r="D21">
        <v>2011</v>
      </c>
      <c r="E21">
        <v>450</v>
      </c>
    </row>
    <row r="22" spans="1:5" x14ac:dyDescent="0.25">
      <c r="A22">
        <v>21</v>
      </c>
      <c r="B22" s="1" t="s">
        <v>34</v>
      </c>
      <c r="C22" s="1" t="s">
        <v>35</v>
      </c>
      <c r="D22">
        <v>1955</v>
      </c>
      <c r="E22">
        <v>350</v>
      </c>
    </row>
    <row r="23" spans="1:5" x14ac:dyDescent="0.25">
      <c r="A23">
        <v>22</v>
      </c>
      <c r="B23" s="1" t="s">
        <v>36</v>
      </c>
      <c r="C23" s="1" t="s">
        <v>37</v>
      </c>
      <c r="D23">
        <v>2015</v>
      </c>
      <c r="E23">
        <v>500</v>
      </c>
    </row>
    <row r="24" spans="1:5" x14ac:dyDescent="0.25">
      <c r="A24">
        <v>23</v>
      </c>
      <c r="B24" s="1" t="s">
        <v>38</v>
      </c>
      <c r="C24" s="1" t="s">
        <v>39</v>
      </c>
      <c r="D24">
        <v>2008</v>
      </c>
      <c r="E24">
        <v>100</v>
      </c>
    </row>
    <row r="25" spans="1:5" x14ac:dyDescent="0.25">
      <c r="A25">
        <v>24</v>
      </c>
      <c r="B25" s="1" t="s">
        <v>40</v>
      </c>
      <c r="C25" s="1" t="s">
        <v>39</v>
      </c>
      <c r="D25">
        <v>2016</v>
      </c>
      <c r="E25">
        <v>450</v>
      </c>
    </row>
    <row r="26" spans="1:5" x14ac:dyDescent="0.25">
      <c r="A26">
        <v>25</v>
      </c>
      <c r="B26" s="1" t="s">
        <v>41</v>
      </c>
      <c r="C26" s="1" t="s">
        <v>39</v>
      </c>
      <c r="D26">
        <v>2000</v>
      </c>
      <c r="E26">
        <v>320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E64A2-CF16-4CCE-A6D1-8ED9BD70B0E4}">
  <dimension ref="A1:E4"/>
  <sheetViews>
    <sheetView workbookViewId="0">
      <selection activeCell="C2" sqref="C2"/>
    </sheetView>
  </sheetViews>
  <sheetFormatPr defaultRowHeight="15" x14ac:dyDescent="0.25"/>
  <cols>
    <col min="1" max="1" width="20.85546875" customWidth="1"/>
    <col min="2" max="2" width="28.28515625" bestFit="1" customWidth="1"/>
    <col min="3" max="3" width="14.7109375" bestFit="1" customWidth="1"/>
    <col min="4" max="4" width="17.42578125" bestFit="1" customWidth="1"/>
    <col min="5" max="5" width="29.7109375" bestFit="1" customWidth="1"/>
  </cols>
  <sheetData>
    <row r="1" spans="1:5" x14ac:dyDescent="0.25">
      <c r="A1" t="s">
        <v>93</v>
      </c>
      <c r="B1" t="s">
        <v>1</v>
      </c>
      <c r="C1" t="s">
        <v>96</v>
      </c>
      <c r="D1" t="s">
        <v>97</v>
      </c>
      <c r="E1" t="s">
        <v>98</v>
      </c>
    </row>
    <row r="2" spans="1:5" x14ac:dyDescent="0.25">
      <c r="A2" s="17">
        <v>3</v>
      </c>
      <c r="B2" s="18" t="s">
        <v>99</v>
      </c>
      <c r="C2" s="17">
        <v>1000000</v>
      </c>
      <c r="D2" s="19">
        <v>45735</v>
      </c>
      <c r="E2" s="19">
        <v>46100</v>
      </c>
    </row>
    <row r="3" spans="1:5" x14ac:dyDescent="0.25">
      <c r="A3">
        <v>4</v>
      </c>
      <c r="B3" s="1" t="s">
        <v>100</v>
      </c>
      <c r="C3">
        <v>2345670</v>
      </c>
      <c r="D3" s="16">
        <v>45931</v>
      </c>
      <c r="E3" s="16">
        <v>46296</v>
      </c>
    </row>
    <row r="4" spans="1:5" x14ac:dyDescent="0.25">
      <c r="A4" s="17">
        <v>5</v>
      </c>
      <c r="B4" s="18" t="s">
        <v>101</v>
      </c>
      <c r="C4" s="17">
        <v>576400</v>
      </c>
      <c r="D4" s="19">
        <v>45782</v>
      </c>
      <c r="E4" s="19">
        <v>45890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8CD6-6A9C-452E-8F0E-A771D26DF916}">
  <dimension ref="A1:C8"/>
  <sheetViews>
    <sheetView workbookViewId="0">
      <selection activeCell="B2" sqref="B2"/>
    </sheetView>
  </sheetViews>
  <sheetFormatPr defaultRowHeight="15" x14ac:dyDescent="0.25"/>
  <cols>
    <col min="1" max="1" width="12.140625" bestFit="1" customWidth="1"/>
    <col min="2" max="2" width="19.5703125" bestFit="1" customWidth="1"/>
    <col min="3" max="3" width="17.7109375" bestFit="1" customWidth="1"/>
  </cols>
  <sheetData>
    <row r="1" spans="1:3" x14ac:dyDescent="0.25">
      <c r="A1" t="s">
        <v>92</v>
      </c>
      <c r="B1" t="s">
        <v>93</v>
      </c>
      <c r="C1" t="s">
        <v>94</v>
      </c>
    </row>
    <row r="2" spans="1:3" x14ac:dyDescent="0.25">
      <c r="A2">
        <v>1</v>
      </c>
      <c r="B2">
        <v>3</v>
      </c>
      <c r="C2">
        <v>9</v>
      </c>
    </row>
    <row r="3" spans="1:3" x14ac:dyDescent="0.25">
      <c r="A3">
        <v>2</v>
      </c>
      <c r="B3">
        <v>3</v>
      </c>
      <c r="C3">
        <v>10</v>
      </c>
    </row>
    <row r="4" spans="1:3" x14ac:dyDescent="0.25">
      <c r="A4">
        <v>3</v>
      </c>
      <c r="B4">
        <v>3</v>
      </c>
      <c r="C4">
        <v>24</v>
      </c>
    </row>
    <row r="5" spans="1:3" x14ac:dyDescent="0.25">
      <c r="A5">
        <v>4</v>
      </c>
      <c r="B5">
        <v>4</v>
      </c>
      <c r="C5">
        <v>9</v>
      </c>
    </row>
    <row r="6" spans="1:3" x14ac:dyDescent="0.25">
      <c r="A6">
        <v>5</v>
      </c>
      <c r="B6">
        <v>4</v>
      </c>
      <c r="C6">
        <v>10</v>
      </c>
    </row>
    <row r="7" spans="1:3" x14ac:dyDescent="0.25">
      <c r="A7">
        <v>6</v>
      </c>
      <c r="B7">
        <v>5</v>
      </c>
      <c r="C7">
        <v>23</v>
      </c>
    </row>
    <row r="8" spans="1:3" x14ac:dyDescent="0.25">
      <c r="A8">
        <v>7</v>
      </c>
      <c r="B8">
        <v>5</v>
      </c>
      <c r="C8">
        <v>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56C3A-4BBC-489F-B53E-C40E949EC3CF}">
  <dimension ref="A1:I8"/>
  <sheetViews>
    <sheetView workbookViewId="0">
      <selection activeCell="L3" sqref="L3"/>
    </sheetView>
  </sheetViews>
  <sheetFormatPr defaultRowHeight="15" x14ac:dyDescent="0.25"/>
  <cols>
    <col min="2" max="2" width="13.5703125" customWidth="1"/>
    <col min="3" max="3" width="13.42578125" customWidth="1"/>
    <col min="6" max="6" width="13" customWidth="1"/>
    <col min="8" max="8" width="14.42578125" style="22" customWidth="1"/>
    <col min="9" max="9" width="9.140625" style="22"/>
  </cols>
  <sheetData>
    <row r="1" spans="1:9" x14ac:dyDescent="0.25">
      <c r="A1" s="3" t="s">
        <v>103</v>
      </c>
      <c r="B1" s="2" t="s">
        <v>104</v>
      </c>
      <c r="C1" s="3" t="s">
        <v>102</v>
      </c>
      <c r="D1" s="2" t="s">
        <v>105</v>
      </c>
      <c r="E1" s="3" t="s">
        <v>74</v>
      </c>
      <c r="F1" s="2" t="s">
        <v>74</v>
      </c>
      <c r="H1" s="25" t="s">
        <v>109</v>
      </c>
      <c r="I1" s="25"/>
    </row>
    <row r="2" spans="1:9" x14ac:dyDescent="0.25">
      <c r="A2" s="20">
        <f>Projektek_Épületek_Kapcsolótábl[Épületazonosító]</f>
        <v>9</v>
      </c>
      <c r="B2">
        <f>Projektek_Épületek_Kapcsolótábl[Projekt_azonosító]</f>
        <v>3</v>
      </c>
      <c r="C2" t="str">
        <f>INDEX(Épületek[Típus], MATCH('Projekt költségek'!A2, Épületek[Épület_azonosító], 0))</f>
        <v>iskola</v>
      </c>
      <c r="D2">
        <f>INDEX(Városfejlesztési_projektek[Költségvetés], MATCH('Projekt költségek'!B2, Városfejlesztési_projektek[Projekt_azonosító], 0))</f>
        <v>1000000</v>
      </c>
      <c r="E2" t="str">
        <f t="shared" ref="E2:E8" si="0">IF(C3=C2,"",C2)</f>
        <v/>
      </c>
      <c r="F2" t="str">
        <f t="shared" ref="F2:F8" si="1">IF(C3=C2,"",D2)</f>
        <v/>
      </c>
      <c r="H2" s="22" t="s">
        <v>102</v>
      </c>
      <c r="I2" s="22" t="s">
        <v>95</v>
      </c>
    </row>
    <row r="3" spans="1:9" x14ac:dyDescent="0.25">
      <c r="A3" s="20">
        <f>Projektek_Épületek_Kapcsolótábl[Épületazonosító]</f>
        <v>10</v>
      </c>
      <c r="B3">
        <f>Projektek_Épületek_Kapcsolótábl[Projekt_azonosító]</f>
        <v>3</v>
      </c>
      <c r="C3" t="str">
        <f>INDEX(Épületek[Típus], MATCH('Projekt költségek'!A3, Épületek[Épület_azonosító], 0))</f>
        <v>iskola</v>
      </c>
      <c r="D3">
        <f>INDEX(Városfejlesztési_projektek[Költségvetés], MATCH('Projekt költségek'!B3, Városfejlesztési_projektek[Projekt_azonosító], 0))</f>
        <v>1000000</v>
      </c>
      <c r="E3" t="str">
        <f t="shared" si="0"/>
        <v>iskola</v>
      </c>
      <c r="F3">
        <f t="shared" si="1"/>
        <v>1000000</v>
      </c>
      <c r="H3" s="22" t="s">
        <v>15</v>
      </c>
      <c r="I3" s="22">
        <v>1000000</v>
      </c>
    </row>
    <row r="4" spans="1:9" x14ac:dyDescent="0.25">
      <c r="A4" s="20">
        <f>Projektek_Épületek_Kapcsolótábl[Épületazonosító]</f>
        <v>24</v>
      </c>
      <c r="B4">
        <f>Projektek_Épületek_Kapcsolótábl[Projekt_azonosító]</f>
        <v>3</v>
      </c>
      <c r="C4" t="str">
        <f>INDEX(Épületek[Típus], MATCH('Projekt költségek'!A4, Épületek[Épület_azonosító], 0))</f>
        <v>szórakozás</v>
      </c>
      <c r="D4">
        <f>INDEX(Városfejlesztési_projektek[Költségvetés], MATCH('Projekt költségek'!B4, Városfejlesztési_projektek[Projekt_azonosító], 0))</f>
        <v>1000000</v>
      </c>
      <c r="E4" t="str">
        <f t="shared" si="0"/>
        <v>szórakozás</v>
      </c>
      <c r="F4">
        <f t="shared" si="1"/>
        <v>1000000</v>
      </c>
      <c r="H4" s="22" t="s">
        <v>15</v>
      </c>
      <c r="I4" s="22">
        <v>2345670</v>
      </c>
    </row>
    <row r="5" spans="1:9" x14ac:dyDescent="0.25">
      <c r="A5" s="20">
        <f>Projektek_Épületek_Kapcsolótábl[Épületazonosító]</f>
        <v>9</v>
      </c>
      <c r="B5">
        <f>Projektek_Épületek_Kapcsolótábl[Projekt_azonosító]</f>
        <v>4</v>
      </c>
      <c r="C5" t="str">
        <f>INDEX(Épületek[Típus], MATCH('Projekt költségek'!A5, Épületek[Épület_azonosító], 0))</f>
        <v>iskola</v>
      </c>
      <c r="D5">
        <f>INDEX(Városfejlesztési_projektek[Költségvetés], MATCH('Projekt költségek'!B5, Városfejlesztési_projektek[Projekt_azonosító], 0))</f>
        <v>2345670</v>
      </c>
      <c r="E5" t="str">
        <f t="shared" si="0"/>
        <v/>
      </c>
      <c r="F5" t="str">
        <f t="shared" si="1"/>
        <v/>
      </c>
      <c r="H5" s="22" t="s">
        <v>39</v>
      </c>
      <c r="I5" s="22">
        <v>1000000</v>
      </c>
    </row>
    <row r="6" spans="1:9" x14ac:dyDescent="0.25">
      <c r="A6" s="20">
        <f>Projektek_Épületek_Kapcsolótábl[Épületazonosító]</f>
        <v>10</v>
      </c>
      <c r="B6">
        <f>Projektek_Épületek_Kapcsolótábl[Projekt_azonosító]</f>
        <v>4</v>
      </c>
      <c r="C6" t="str">
        <f>INDEX(Épületek[Típus], MATCH('Projekt költségek'!A6, Épületek[Épület_azonosító], 0))</f>
        <v>iskola</v>
      </c>
      <c r="D6">
        <f>INDEX(Városfejlesztési_projektek[Költségvetés], MATCH('Projekt költségek'!B6, Városfejlesztési_projektek[Projekt_azonosító], 0))</f>
        <v>2345670</v>
      </c>
      <c r="E6" t="str">
        <f t="shared" si="0"/>
        <v>iskola</v>
      </c>
      <c r="F6">
        <f t="shared" si="1"/>
        <v>2345670</v>
      </c>
      <c r="H6" s="22" t="s">
        <v>39</v>
      </c>
      <c r="I6" s="22">
        <v>576400</v>
      </c>
    </row>
    <row r="7" spans="1:9" x14ac:dyDescent="0.25">
      <c r="A7" s="20">
        <f>Projektek_Épületek_Kapcsolótábl[Épületazonosító]</f>
        <v>23</v>
      </c>
      <c r="B7">
        <f>Projektek_Épületek_Kapcsolótábl[Projekt_azonosító]</f>
        <v>5</v>
      </c>
      <c r="C7" t="str">
        <f>INDEX(Épületek[Típus], MATCH('Projekt költségek'!A7, Épületek[Épület_azonosító], 0))</f>
        <v>szórakozás</v>
      </c>
      <c r="D7">
        <f>INDEX(Városfejlesztési_projektek[Költségvetés], MATCH('Projekt költségek'!B7, Városfejlesztési_projektek[Projekt_azonosító], 0))</f>
        <v>576400</v>
      </c>
      <c r="E7" t="str">
        <f t="shared" si="0"/>
        <v/>
      </c>
      <c r="F7" t="str">
        <f t="shared" si="1"/>
        <v/>
      </c>
    </row>
    <row r="8" spans="1:9" x14ac:dyDescent="0.25">
      <c r="A8" s="20">
        <f>Projektek_Épületek_Kapcsolótábl[Épületazonosító]</f>
        <v>24</v>
      </c>
      <c r="B8">
        <f>Projektek_Épületek_Kapcsolótábl[Projekt_azonosító]</f>
        <v>5</v>
      </c>
      <c r="C8" t="str">
        <f>INDEX(Épületek[Típus], MATCH('Projekt költségek'!A8, Épületek[Épület_azonosító], 0))</f>
        <v>szórakozás</v>
      </c>
      <c r="D8">
        <f>INDEX(Városfejlesztési_projektek[Költségvetés], MATCH('Projekt költségek'!B8, Városfejlesztési_projektek[Projekt_azonosító], 0))</f>
        <v>576400</v>
      </c>
      <c r="E8" t="str">
        <f t="shared" si="0"/>
        <v>szórakozás</v>
      </c>
      <c r="F8">
        <f t="shared" si="1"/>
        <v>576400</v>
      </c>
    </row>
  </sheetData>
  <sortState ref="H1:I10">
    <sortCondition ref="H1"/>
  </sortState>
  <mergeCells count="1">
    <mergeCell ref="H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D4B2-EB07-49D1-BD1B-A9B977AAA52A}">
  <dimension ref="A1:B4"/>
  <sheetViews>
    <sheetView tabSelected="1" workbookViewId="0">
      <selection activeCell="A4" sqref="A4"/>
    </sheetView>
  </sheetViews>
  <sheetFormatPr defaultRowHeight="15" x14ac:dyDescent="0.25"/>
  <cols>
    <col min="1" max="1" width="12.42578125" bestFit="1" customWidth="1"/>
    <col min="2" max="2" width="17.85546875" bestFit="1" customWidth="1"/>
  </cols>
  <sheetData>
    <row r="1" spans="1:2" x14ac:dyDescent="0.25">
      <c r="A1" s="21" t="s">
        <v>106</v>
      </c>
      <c r="B1" t="s">
        <v>108</v>
      </c>
    </row>
    <row r="2" spans="1:2" x14ac:dyDescent="0.25">
      <c r="A2" s="20" t="s">
        <v>15</v>
      </c>
      <c r="B2" s="1">
        <v>3345670</v>
      </c>
    </row>
    <row r="3" spans="1:2" x14ac:dyDescent="0.25">
      <c r="A3" s="20" t="s">
        <v>39</v>
      </c>
      <c r="B3" s="1">
        <v>1576400</v>
      </c>
    </row>
    <row r="4" spans="1:2" x14ac:dyDescent="0.25">
      <c r="A4" s="20" t="s">
        <v>107</v>
      </c>
      <c r="B4" s="1">
        <v>4922070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B175-9F42-437B-B034-BC964CDF9265}">
  <dimension ref="A1:D26"/>
  <sheetViews>
    <sheetView workbookViewId="0">
      <selection activeCell="B9" sqref="B9"/>
    </sheetView>
  </sheetViews>
  <sheetFormatPr defaultRowHeight="15" x14ac:dyDescent="0.25"/>
  <cols>
    <col min="1" max="2" width="24.5703125" customWidth="1"/>
    <col min="3" max="3" width="25" customWidth="1"/>
    <col min="4" max="4" width="24.5703125" customWidth="1"/>
    <col min="5" max="5" width="6.42578125" customWidth="1"/>
  </cols>
  <sheetData>
    <row r="1" spans="1:4" x14ac:dyDescent="0.25">
      <c r="A1" s="2" t="s">
        <v>73</v>
      </c>
      <c r="B1" s="3" t="s">
        <v>74</v>
      </c>
      <c r="C1" s="2" t="s">
        <v>75</v>
      </c>
      <c r="D1" s="3" t="s">
        <v>76</v>
      </c>
    </row>
    <row r="2" spans="1:4" x14ac:dyDescent="0.25">
      <c r="A2" t="str">
        <f>Épületek[Típus]</f>
        <v>lakóház</v>
      </c>
      <c r="B2" t="str">
        <f>IF(A2=A3,"",A2)</f>
        <v/>
      </c>
      <c r="C2" s="4" t="s">
        <v>35</v>
      </c>
      <c r="D2" s="5">
        <f>COUNTIFS('Épülettípusok aránya'!A:A, 'Épülettípusok aránya'!C2)</f>
        <v>1</v>
      </c>
    </row>
    <row r="3" spans="1:4" x14ac:dyDescent="0.25">
      <c r="A3" t="str">
        <f>Épületek[Típus]</f>
        <v>lakóház</v>
      </c>
      <c r="B3" t="str">
        <f t="shared" ref="B3:B26" si="0">IF(A3=A4,"",A3)</f>
        <v/>
      </c>
      <c r="C3" s="4" t="s">
        <v>24</v>
      </c>
      <c r="D3" s="5">
        <f>COUNTIFS('Épülettípusok aránya'!A:A, 'Épülettípusok aránya'!C3)</f>
        <v>2</v>
      </c>
    </row>
    <row r="4" spans="1:4" x14ac:dyDescent="0.25">
      <c r="A4" t="str">
        <f>Épületek[Típus]</f>
        <v>lakóház</v>
      </c>
      <c r="B4" t="str">
        <f t="shared" si="0"/>
        <v/>
      </c>
      <c r="C4" s="4" t="s">
        <v>15</v>
      </c>
      <c r="D4" s="5">
        <f>COUNTIFS('Épülettípusok aránya'!A:A, 'Épülettípusok aránya'!C4)</f>
        <v>2</v>
      </c>
    </row>
    <row r="5" spans="1:4" x14ac:dyDescent="0.25">
      <c r="A5" t="str">
        <f>Épületek[Típus]</f>
        <v>lakóház</v>
      </c>
      <c r="B5" t="str">
        <f t="shared" si="0"/>
        <v/>
      </c>
      <c r="C5" s="4" t="s">
        <v>37</v>
      </c>
      <c r="D5" s="5">
        <f>COUNTIFS('Épülettípusok aránya'!A:A, 'Épülettípusok aránya'!C5)</f>
        <v>1</v>
      </c>
    </row>
    <row r="6" spans="1:4" x14ac:dyDescent="0.25">
      <c r="A6" t="str">
        <f>Épületek[Típus]</f>
        <v>lakóház</v>
      </c>
      <c r="B6" t="str">
        <f t="shared" si="0"/>
        <v/>
      </c>
      <c r="C6" s="4" t="s">
        <v>18</v>
      </c>
      <c r="D6" s="5">
        <f>COUNTIFS('Épülettípusok aránya'!A:A, 'Épülettípusok aránya'!C6)</f>
        <v>2</v>
      </c>
    </row>
    <row r="7" spans="1:4" x14ac:dyDescent="0.25">
      <c r="A7" t="str">
        <f>Épületek[Típus]</f>
        <v>lakóház</v>
      </c>
      <c r="B7" t="str">
        <f t="shared" si="0"/>
        <v/>
      </c>
      <c r="C7" s="4" t="s">
        <v>27</v>
      </c>
      <c r="D7" s="5">
        <f>COUNTIFS('Épülettípusok aránya'!A:A, 'Épülettípusok aránya'!C7)</f>
        <v>1</v>
      </c>
    </row>
    <row r="8" spans="1:4" x14ac:dyDescent="0.25">
      <c r="A8" t="str">
        <f>Épületek[Típus]</f>
        <v>lakóház</v>
      </c>
      <c r="B8" t="str">
        <f t="shared" si="0"/>
        <v/>
      </c>
      <c r="C8" s="4" t="s">
        <v>33</v>
      </c>
      <c r="D8" s="5">
        <f>COUNTIFS('Épülettípusok aránya'!A:A, 'Épülettípusok aránya'!C8)</f>
        <v>1</v>
      </c>
    </row>
    <row r="9" spans="1:4" x14ac:dyDescent="0.25">
      <c r="A9" t="str">
        <f>Épületek[Típus]</f>
        <v>lakóház</v>
      </c>
      <c r="B9" t="str">
        <f t="shared" si="0"/>
        <v>lakóház</v>
      </c>
      <c r="C9" s="4" t="s">
        <v>6</v>
      </c>
      <c r="D9" s="5">
        <f>COUNTIFS('Épülettípusok aránya'!A:A, 'Épülettípusok aránya'!C9)</f>
        <v>8</v>
      </c>
    </row>
    <row r="10" spans="1:4" x14ac:dyDescent="0.25">
      <c r="A10" t="str">
        <f>Épületek[Típus]</f>
        <v>iskola</v>
      </c>
      <c r="B10" t="str">
        <f t="shared" si="0"/>
        <v/>
      </c>
      <c r="C10" s="4" t="s">
        <v>29</v>
      </c>
      <c r="D10" s="5">
        <f>COUNTIFS('Épülettípusok aránya'!A:A, 'Épülettípusok aránya'!C10)</f>
        <v>1</v>
      </c>
    </row>
    <row r="11" spans="1:4" x14ac:dyDescent="0.25">
      <c r="A11" t="str">
        <f>Épületek[Típus]</f>
        <v>iskola</v>
      </c>
      <c r="B11" t="str">
        <f t="shared" si="0"/>
        <v>iskola</v>
      </c>
      <c r="C11" s="4" t="s">
        <v>39</v>
      </c>
      <c r="D11" s="5">
        <f>COUNTIFS('Épülettípusok aránya'!A:A, 'Épülettípusok aránya'!C11)</f>
        <v>3</v>
      </c>
    </row>
    <row r="12" spans="1:4" x14ac:dyDescent="0.25">
      <c r="A12" t="str">
        <f>Épületek[Típus]</f>
        <v>kórház</v>
      </c>
      <c r="B12" t="str">
        <f t="shared" si="0"/>
        <v/>
      </c>
      <c r="C12" s="4" t="s">
        <v>31</v>
      </c>
      <c r="D12" s="5">
        <f>COUNTIFS('Épülettípusok aránya'!A:A, 'Épülettípusok aránya'!C12)</f>
        <v>1</v>
      </c>
    </row>
    <row r="13" spans="1:4" x14ac:dyDescent="0.25">
      <c r="A13" t="str">
        <f>Épületek[Típus]</f>
        <v>kórház</v>
      </c>
      <c r="B13" t="str">
        <f t="shared" si="0"/>
        <v>kórház</v>
      </c>
      <c r="C13" s="4" t="s">
        <v>21</v>
      </c>
      <c r="D13" s="5">
        <f>COUNTIFS('Épülettípusok aránya'!A:A, 'Épülettípusok aránya'!C13)</f>
        <v>2</v>
      </c>
    </row>
    <row r="14" spans="1:4" x14ac:dyDescent="0.25">
      <c r="A14" t="str">
        <f>Épületek[Típus]</f>
        <v>üzlet</v>
      </c>
      <c r="B14" t="str">
        <f t="shared" si="0"/>
        <v/>
      </c>
    </row>
    <row r="15" spans="1:4" x14ac:dyDescent="0.25">
      <c r="A15" t="str">
        <f>Épületek[Típus]</f>
        <v>üzlet</v>
      </c>
      <c r="B15" t="str">
        <f t="shared" si="0"/>
        <v>üzlet</v>
      </c>
    </row>
    <row r="16" spans="1:4" x14ac:dyDescent="0.25">
      <c r="A16" t="str">
        <f>Épületek[Típus]</f>
        <v>gyár</v>
      </c>
      <c r="B16" t="str">
        <f t="shared" si="0"/>
        <v/>
      </c>
    </row>
    <row r="17" spans="1:2" x14ac:dyDescent="0.25">
      <c r="A17" t="str">
        <f>Épületek[Típus]</f>
        <v>gyár</v>
      </c>
      <c r="B17" t="str">
        <f t="shared" si="0"/>
        <v>gyár</v>
      </c>
    </row>
    <row r="18" spans="1:2" x14ac:dyDescent="0.25">
      <c r="A18" t="str">
        <f>Épületek[Típus]</f>
        <v>közlekedési csomópont</v>
      </c>
      <c r="B18" t="str">
        <f t="shared" si="0"/>
        <v>közlekedési csomópont</v>
      </c>
    </row>
    <row r="19" spans="1:2" x14ac:dyDescent="0.25">
      <c r="A19" t="str">
        <f>Épületek[Típus]</f>
        <v>rendőrség</v>
      </c>
      <c r="B19" t="str">
        <f t="shared" si="0"/>
        <v>rendőrség</v>
      </c>
    </row>
    <row r="20" spans="1:2" x14ac:dyDescent="0.25">
      <c r="A20" t="str">
        <f>Épületek[Típus]</f>
        <v>tűzoltóság</v>
      </c>
      <c r="B20" t="str">
        <f t="shared" si="0"/>
        <v>tűzoltóság</v>
      </c>
    </row>
    <row r="21" spans="1:2" x14ac:dyDescent="0.25">
      <c r="A21" t="str">
        <f>Épületek[Típus]</f>
        <v>kulturális</v>
      </c>
      <c r="B21" t="str">
        <f t="shared" si="0"/>
        <v>kulturális</v>
      </c>
    </row>
    <row r="22" spans="1:2" x14ac:dyDescent="0.25">
      <c r="A22" t="str">
        <f>Épületek[Típus]</f>
        <v>adminisztráció</v>
      </c>
      <c r="B22" t="str">
        <f t="shared" si="0"/>
        <v>adminisztráció</v>
      </c>
    </row>
    <row r="23" spans="1:2" x14ac:dyDescent="0.25">
      <c r="A23" t="str">
        <f>Épületek[Típus]</f>
        <v>kereskedelem</v>
      </c>
      <c r="B23" t="str">
        <f t="shared" si="0"/>
        <v>kereskedelem</v>
      </c>
    </row>
    <row r="24" spans="1:2" x14ac:dyDescent="0.25">
      <c r="A24" t="str">
        <f>Épületek[Típus]</f>
        <v>szórakozás</v>
      </c>
      <c r="B24" t="str">
        <f t="shared" si="0"/>
        <v/>
      </c>
    </row>
    <row r="25" spans="1:2" x14ac:dyDescent="0.25">
      <c r="A25" t="str">
        <f>Épületek[Típus]</f>
        <v>szórakozás</v>
      </c>
      <c r="B25" t="str">
        <f t="shared" si="0"/>
        <v/>
      </c>
    </row>
    <row r="26" spans="1:2" x14ac:dyDescent="0.25">
      <c r="A26" t="str">
        <f>Épületek[Típus]</f>
        <v>szórakozás</v>
      </c>
      <c r="B26" t="str">
        <f t="shared" si="0"/>
        <v>szórakozás</v>
      </c>
    </row>
  </sheetData>
  <sortState ref="D2:D19">
    <sortCondition ref="D1"/>
  </sortState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BC241-0578-4987-91E1-CB11E89C13A3}">
  <dimension ref="A1:F39"/>
  <sheetViews>
    <sheetView zoomScaleNormal="100" workbookViewId="0">
      <selection activeCell="F6" sqref="F6"/>
    </sheetView>
  </sheetViews>
  <sheetFormatPr defaultRowHeight="15" x14ac:dyDescent="0.25"/>
  <cols>
    <col min="1" max="1" width="13.5703125" customWidth="1"/>
    <col min="2" max="2" width="16.28515625" customWidth="1"/>
    <col min="3" max="3" width="24" customWidth="1"/>
    <col min="4" max="4" width="24.5703125" customWidth="1"/>
    <col min="5" max="5" width="9.140625" customWidth="1"/>
    <col min="8" max="8" width="83" customWidth="1"/>
    <col min="9" max="9" width="9.7109375" customWidth="1"/>
  </cols>
  <sheetData>
    <row r="1" spans="1:6" x14ac:dyDescent="0.25">
      <c r="A1" s="3" t="s">
        <v>91</v>
      </c>
      <c r="C1" s="23" t="s">
        <v>110</v>
      </c>
      <c r="D1" s="24"/>
      <c r="E1" s="24"/>
      <c r="F1" s="24"/>
    </row>
    <row r="2" spans="1:6" x14ac:dyDescent="0.25">
      <c r="A2">
        <f>Lakosok[Születési_év]</f>
        <v>1972</v>
      </c>
    </row>
    <row r="3" spans="1:6" x14ac:dyDescent="0.25">
      <c r="A3">
        <f>Lakosok[Születési_év]</f>
        <v>1975</v>
      </c>
      <c r="C3" s="8" t="s">
        <v>80</v>
      </c>
      <c r="D3" s="14">
        <f>COUNT(A:A)</f>
        <v>38</v>
      </c>
    </row>
    <row r="4" spans="1:6" x14ac:dyDescent="0.25">
      <c r="A4">
        <f>Lakosok[Születési_év]</f>
        <v>1979</v>
      </c>
      <c r="C4" s="9" t="s">
        <v>89</v>
      </c>
      <c r="D4" s="14">
        <v>5</v>
      </c>
    </row>
    <row r="5" spans="1:6" x14ac:dyDescent="0.25">
      <c r="A5">
        <f>Lakosok[Születési_év]</f>
        <v>1980</v>
      </c>
      <c r="C5" s="8" t="s">
        <v>77</v>
      </c>
      <c r="D5" s="14">
        <f>MIN(A:A)</f>
        <v>1972</v>
      </c>
    </row>
    <row r="6" spans="1:6" x14ac:dyDescent="0.25">
      <c r="A6">
        <f>Lakosok[Születési_év]</f>
        <v>1981</v>
      </c>
      <c r="C6" s="9" t="s">
        <v>78</v>
      </c>
      <c r="D6" s="14">
        <v>2023</v>
      </c>
    </row>
    <row r="7" spans="1:6" x14ac:dyDescent="0.25">
      <c r="A7">
        <f>Lakosok[Születési_év]</f>
        <v>1982</v>
      </c>
      <c r="C7" s="8" t="s">
        <v>79</v>
      </c>
      <c r="D7" s="14">
        <f>D6-D5</f>
        <v>51</v>
      </c>
    </row>
    <row r="8" spans="1:6" x14ac:dyDescent="0.25">
      <c r="A8">
        <f>Lakosok[Születési_év]</f>
        <v>1984</v>
      </c>
      <c r="C8" s="9" t="s">
        <v>90</v>
      </c>
      <c r="D8" s="15">
        <f>D7/(D4)</f>
        <v>10.199999999999999</v>
      </c>
    </row>
    <row r="9" spans="1:6" x14ac:dyDescent="0.25">
      <c r="A9">
        <f>Lakosok[Születési_év]</f>
        <v>1985</v>
      </c>
    </row>
    <row r="10" spans="1:6" x14ac:dyDescent="0.25">
      <c r="A10">
        <f>Lakosok[Születési_év]</f>
        <v>1988</v>
      </c>
      <c r="C10" s="7"/>
      <c r="D10" s="10" t="s">
        <v>87</v>
      </c>
      <c r="E10" s="10" t="s">
        <v>88</v>
      </c>
      <c r="F10" s="10" t="s">
        <v>86</v>
      </c>
    </row>
    <row r="11" spans="1:6" x14ac:dyDescent="0.25">
      <c r="A11">
        <f>Lakosok[Születési_év]</f>
        <v>1989</v>
      </c>
      <c r="C11" s="8" t="s">
        <v>81</v>
      </c>
      <c r="D11" s="11">
        <f>D5</f>
        <v>1972</v>
      </c>
      <c r="E11" s="12">
        <f>D11+$D$8</f>
        <v>1982.2</v>
      </c>
      <c r="F11" s="13">
        <f>COUNTIFS(A:A, "&gt;="&amp;D11, A:A, "&lt;="&amp;E11)</f>
        <v>6</v>
      </c>
    </row>
    <row r="12" spans="1:6" x14ac:dyDescent="0.25">
      <c r="A12">
        <f>Lakosok[Születési_év]</f>
        <v>1990</v>
      </c>
      <c r="C12" s="8" t="s">
        <v>82</v>
      </c>
      <c r="D12" s="12">
        <f>E11</f>
        <v>1982.2</v>
      </c>
      <c r="E12" s="12">
        <f>E11+$D$8</f>
        <v>1992.4</v>
      </c>
      <c r="F12" s="13">
        <f>COUNTIFS(A:A, "&gt;="&amp;D12, A:A, "&lt;="&amp;E12)</f>
        <v>6</v>
      </c>
    </row>
    <row r="13" spans="1:6" x14ac:dyDescent="0.25">
      <c r="A13">
        <f>Lakosok[Születési_év]</f>
        <v>1992</v>
      </c>
      <c r="C13" s="8" t="s">
        <v>83</v>
      </c>
      <c r="D13" s="12">
        <f>E12</f>
        <v>1992.4</v>
      </c>
      <c r="E13" s="12">
        <f>E12+$D$8</f>
        <v>2002.6000000000001</v>
      </c>
      <c r="F13" s="13">
        <f>COUNTIFS(A:A, "&gt;="&amp;D13, A:A, "&lt;="&amp;E13)</f>
        <v>9</v>
      </c>
    </row>
    <row r="14" spans="1:6" x14ac:dyDescent="0.25">
      <c r="A14">
        <f>Lakosok[Születési_év]</f>
        <v>1993</v>
      </c>
      <c r="C14" s="8" t="s">
        <v>84</v>
      </c>
      <c r="D14" s="12">
        <f>E13</f>
        <v>2002.6000000000001</v>
      </c>
      <c r="E14" s="12">
        <f>E13+$D$8</f>
        <v>2012.8000000000002</v>
      </c>
      <c r="F14" s="13">
        <f>COUNTIFS(A:A, "&gt;="&amp;D14, A:A, "&lt;="&amp;E14)</f>
        <v>11</v>
      </c>
    </row>
    <row r="15" spans="1:6" x14ac:dyDescent="0.25">
      <c r="A15">
        <f>Lakosok[Születési_év]</f>
        <v>1995</v>
      </c>
      <c r="C15" s="8" t="s">
        <v>85</v>
      </c>
      <c r="D15" s="12">
        <f>E14</f>
        <v>2012.8000000000002</v>
      </c>
      <c r="E15" s="12">
        <f>E14+$D$8</f>
        <v>2023.0000000000002</v>
      </c>
      <c r="F15" s="13">
        <f>COUNTIFS(A:A, "&gt;="&amp;D15, A:A, "&lt;="&amp;E15)</f>
        <v>6</v>
      </c>
    </row>
    <row r="16" spans="1:6" x14ac:dyDescent="0.25">
      <c r="A16">
        <f>Lakosok[Születési_év]</f>
        <v>1996</v>
      </c>
    </row>
    <row r="17" spans="1:4" x14ac:dyDescent="0.25">
      <c r="A17">
        <f>Lakosok[Születési_év]</f>
        <v>1997</v>
      </c>
      <c r="B17" s="7"/>
      <c r="C17" s="6"/>
      <c r="D17" s="6"/>
    </row>
    <row r="18" spans="1:4" x14ac:dyDescent="0.25">
      <c r="A18">
        <f>Lakosok[Születési_év]</f>
        <v>1998</v>
      </c>
      <c r="C18" s="6"/>
    </row>
    <row r="19" spans="1:4" x14ac:dyDescent="0.25">
      <c r="A19">
        <f>Lakosok[Születési_év]</f>
        <v>1999</v>
      </c>
    </row>
    <row r="20" spans="1:4" x14ac:dyDescent="0.25">
      <c r="A20">
        <f>Lakosok[Születési_év]</f>
        <v>2000</v>
      </c>
    </row>
    <row r="21" spans="1:4" x14ac:dyDescent="0.25">
      <c r="A21">
        <f>Lakosok[Születési_év]</f>
        <v>2001</v>
      </c>
    </row>
    <row r="22" spans="1:4" x14ac:dyDescent="0.25">
      <c r="A22">
        <f>Lakosok[Születési_év]</f>
        <v>2002</v>
      </c>
    </row>
    <row r="23" spans="1:4" x14ac:dyDescent="0.25">
      <c r="A23">
        <f>Lakosok[Születési_év]</f>
        <v>2003</v>
      </c>
    </row>
    <row r="24" spans="1:4" x14ac:dyDescent="0.25">
      <c r="A24">
        <f>Lakosok[Születési_év]</f>
        <v>2004</v>
      </c>
    </row>
    <row r="25" spans="1:4" x14ac:dyDescent="0.25">
      <c r="A25">
        <f>Lakosok[Születési_év]</f>
        <v>2005</v>
      </c>
    </row>
    <row r="26" spans="1:4" x14ac:dyDescent="0.25">
      <c r="A26">
        <f>Lakosok[Születési_év]</f>
        <v>2006</v>
      </c>
    </row>
    <row r="27" spans="1:4" x14ac:dyDescent="0.25">
      <c r="A27">
        <f>Lakosok[Születési_év]</f>
        <v>2007</v>
      </c>
    </row>
    <row r="28" spans="1:4" x14ac:dyDescent="0.25">
      <c r="A28">
        <f>Lakosok[Születési_év]</f>
        <v>2008</v>
      </c>
    </row>
    <row r="29" spans="1:4" x14ac:dyDescent="0.25">
      <c r="A29">
        <f>Lakosok[Születési_év]</f>
        <v>2009</v>
      </c>
    </row>
    <row r="30" spans="1:4" x14ac:dyDescent="0.25">
      <c r="A30">
        <f>Lakosok[Születési_év]</f>
        <v>2010</v>
      </c>
    </row>
    <row r="31" spans="1:4" x14ac:dyDescent="0.25">
      <c r="A31">
        <f>Lakosok[Születési_év]</f>
        <v>2010</v>
      </c>
    </row>
    <row r="32" spans="1:4" x14ac:dyDescent="0.25">
      <c r="A32">
        <f>Lakosok[Születési_év]</f>
        <v>2011</v>
      </c>
    </row>
    <row r="33" spans="1:1" x14ac:dyDescent="0.25">
      <c r="A33">
        <f>Lakosok[Születési_év]</f>
        <v>2012</v>
      </c>
    </row>
    <row r="34" spans="1:1" x14ac:dyDescent="0.25">
      <c r="A34">
        <f>Lakosok[Születési_év]</f>
        <v>2013</v>
      </c>
    </row>
    <row r="35" spans="1:1" x14ac:dyDescent="0.25">
      <c r="A35">
        <f>Lakosok[Születési_év]</f>
        <v>2014</v>
      </c>
    </row>
    <row r="36" spans="1:1" x14ac:dyDescent="0.25">
      <c r="A36">
        <f>Lakosok[Születési_év]</f>
        <v>2015</v>
      </c>
    </row>
    <row r="37" spans="1:1" x14ac:dyDescent="0.25">
      <c r="A37">
        <f>Lakosok[Születési_év]</f>
        <v>2016</v>
      </c>
    </row>
    <row r="38" spans="1:1" x14ac:dyDescent="0.25">
      <c r="A38">
        <f>Lakosok[Születési_év]</f>
        <v>2017</v>
      </c>
    </row>
    <row r="39" spans="1:1" x14ac:dyDescent="0.25">
      <c r="A39">
        <f>Lakosok[Születési_év]</f>
        <v>2023</v>
      </c>
    </row>
  </sheetData>
  <sortState ref="A2:A39">
    <sortCondition ref="A1"/>
  </sortState>
  <mergeCells count="1">
    <mergeCell ref="C1:F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F A A B Q S w M E F A A C A A g A 6 p V 2 W q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D q l X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p V 2 W p K 5 I a Y 7 A g A A v g k A A B M A H A B G b 3 J t d W x h c y 9 T Z W N 0 a W 9 u M S 5 t I K I Y A C i g F A A A A A A A A A A A A A A A A A A A A A A A A A A A A M W V z W 7 a Q B S F 9 0 i 8 w 8 j d g G Q h V a q 6 a M U i I q F E V F U k U L s A Z A 3 2 T X A 8 9 l g z 1 4 g Y 8 Q B d 9 h F Y s s g K q a v u R n 2 v j n 8 I S Q i O 2 4 L w x v L M v e e c G X 9 j S 7 D R 5 Q H p Z f e 3 H 6 u V a k V O q A C H q O + h + s U A w S N N o u / V C t F X m w u h l l I P X c x s Y I 1 v X H h j z r 1 a 2 2 X Q a P E A I U B Z M 1 o f h p 9 c n E T j 4 R U D K q H D m T N M W 4 b n F O l w q 9 6 Y M T k z 6 i Y J I s Z M g i K C u p m Z b Y u s 3 g Q A t W v u P x 9 c I v h N Y 1 t h m F 0 3 c J p G W m i M F o P E Z p Q L v T E u 2 O 8 f T K 1 C 1 L W I 5 B p u 9 Z O t 2 7 R m n 4 5 1 9 i v B f Y 7 Q A e q A k L X n 3 i Y Z 5 B V n j P V s y q i Q z S T s q P 5 g 0 l f 3 Y S S J r 9 Y O l + o e p 3 Q r 3 x c 0 k N d c + C 3 O I j / o 3 4 U g a w W 5 z P n 8 Y X U W j X m Q K q q 1 Y Z L L A N + / a y Q K C 5 P M j S 9 q N d W j q J 8 J w g z T w S z K z n C i q F V W 0 t J N s K v V o T L W T h a C S J 2 f V i z q 1 Y o b F K z 2 M T + f q c c l P w o 8 u X Q B O X n F P m z y 6 U M z 8 8 T 1 F M C k A f 6 B l l 6 c v m 3 N h W t l 8 8 + 6 2 v y G U e b x W G / i T r d 2 V e s J s L v / o E V v 1 S 1 4 y W l 7 d P C 6 N L Q l Z 2 q N a j l m x y C p h C 0 t w K x E + z 4 E S 7 Q e G s / S a U + B 7 l k R t H n y Y r I 3 i 9 p b 9 F d A f l V L w W W S E W S c n Y x w s 3 / H I L H I r 4 D A o r Z 9 6 B X 1 H J q 5 1 / O d A r Z S P L 3 4 p e y q n w y l W t 1 M 0 8 / l b l c X Y i f 5 v z p q i Z F P N w I O x W y + D 2 I K s Y 5 k j U G H g n h f 8 e u 0 / g F Q S w E C L Q A U A A I A C A D q l X Z a q k t 3 s a Y A A A D 5 A A A A E g A A A A A A A A A A A A A A A A A A A A A A Q 2 9 u Z m l n L 1 B h Y 2 t h Z 2 U u e G 1 s U E s B A i 0 A F A A C A A g A 6 p V 2 W g / K 6 a u k A A A A 6 Q A A A B M A A A A A A A A A A A A A A A A A 8 g A A A F t D b 2 5 0 Z W 5 0 X 1 R 5 c G V z X S 5 4 b W x Q S w E C L Q A U A A I A C A D q l X Z a k r k h p j s C A A C + C Q A A E w A A A A A A A A A A A A A A A A D j A Q A A R m 9 y b X V s Y X M v U 2 V j d G l v b j E u b V B L B Q Y A A A A A A w A D A M I A A A B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L A A A A A A A A M 4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Q z M l O D l w J U M z J U J D b G V 0 Z W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D i X D D v G x l d G V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y V D A 5 O j Q x O j M 3 L j E 5 M j Y 1 N D J a I i A v P j x F b n R y e S B U e X B l P S J G a W x s Q 2 9 s d W 1 u V H l w Z X M i I F Z h b H V l P S J z Q X d Z R 0 F 3 T T 0 i I C 8 + P E V u d H J 5 I F R 5 c G U 9 I k Z p b G x D b 2 x 1 b W 5 O Y W 1 l c y I g V m F s d W U 9 I n N b J n F 1 b 3 Q 7 w 4 l w w 7 x s Z X R f Y X p v b m 9 z w 6 1 0 w 7 M m c X V v d D s s J n F 1 b 3 Q 7 T s O p d i Z x d W 9 0 O y w m c X V v d D t U w 6 1 w d X M m c X V v d D s s J n F 1 b 3 Q 7 w 4 l w w 6 1 0 w 6 l z X 8 O p d m U m c X V v d D s s J n F 1 b 3 Q 7 S G F z e m 5 v c 1 9 0 Z X L D v G x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8 O J c M O 8 b G V 0 Z W s v V M O t c H V z I G 3 D s 2 R v c 8 O t d H Z h L n v D i X D D v G x l d F 9 h e m 9 u b 3 P D r X T D s y w w f S Z x d W 9 0 O y w m c X V v d D t T Z W N 0 a W 9 u M S / D i X D D v G x l d G V r L 1 T D r X B 1 c y B t w 7 N k b 3 P D r X R 2 Y S 5 7 T s O p d i w x f S Z x d W 9 0 O y w m c X V v d D t T Z W N 0 a W 9 u M S / D i X D D v G x l d G V r L 1 T D r X B 1 c y B t w 7 N k b 3 P D r X R 2 Y S 5 7 V M O t c H V z L D J 9 J n F 1 b 3 Q 7 L C Z x d W 9 0 O 1 N l Y 3 R p b 2 4 x L 8 O J c M O 8 b G V 0 Z W s v V M O t c H V z I G 3 D s 2 R v c 8 O t d H Z h L n v D i X D D r X T D q X N f w 6 l 2 Z S w z f S Z x d W 9 0 O y w m c X V v d D t T Z W N 0 a W 9 u M S / D i X D D v G x l d G V r L 1 T D r X B 1 c y B t w 7 N k b 3 P D r X R 2 Y S 5 7 S G F z e m 5 v c 1 9 0 Z X L D v G x l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D i X D D v G x l d G V r L 1 T D r X B 1 c y B t w 7 N k b 3 P D r X R 2 Y S 5 7 w 4 l w w 7 x s Z X R f Y X p v b m 9 z w 6 1 0 w 7 M s M H 0 m c X V v d D s s J n F 1 b 3 Q 7 U 2 V j d G l v b j E v w 4 l w w 7 x s Z X R l a y 9 U w 6 1 w d X M g b c O z Z G 9 z w 6 1 0 d m E u e 0 7 D q X Y s M X 0 m c X V v d D s s J n F 1 b 3 Q 7 U 2 V j d G l v b j E v w 4 l w w 7 x s Z X R l a y 9 U w 6 1 w d X M g b c O z Z G 9 z w 6 1 0 d m E u e 1 T D r X B 1 c y w y f S Z x d W 9 0 O y w m c X V v d D t T Z W N 0 a W 9 u M S / D i X D D v G x l d G V r L 1 T D r X B 1 c y B t w 7 N k b 3 P D r X R 2 Y S 5 7 w 4 l w w 6 1 0 w 6 l z X 8 O p d m U s M 3 0 m c X V v d D s s J n F 1 b 3 Q 7 U 2 V j d G l v b j E v w 4 l w w 7 x s Z X R l a y 9 U w 6 1 w d X M g b c O z Z G 9 z w 6 1 0 d m E u e 0 h h c 3 p u b 3 N f d G V y w 7 x s Z X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D M y U 4 O X A l Q z M l Q k N s Z X R l a y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y U 4 O X A l Q z M l Q k N s Z X R l a y 8 l Q z M l O D l w J U M z J U J D b G V 0 Z W t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D l w J U M z J U J D b G V 0 Z W s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D l w J U M z J U J D b G V 0 Z W s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t v c 2 9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F r b 3 N v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M l Q x M D o y O D o z N C 4 x M D A 2 N D M y W i I g L z 4 8 R W 5 0 c n k g V H l w Z T 0 i R m l s b E N v b H V t b l R 5 c G V z I i B W Y W x 1 Z T 0 i c 0 F 3 W U R C Z 0 0 9 I i A v P j x F b n R y e S B U e X B l P S J G a W x s Q 2 9 s d W 1 u T m F t Z X M i I F Z h b H V l P S J z W y Z x d W 9 0 O 0 x h a 2 9 z X 2 F 6 b 2 5 v c 8 O t d M O z J n F 1 b 3 Q 7 L C Z x d W 9 0 O 0 7 D q X Y m c X V v d D s s J n F 1 b 3 Q 7 U 3 r D v G x l d M O p c 2 l f w 6 l 2 J n F 1 b 3 Q 7 L C Z x d W 9 0 O 0 Z v Z 2 x h b G t v e s O h c y Z x d W 9 0 O y w m c X V v d D t M Y W v D s 2 h l b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t v c 2 9 r L 1 T D r X B 1 c y B t w 7 N k b 3 P D r X R 2 Y S 5 7 T G F r b 3 N f Y X p v b m 9 z w 6 1 0 w 7 M s M H 0 m c X V v d D s s J n F 1 b 3 Q 7 U 2 V j d G l v b j E v T G F r b 3 N v a y 9 U w 6 1 w d X M g b c O z Z G 9 z w 6 1 0 d m E u e 0 7 D q X Y s M X 0 m c X V v d D s s J n F 1 b 3 Q 7 U 2 V j d G l v b j E v T G F r b 3 N v a y 9 U w 6 1 w d X M g b c O z Z G 9 z w 6 1 0 d m E u e 1 N 6 w 7 x s Z X T D q X N p X 8 O p d i w y f S Z x d W 9 0 O y w m c X V v d D t T Z W N 0 a W 9 u M S 9 M Y W t v c 2 9 r L 1 T D r X B 1 c y B t w 7 N k b 3 P D r X R 2 Y S 5 7 R m 9 n b G F s a 2 9 6 w 6 F z L D N 9 J n F 1 b 3 Q 7 L C Z x d W 9 0 O 1 N l Y 3 R p b 2 4 x L 0 x h a 2 9 z b 2 s v V M O t c H V z I G 3 D s 2 R v c 8 O t d H Z h L n t M Y W v D s 2 h l b H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G F r b 3 N v a y 9 U w 6 1 w d X M g b c O z Z G 9 z w 6 1 0 d m E u e 0 x h a 2 9 z X 2 F 6 b 2 5 v c 8 O t d M O z L D B 9 J n F 1 b 3 Q 7 L C Z x d W 9 0 O 1 N l Y 3 R p b 2 4 x L 0 x h a 2 9 z b 2 s v V M O t c H V z I G 3 D s 2 R v c 8 O t d H Z h L n t O w 6 l 2 L D F 9 J n F 1 b 3 Q 7 L C Z x d W 9 0 O 1 N l Y 3 R p b 2 4 x L 0 x h a 2 9 z b 2 s v V M O t c H V z I G 3 D s 2 R v c 8 O t d H Z h L n t T e s O 8 b G V 0 w 6 l z a V / D q X Y s M n 0 m c X V v d D s s J n F 1 b 3 Q 7 U 2 V j d G l v b j E v T G F r b 3 N v a y 9 U w 6 1 w d X M g b c O z Z G 9 z w 6 1 0 d m E u e 0 Z v Z 2 x h b G t v e s O h c y w z f S Z x d W 9 0 O y w m c X V v d D t T Z W N 0 a W 9 u M S 9 M Y W t v c 2 9 r L 1 T D r X B 1 c y B t w 7 N k b 3 P D r X R 2 Y S 5 7 T G F r w 7 N o Z W x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W t v c 2 9 r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r b 3 N v a y 9 M Y W t v c 2 9 r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r b 3 N v a y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a 2 9 z b 2 s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t 0 Z W t f J U M z J T g 5 c C V D M y V C Q 2 x l d G V r X 0 t h c G N z b 2 w l Q z M l Q j N 0 J U M z J U E x Y m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m 9 q Z W t 0 Z W t f w 4 l w w 7 x s Z X R l a 1 9 L Y X B j c 2 9 s w 7 N 0 w 6 F i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y V D E 3 O j E x O j Q 4 L j A x M j U 2 M D B a I i A v P j x F b n R y e S B U e X B l P S J G a W x s Q 2 9 s d W 1 u V H l w Z X M i I F Z h b H V l P S J z Q X d N R C I g L z 4 8 R W 5 0 c n k g V H l w Z T 0 i R m l s b E N v b H V t b k 5 h b W V z I i B W Y W x 1 Z T 0 i c 1 s m c X V v d D t B e m 9 u b 3 P D r X T D s y Z x d W 9 0 O y w m c X V v d D t Q c m 9 q Z W t 0 X 2 F 6 b 2 5 v c 8 O t d M O z J n F 1 b 3 Q 7 L C Z x d W 9 0 O 8 O J c M O 8 b G V 0 Y X p v b m 9 z w 6 1 0 w 7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q Z W t 0 Z W t f w 4 l w w 7 x s Z X R l a 1 9 L Y X B j c 2 9 s w 7 N 0 w 6 F i b C 9 U w 6 1 w d X M g b c O z Z G 9 z w 6 1 0 d m E u e 0 F 6 b 2 5 v c 8 O t d M O z L D B 9 J n F 1 b 3 Q 7 L C Z x d W 9 0 O 1 N l Y 3 R p b 2 4 x L 1 B y b 2 p l a 3 R l a 1 / D i X D D v G x l d G V r X 0 t h c G N z b 2 z D s 3 T D o W J s L 1 T D r X B 1 c y B t w 7 N k b 3 P D r X R 2 Y S 5 7 U H J v a m V r d F 9 h e m 9 u b 3 P D r X T D s y w x f S Z x d W 9 0 O y w m c X V v d D t T Z W N 0 a W 9 u M S 9 Q c m 9 q Z W t 0 Z W t f w 4 l w w 7 x s Z X R l a 1 9 L Y X B j c 2 9 s w 7 N 0 w 6 F i b C 9 U w 6 1 w d X M g b c O z Z G 9 z w 6 1 0 d m E u e 8 O J c M O 8 b G V 0 Y X p v b m 9 z w 6 1 0 w 7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H J v a m V r d G V r X 8 O J c M O 8 b G V 0 Z W t f S 2 F w Y 3 N v b M O z d M O h Y m w v V M O t c H V z I G 3 D s 2 R v c 8 O t d H Z h L n t B e m 9 u b 3 P D r X T D s y w w f S Z x d W 9 0 O y w m c X V v d D t T Z W N 0 a W 9 u M S 9 Q c m 9 q Z W t 0 Z W t f w 4 l w w 7 x s Z X R l a 1 9 L Y X B j c 2 9 s w 7 N 0 w 6 F i b C 9 U w 6 1 w d X M g b c O z Z G 9 z w 6 1 0 d m E u e 1 B y b 2 p l a 3 R f Y X p v b m 9 z w 6 1 0 w 7 M s M X 0 m c X V v d D s s J n F 1 b 3 Q 7 U 2 V j d G l v b j E v U H J v a m V r d G V r X 8 O J c M O 8 b G V 0 Z W t f S 2 F w Y 3 N v b M O z d M O h Y m w v V M O t c H V z I G 3 D s 2 R v c 8 O t d H Z h L n v D i X D D v G x l d G F 6 b 2 5 v c 8 O t d M O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q Z W t 0 Z W t f J U M z J T g 5 c C V D M y V C Q 2 x l d G V r X 0 t h c G N z b 2 w l Q z M l Q j N 0 J U M z J U E x Y m w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t 0 Z W t f J U M z J T g 5 c C V D M y V C Q 2 x l d G V r X 0 t h c G N z b 2 w l Q z M l Q j N 0 J U M z J U E x Y m w v U H J v a m V r d G V r X y V D M y U 4 O X A l Q z M l Q k N s Z X R l a 1 9 L Y X B j c 2 9 s J U M z J U I z d C V D M y V B M W J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r d G V r X y V D M y U 4 O X A l Q z M l Q k N s Z X R l a 1 9 L Y X B j c 2 9 s J U M z J U I z d C V D M y V B M W J s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r d G V r X y V D M y U 4 O X A l Q z M l Q k N s Z X R l a 1 9 L Y X B j c 2 9 s J U M z J U I z d C V D M y V B M W J s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i V D M y V B M X J v c 2 Z l a m x l c 3 p 0 J U M z J U E 5 c 2 l f c H J v a m V r d G V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s O h c m 9 z Z m V q b G V z e n T D q X N p X 3 B y b 2 p l a 3 R l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y V D E 3 O j Q 3 O j I w L j U y N D Q 1 N D Z a I i A v P j x F b n R y e S B U e X B l P S J G a W x s Q 2 9 s d W 1 u V H l w Z X M i I F Z h b H V l P S J z Q X d Z R E N R a z 0 i I C 8 + P E V u d H J 5 I F R 5 c G U 9 I k Z p b G x D b 2 x 1 b W 5 O Y W 1 l c y I g V m F s d W U 9 I n N b J n F 1 b 3 Q 7 U H J v a m V r d F 9 h e m 9 u b 3 P D r X T D s y Z x d W 9 0 O y w m c X V v d D t O w 6 l 2 J n F 1 b 3 Q 7 L C Z x d W 9 0 O 0 v D t m x 0 c 8 O p Z 3 Z l d M O p c y Z x d W 9 0 O y w m c X V v d D t L Z X p k w 6 l z X 2 T D o X R 1 b W E m c X V v d D s s J n F 1 b 3 Q 7 V G V y d m V 6 Z X R 0 X 2 J l Z m V q Z X r D q X N f Z M O h d H V t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D o X J v c 2 Z l a m x l c 3 p 0 w 6 l z a V 9 w c m 9 q Z W t 0 Z W s v V M O t c H V z I G 3 D s 2 R v c 8 O t d H Z h L n t Q c m 9 q Z W t 0 X 2 F 6 b 2 5 v c 8 O t d M O z L D B 9 J n F 1 b 3 Q 7 L C Z x d W 9 0 O 1 N l Y 3 R p b 2 4 x L 1 b D o X J v c 2 Z l a m x l c 3 p 0 w 6 l z a V 9 w c m 9 q Z W t 0 Z W s v V M O t c H V z I G 3 D s 2 R v c 8 O t d H Z h L n t O w 6 l 2 L D F 9 J n F 1 b 3 Q 7 L C Z x d W 9 0 O 1 N l Y 3 R p b 2 4 x L 1 b D o X J v c 2 Z l a m x l c 3 p 0 w 6 l z a V 9 w c m 9 q Z W t 0 Z W s v V M O t c H V z I G 3 D s 2 R v c 8 O t d H Z h L n t L w 7 Z s d H P D q W d 2 Z X T D q X M s M n 0 m c X V v d D s s J n F 1 b 3 Q 7 U 2 V j d G l v b j E v V s O h c m 9 z Z m V q b G V z e n T D q X N p X 3 B y b 2 p l a 3 R l a y 9 U w 6 1 w d X M g b c O z Z G 9 z w 6 1 0 d m E u e 0 t l e m T D q X N f Z M O h d H V t Y S w z f S Z x d W 9 0 O y w m c X V v d D t T Z W N 0 a W 9 u M S 9 W w 6 F y b 3 N m Z W p s Z X N 6 d M O p c 2 l f c H J v a m V r d G V r L 1 T D r X B 1 c y B t w 7 N k b 3 P D r X R 2 Y S 5 7 V G V y d m V 6 Z X R 0 X 2 J l Z m V q Z X r D q X N f Z M O h d H V t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w 6 F y b 3 N m Z W p s Z X N 6 d M O p c 2 l f c H J v a m V r d G V r L 1 T D r X B 1 c y B t w 7 N k b 3 P D r X R 2 Y S 5 7 U H J v a m V r d F 9 h e m 9 u b 3 P D r X T D s y w w f S Z x d W 9 0 O y w m c X V v d D t T Z W N 0 a W 9 u M S 9 W w 6 F y b 3 N m Z W p s Z X N 6 d M O p c 2 l f c H J v a m V r d G V r L 1 T D r X B 1 c y B t w 7 N k b 3 P D r X R 2 Y S 5 7 T s O p d i w x f S Z x d W 9 0 O y w m c X V v d D t T Z W N 0 a W 9 u M S 9 W w 6 F y b 3 N m Z W p s Z X N 6 d M O p c 2 l f c H J v a m V r d G V r L 1 T D r X B 1 c y B t w 7 N k b 3 P D r X R 2 Y S 5 7 S 8 O 2 b H R z w 6 l n d m V 0 w 6 l z L D J 9 J n F 1 b 3 Q 7 L C Z x d W 9 0 O 1 N l Y 3 R p b 2 4 x L 1 b D o X J v c 2 Z l a m x l c 3 p 0 w 6 l z a V 9 w c m 9 q Z W t 0 Z W s v V M O t c H V z I G 3 D s 2 R v c 8 O t d H Z h L n t L Z X p k w 6 l z X 2 T D o X R 1 b W E s M 3 0 m c X V v d D s s J n F 1 b 3 Q 7 U 2 V j d G l v b j E v V s O h c m 9 z Z m V q b G V z e n T D q X N p X 3 B y b 2 p l a 3 R l a y 9 U w 6 1 w d X M g b c O z Z G 9 z w 6 1 0 d m E u e 1 R l c n Z l e m V 0 d F 9 i Z W Z l a m V 6 w 6 l z X 2 T D o X R 1 b W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Y l Q z M l Q T F y b 3 N m Z W p s Z X N 6 d C V D M y V B O X N p X 3 B y b 2 p l a 3 R l a y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l Q z M l Q T F y b 3 N m Z W p s Z X N 6 d C V D M y V B O X N p X 3 B y b 2 p l a 3 R l a y 9 W J U M z J U E x c m 9 z Z m V q b G V z e n Q l Q z M l Q T l z a V 9 w c m 9 q Z W t 0 Z W t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U M z J U E x c m 9 z Z m V q b G V z e n Q l Q z M l Q T l z a V 9 w c m 9 q Z W t 0 Z W s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U M z J U E x c m 9 z Z m V q b G V z e n Q l Q z M l Q T l z a V 9 w c m 9 q Z W t 0 Z W s v V C V D M y V B R H B 1 c y U y M G 0 l Q z M l Q j N k b 3 M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M E j X U Y t W k i + Q N j O M + 7 i O w A A A A A C A A A A A A A Q Z g A A A A E A A C A A A A A J T W z g n w c 3 q o m P R j C w M f a T q 4 R 5 Y p 3 Q A 2 0 r O 0 c y B S h h m Q A A A A A O g A A A A A I A A C A A A A D Z u / R C i y L D Z S g 0 V z 2 k h k J M t W r C V t u 6 f x F k 4 q a 6 Z N / s s 1 A A A A B H 3 t + Y w q B + U Q n L L R q j 2 9 a f X j G F O l q t w d 4 f / 9 j u v F 4 7 8 f o + + O 0 d Y 9 6 U C / x B d F M b B P T O D 6 O 0 F a V 7 9 D V M V Z N 3 5 M C D 7 D g k y e l l I 0 a G 5 4 n k 7 z Y Q m 0 A A A A B / g U U 8 0 6 x H 7 W i u h 2 n Y Y 9 s n C E S L z u J y 1 / u 9 L F P 9 a s 6 R 4 Q b p j b B A p r x a o Z p r y u f 6 f K w x J f 9 P Y R E m 1 l c O 8 e 7 N / s J C < / D a t a M a s h u p > 
</file>

<file path=customXml/itemProps1.xml><?xml version="1.0" encoding="utf-8"?>
<ds:datastoreItem xmlns:ds="http://schemas.openxmlformats.org/officeDocument/2006/customXml" ds:itemID="{B0F8C5E8-C396-4C6E-B9CC-412D591791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Lakosok</vt:lpstr>
      <vt:lpstr>Épületek</vt:lpstr>
      <vt:lpstr>Projektek</vt:lpstr>
      <vt:lpstr>Épület projekt kapcsolótábla</vt:lpstr>
      <vt:lpstr>Projekt költségek</vt:lpstr>
      <vt:lpstr>Projekt költségek megjelenítése</vt:lpstr>
      <vt:lpstr>Épülettípusok aránya</vt:lpstr>
      <vt:lpstr>Életkorok aránya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scynthi</dc:creator>
  <cp:lastModifiedBy>scynthi</cp:lastModifiedBy>
  <dcterms:created xsi:type="dcterms:W3CDTF">2025-03-22T09:38:34Z</dcterms:created>
  <dcterms:modified xsi:type="dcterms:W3CDTF">2025-03-22T19:18:40Z</dcterms:modified>
</cp:coreProperties>
</file>