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25" i="1" l="1"/>
  <c r="Z26" i="1"/>
  <c r="W26" i="1"/>
  <c r="Z25" i="1"/>
  <c r="Y25" i="1"/>
  <c r="X25" i="1"/>
  <c r="W25" i="1"/>
  <c r="Q25" i="1"/>
  <c r="P25" i="1"/>
  <c r="O25" i="1"/>
  <c r="AB18" i="1"/>
  <c r="W21" i="1"/>
  <c r="G57" i="1"/>
  <c r="G56" i="1"/>
  <c r="E57" i="1"/>
  <c r="E56" i="1"/>
  <c r="G55" i="1"/>
  <c r="E55" i="1"/>
  <c r="G54" i="1"/>
  <c r="E54" i="1"/>
  <c r="I47" i="1"/>
  <c r="H47" i="1"/>
  <c r="G47" i="1"/>
  <c r="F47" i="1"/>
  <c r="E47" i="1"/>
  <c r="AB19" i="1"/>
  <c r="G49" i="1" s="1"/>
  <c r="AB20" i="1"/>
  <c r="AB21" i="1"/>
  <c r="G51" i="1" s="1"/>
  <c r="G48" i="1"/>
  <c r="G50" i="1"/>
  <c r="E49" i="1"/>
  <c r="E50" i="1"/>
  <c r="E51" i="1"/>
  <c r="E48" i="1"/>
  <c r="Z24" i="1"/>
  <c r="Y24" i="1"/>
  <c r="Y21" i="1"/>
  <c r="X21" i="1"/>
  <c r="AA21" i="1" s="1"/>
  <c r="X20" i="1"/>
  <c r="X24" i="1" s="1"/>
  <c r="W20" i="1"/>
  <c r="AA20" i="1" s="1"/>
  <c r="AA19" i="1"/>
  <c r="W19" i="1"/>
  <c r="AA18" i="1"/>
  <c r="Q37" i="1"/>
  <c r="P34" i="1"/>
  <c r="P37" i="1" s="1"/>
  <c r="O34" i="1"/>
  <c r="N34" i="1"/>
  <c r="R33" i="1"/>
  <c r="O33" i="1"/>
  <c r="N33" i="1"/>
  <c r="N37" i="1" s="1"/>
  <c r="R32" i="1"/>
  <c r="N32" i="1"/>
  <c r="R31" i="1"/>
  <c r="R35" i="1" s="1"/>
  <c r="S33" i="1" s="1"/>
  <c r="P38" i="1" s="1"/>
  <c r="H37" i="1"/>
  <c r="G34" i="1"/>
  <c r="G37" i="1" s="1"/>
  <c r="F34" i="1"/>
  <c r="E34" i="1"/>
  <c r="I33" i="1"/>
  <c r="F33" i="1"/>
  <c r="E33" i="1"/>
  <c r="I32" i="1"/>
  <c r="E32" i="1"/>
  <c r="I31" i="1"/>
  <c r="Q24" i="1"/>
  <c r="P21" i="1"/>
  <c r="P24" i="1" s="1"/>
  <c r="O21" i="1"/>
  <c r="R21" i="1" s="1"/>
  <c r="N21" i="1"/>
  <c r="O20" i="1"/>
  <c r="O24" i="1" s="1"/>
  <c r="N20" i="1"/>
  <c r="N19" i="1"/>
  <c r="N24" i="1" s="1"/>
  <c r="R18" i="1"/>
  <c r="E26" i="1"/>
  <c r="H24" i="1"/>
  <c r="G24" i="1"/>
  <c r="F24" i="1"/>
  <c r="E24" i="1"/>
  <c r="J5" i="1"/>
  <c r="F9" i="1"/>
  <c r="F8" i="1"/>
  <c r="F7" i="1"/>
  <c r="H9" i="1"/>
  <c r="H12" i="1" s="1"/>
  <c r="G8" i="1"/>
  <c r="G12" i="1" s="1"/>
  <c r="E9" i="1"/>
  <c r="J9" i="1" s="1"/>
  <c r="E8" i="1"/>
  <c r="E7" i="1"/>
  <c r="E6" i="1"/>
  <c r="J6" i="1" s="1"/>
  <c r="I12" i="1"/>
  <c r="I18" i="1"/>
  <c r="F21" i="1"/>
  <c r="F20" i="1"/>
  <c r="E21" i="1"/>
  <c r="I21" i="1" s="1"/>
  <c r="E20" i="1"/>
  <c r="E19" i="1"/>
  <c r="G21" i="1"/>
  <c r="I19" i="1"/>
  <c r="G9" i="1"/>
  <c r="I34" i="1" l="1"/>
  <c r="E37" i="1"/>
  <c r="F37" i="1"/>
  <c r="O37" i="1"/>
  <c r="S32" i="1"/>
  <c r="S31" i="1"/>
  <c r="N38" i="1" s="1"/>
  <c r="R34" i="1"/>
  <c r="S34" i="1" s="1"/>
  <c r="Q38" i="1" s="1"/>
  <c r="R25" i="1"/>
  <c r="N26" i="1" s="1"/>
  <c r="Q26" i="1" s="1"/>
  <c r="W24" i="1"/>
  <c r="AA22" i="1"/>
  <c r="AA25" i="1"/>
  <c r="I35" i="1"/>
  <c r="R19" i="1"/>
  <c r="R20" i="1"/>
  <c r="I20" i="1"/>
  <c r="I22" i="1" s="1"/>
  <c r="J21" i="1" s="1"/>
  <c r="F12" i="1"/>
  <c r="E12" i="1"/>
  <c r="J8" i="1"/>
  <c r="J7" i="1"/>
  <c r="J10" i="1" s="1"/>
  <c r="K5" i="1" s="1"/>
  <c r="J34" i="1" l="1"/>
  <c r="J32" i="1"/>
  <c r="H49" i="1" s="1"/>
  <c r="H55" i="1" s="1"/>
  <c r="J33" i="1"/>
  <c r="J31" i="1"/>
  <c r="O38" i="1"/>
  <c r="R22" i="1"/>
  <c r="E13" i="1"/>
  <c r="K7" i="1"/>
  <c r="G13" i="1" s="1"/>
  <c r="J18" i="1"/>
  <c r="E25" i="1" s="1"/>
  <c r="J19" i="1"/>
  <c r="F25" i="1" s="1"/>
  <c r="J20" i="1"/>
  <c r="G25" i="1" s="1"/>
  <c r="F38" i="1" l="1"/>
  <c r="H48" i="1"/>
  <c r="H54" i="1" s="1"/>
  <c r="E38" i="1"/>
  <c r="H50" i="1"/>
  <c r="H56" i="1" s="1"/>
  <c r="G38" i="1"/>
  <c r="H51" i="1"/>
  <c r="H57" i="1" s="1"/>
  <c r="R38" i="1"/>
  <c r="N39" i="1" s="1"/>
  <c r="Q39" i="1" s="1"/>
  <c r="H38" i="1"/>
  <c r="S19" i="1"/>
  <c r="F49" i="1" s="1"/>
  <c r="F55" i="1" s="1"/>
  <c r="I48" i="1"/>
  <c r="I54" i="1" s="1"/>
  <c r="I50" i="1"/>
  <c r="I56" i="1" s="1"/>
  <c r="I49" i="1"/>
  <c r="I55" i="1" s="1"/>
  <c r="I51" i="1"/>
  <c r="I57" i="1" s="1"/>
  <c r="S21" i="1"/>
  <c r="F51" i="1" s="1"/>
  <c r="F57" i="1" s="1"/>
  <c r="S18" i="1"/>
  <c r="F48" i="1" s="1"/>
  <c r="F54" i="1" s="1"/>
  <c r="S20" i="1"/>
  <c r="F50" i="1" s="1"/>
  <c r="F56" i="1" s="1"/>
  <c r="K6" i="1"/>
  <c r="F13" i="1" s="1"/>
  <c r="K8" i="1"/>
  <c r="H13" i="1" s="1"/>
  <c r="K9" i="1"/>
  <c r="I13" i="1" s="1"/>
  <c r="H25" i="1"/>
  <c r="I25" i="1" s="1"/>
  <c r="L48" i="1" l="1"/>
  <c r="I38" i="1"/>
  <c r="E39" i="1" s="1"/>
  <c r="H39" i="1" s="1"/>
  <c r="L49" i="1"/>
  <c r="L50" i="1"/>
  <c r="L51" i="1"/>
  <c r="H26" i="1"/>
  <c r="E14" i="1"/>
  <c r="G14" i="1" s="1"/>
  <c r="I14" i="1" s="1"/>
  <c r="M54" i="1" l="1"/>
</calcChain>
</file>

<file path=xl/sharedStrings.xml><?xml version="1.0" encoding="utf-8"?>
<sst xmlns="http://schemas.openxmlformats.org/spreadsheetml/2006/main" count="146" uniqueCount="49">
  <si>
    <t>Мета</t>
  </si>
  <si>
    <t>Накращий предмет</t>
  </si>
  <si>
    <t>Критерії</t>
  </si>
  <si>
    <t>Альтернативи</t>
  </si>
  <si>
    <t>К1</t>
  </si>
  <si>
    <t>К2</t>
  </si>
  <si>
    <t>К3</t>
  </si>
  <si>
    <t>К4</t>
  </si>
  <si>
    <t>К5</t>
  </si>
  <si>
    <t>А1</t>
  </si>
  <si>
    <t>А2</t>
  </si>
  <si>
    <t>А3</t>
  </si>
  <si>
    <t>А4</t>
  </si>
  <si>
    <t>Матриця попарних порівнянь для другого етапу</t>
  </si>
  <si>
    <t>GEOMEAN</t>
  </si>
  <si>
    <t xml:space="preserve">LOCAL </t>
  </si>
  <si>
    <t>A1</t>
  </si>
  <si>
    <t>A2</t>
  </si>
  <si>
    <t>A3</t>
  </si>
  <si>
    <t>A4</t>
  </si>
  <si>
    <t>K1</t>
  </si>
  <si>
    <t>SUM</t>
  </si>
  <si>
    <t>LOCAL  RO</t>
  </si>
  <si>
    <t>Допоміжна іфномація</t>
  </si>
  <si>
    <t>Величина випадкової узгодженості</t>
  </si>
  <si>
    <t>Кільск елем</t>
  </si>
  <si>
    <t>ВВУ</t>
  </si>
  <si>
    <t>Lamba MAX</t>
  </si>
  <si>
    <t>ІУ</t>
  </si>
  <si>
    <t>ВУ</t>
  </si>
  <si>
    <t>Індес узгодженості</t>
  </si>
  <si>
    <t>Величана узгодженості</t>
  </si>
  <si>
    <t>&gt;0</t>
  </si>
  <si>
    <t>%</t>
  </si>
  <si>
    <t>SUM GEOM</t>
  </si>
  <si>
    <t xml:space="preserve">SUM GEO </t>
  </si>
  <si>
    <t>K2</t>
  </si>
  <si>
    <t>K3</t>
  </si>
  <si>
    <t>K4</t>
  </si>
  <si>
    <t>K5</t>
  </si>
  <si>
    <t>&lt;20%</t>
  </si>
  <si>
    <t>Фінальний етап, отримання глабальних пріоритетів</t>
  </si>
  <si>
    <t>Матриця попарних порінянь для третього етапу (КРИТЕРІЙ 1)</t>
  </si>
  <si>
    <t>Матриця попарних порінянь для третього етапу (КРИТЕРІЙ 2)</t>
  </si>
  <si>
    <t>Матриця попарних порінянь для третього етапу (КРИТЕРІЙ 3)</t>
  </si>
  <si>
    <t>Матриця попарних порінянь для третього етапу (КРИТЕРІЙ 5)</t>
  </si>
  <si>
    <t>Матриця попарних порінянь для третього етапу (КРИТЕРІЙ 4)</t>
  </si>
  <si>
    <t>GLOBAL:</t>
  </si>
  <si>
    <t>MAX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</si>
</sst>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7"/>
  <sheetViews>
    <sheetView tabSelected="1" workbookViewId="0">
      <selection activeCell="H32" sqref="H32"/>
    </sheetView>
  </sheetViews>
  <sheetFormatPr defaultRowHeight="15" x14ac:dyDescent="0.25"/>
  <cols>
    <col min="1" max="1" width="14.140625" customWidth="1"/>
    <col min="2" max="2" width="4.85546875" customWidth="1"/>
    <col min="3" max="3" width="28.140625" customWidth="1"/>
  </cols>
  <sheetData>
    <row r="2" spans="1:22" x14ac:dyDescent="0.25">
      <c r="A2" t="s">
        <v>0</v>
      </c>
      <c r="C2" t="s">
        <v>1</v>
      </c>
      <c r="D2" t="s">
        <v>13</v>
      </c>
    </row>
    <row r="4" spans="1:22" x14ac:dyDescent="0.25">
      <c r="D4" t="s">
        <v>0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14</v>
      </c>
      <c r="K4" s="1" t="s">
        <v>15</v>
      </c>
      <c r="M4" t="s">
        <v>23</v>
      </c>
    </row>
    <row r="5" spans="1:22" x14ac:dyDescent="0.25">
      <c r="A5" t="s">
        <v>2</v>
      </c>
      <c r="B5" t="s">
        <v>4</v>
      </c>
      <c r="C5" s="18"/>
      <c r="D5" s="1" t="s">
        <v>4</v>
      </c>
      <c r="E5" s="3">
        <v>1</v>
      </c>
      <c r="F5" s="18">
        <v>5</v>
      </c>
      <c r="G5" s="18">
        <v>3</v>
      </c>
      <c r="H5" s="18">
        <v>7</v>
      </c>
      <c r="I5" s="18">
        <v>6</v>
      </c>
      <c r="J5" s="8">
        <f>GEOMEAN(E5:I5)</f>
        <v>3.6296780899037064</v>
      </c>
      <c r="K5" s="2">
        <f>J5/$J$10</f>
        <v>0.49912540695905749</v>
      </c>
    </row>
    <row r="6" spans="1:22" x14ac:dyDescent="0.25">
      <c r="B6" t="s">
        <v>5</v>
      </c>
      <c r="C6" s="18"/>
      <c r="D6" s="1" t="s">
        <v>5</v>
      </c>
      <c r="E6">
        <f>1/F5</f>
        <v>0.2</v>
      </c>
      <c r="F6" s="3">
        <v>1</v>
      </c>
      <c r="G6" s="18">
        <v>0.3</v>
      </c>
      <c r="H6" s="18">
        <v>5</v>
      </c>
      <c r="I6" s="18">
        <v>3</v>
      </c>
      <c r="J6" s="8">
        <f>GEOMEAN(E6:I6)</f>
        <v>0.9791483623609768</v>
      </c>
      <c r="K6" s="2">
        <f>J6/$J$10</f>
        <v>0.13464494997397489</v>
      </c>
      <c r="M6" t="s">
        <v>24</v>
      </c>
      <c r="Q6" t="s">
        <v>26</v>
      </c>
    </row>
    <row r="7" spans="1:22" x14ac:dyDescent="0.25">
      <c r="B7" t="s">
        <v>6</v>
      </c>
      <c r="C7" s="18"/>
      <c r="D7" s="1" t="s">
        <v>6</v>
      </c>
      <c r="E7">
        <f>1/G5</f>
        <v>0.33333333333333331</v>
      </c>
      <c r="F7">
        <f>1/G6</f>
        <v>3.3333333333333335</v>
      </c>
      <c r="G7" s="3">
        <v>1</v>
      </c>
      <c r="H7" s="18">
        <v>6</v>
      </c>
      <c r="I7" s="18">
        <v>3</v>
      </c>
      <c r="J7" s="8">
        <f t="shared" ref="J6:J9" si="0">GEOMEAN(E7:I7)</f>
        <v>1.8205642030260802</v>
      </c>
      <c r="K7" s="2">
        <f>J7/$J$10</f>
        <v>0.25034998317291318</v>
      </c>
      <c r="M7" t="s">
        <v>25</v>
      </c>
      <c r="N7">
        <v>4</v>
      </c>
      <c r="O7">
        <v>5</v>
      </c>
    </row>
    <row r="8" spans="1:22" x14ac:dyDescent="0.25">
      <c r="B8" t="s">
        <v>7</v>
      </c>
      <c r="C8" s="18"/>
      <c r="D8" s="1" t="s">
        <v>7</v>
      </c>
      <c r="E8">
        <f>1/H5</f>
        <v>0.14285714285714285</v>
      </c>
      <c r="F8">
        <f>1/H6</f>
        <v>0.2</v>
      </c>
      <c r="G8">
        <f>1/H7</f>
        <v>0.16666666666666666</v>
      </c>
      <c r="H8" s="3">
        <v>1</v>
      </c>
      <c r="I8" s="18">
        <v>0.3</v>
      </c>
      <c r="J8" s="8">
        <f t="shared" si="0"/>
        <v>0.26976176347003633</v>
      </c>
      <c r="K8" s="2">
        <f>J8/$J$10</f>
        <v>3.709556237190912E-2</v>
      </c>
      <c r="M8" t="s">
        <v>26</v>
      </c>
      <c r="N8">
        <v>0.9</v>
      </c>
      <c r="O8">
        <v>1.1200000000000001</v>
      </c>
    </row>
    <row r="9" spans="1:22" x14ac:dyDescent="0.25">
      <c r="B9" t="s">
        <v>8</v>
      </c>
      <c r="C9" s="18"/>
      <c r="D9" s="1" t="s">
        <v>8</v>
      </c>
      <c r="E9">
        <f>1/I5</f>
        <v>0.16666666666666666</v>
      </c>
      <c r="F9">
        <f>1/I6</f>
        <v>0.33333333333333331</v>
      </c>
      <c r="G9">
        <f>1/I7</f>
        <v>0.33333333333333331</v>
      </c>
      <c r="H9">
        <f>1/I8</f>
        <v>3.3333333333333335</v>
      </c>
      <c r="I9" s="3">
        <v>1</v>
      </c>
      <c r="J9" s="8">
        <f t="shared" si="0"/>
        <v>0.57292397586249288</v>
      </c>
      <c r="K9" s="2">
        <f>J9/$J$10</f>
        <v>7.878409752214538E-2</v>
      </c>
    </row>
    <row r="10" spans="1:22" x14ac:dyDescent="0.25">
      <c r="I10" t="s">
        <v>35</v>
      </c>
      <c r="J10" s="9">
        <f>SUM(J5:J9)</f>
        <v>7.2720763946232925</v>
      </c>
    </row>
    <row r="11" spans="1:22" x14ac:dyDescent="0.25">
      <c r="A11" t="s">
        <v>3</v>
      </c>
      <c r="B11" t="s">
        <v>9</v>
      </c>
      <c r="C11" s="18"/>
      <c r="M11" t="s">
        <v>30</v>
      </c>
      <c r="P11" t="s">
        <v>28</v>
      </c>
      <c r="Q11" t="s">
        <v>32</v>
      </c>
    </row>
    <row r="12" spans="1:22" x14ac:dyDescent="0.25">
      <c r="B12" t="s">
        <v>10</v>
      </c>
      <c r="C12" s="18"/>
      <c r="D12" s="6" t="s">
        <v>21</v>
      </c>
      <c r="E12" s="6">
        <f>SUM(E5:E9)</f>
        <v>1.8428571428571427</v>
      </c>
      <c r="F12" s="6">
        <f>SUM(F5:F9)</f>
        <v>9.8666666666666671</v>
      </c>
      <c r="G12" s="6">
        <f>SUM(G5:G9)</f>
        <v>4.8</v>
      </c>
      <c r="H12" s="6">
        <f>SUM(H5:H9)</f>
        <v>22.333333333333332</v>
      </c>
      <c r="I12" s="6">
        <f>SUM(I5:I9)</f>
        <v>13.3</v>
      </c>
      <c r="M12" t="s">
        <v>31</v>
      </c>
      <c r="P12" t="s">
        <v>29</v>
      </c>
      <c r="Q12" t="s">
        <v>40</v>
      </c>
    </row>
    <row r="13" spans="1:22" x14ac:dyDescent="0.25">
      <c r="B13" t="s">
        <v>11</v>
      </c>
      <c r="C13" s="18"/>
      <c r="E13" s="4">
        <f>E12*$K5</f>
        <v>0.91981682139597731</v>
      </c>
      <c r="F13" s="4">
        <f>F12*$K6</f>
        <v>1.3284968397432189</v>
      </c>
      <c r="G13" s="4">
        <f>G12*$K7</f>
        <v>1.2016799192299832</v>
      </c>
      <c r="H13" s="4">
        <f>H12*$K8</f>
        <v>0.82846755963930363</v>
      </c>
      <c r="I13" s="4">
        <f>I12*$K9</f>
        <v>1.0478284970445335</v>
      </c>
    </row>
    <row r="14" spans="1:22" x14ac:dyDescent="0.25">
      <c r="B14" t="s">
        <v>12</v>
      </c>
      <c r="C14" s="18"/>
      <c r="D14" s="15" t="s">
        <v>27</v>
      </c>
      <c r="E14" s="15">
        <f>SUM(E13:I13)</f>
        <v>5.3262896370530166</v>
      </c>
      <c r="F14" s="16" t="s">
        <v>28</v>
      </c>
      <c r="G14" s="16">
        <f>(E14-$O$7)/($O$7-1)</f>
        <v>8.1572409263254153E-2</v>
      </c>
      <c r="H14" s="14" t="s">
        <v>29</v>
      </c>
      <c r="I14" s="14">
        <f>G14/$O$8*100</f>
        <v>7.2832508270762624</v>
      </c>
      <c r="J14" s="14" t="s">
        <v>33</v>
      </c>
    </row>
    <row r="16" spans="1:22" x14ac:dyDescent="0.25">
      <c r="D16" t="s">
        <v>42</v>
      </c>
      <c r="M16" t="s">
        <v>43</v>
      </c>
      <c r="V16" t="s">
        <v>44</v>
      </c>
    </row>
    <row r="17" spans="4:28" x14ac:dyDescent="0.25">
      <c r="D17" t="s">
        <v>20</v>
      </c>
      <c r="E17" s="12" t="s">
        <v>16</v>
      </c>
      <c r="F17" s="12" t="s">
        <v>17</v>
      </c>
      <c r="G17" s="12" t="s">
        <v>18</v>
      </c>
      <c r="H17" s="12" t="s">
        <v>19</v>
      </c>
      <c r="I17" s="12" t="s">
        <v>14</v>
      </c>
      <c r="J17" s="12" t="s">
        <v>22</v>
      </c>
      <c r="M17" t="s">
        <v>36</v>
      </c>
      <c r="N17" s="12" t="s">
        <v>16</v>
      </c>
      <c r="O17" s="12" t="s">
        <v>17</v>
      </c>
      <c r="P17" s="12" t="s">
        <v>18</v>
      </c>
      <c r="Q17" s="12" t="s">
        <v>19</v>
      </c>
      <c r="R17" s="12" t="s">
        <v>14</v>
      </c>
      <c r="S17" s="12" t="s">
        <v>22</v>
      </c>
      <c r="V17" t="s">
        <v>37</v>
      </c>
      <c r="W17" s="12" t="s">
        <v>16</v>
      </c>
      <c r="X17" s="12" t="s">
        <v>17</v>
      </c>
      <c r="Y17" s="12" t="s">
        <v>18</v>
      </c>
      <c r="Z17" s="12" t="s">
        <v>19</v>
      </c>
      <c r="AA17" s="12" t="s">
        <v>14</v>
      </c>
      <c r="AB17" s="12" t="s">
        <v>22</v>
      </c>
    </row>
    <row r="18" spans="4:28" x14ac:dyDescent="0.25">
      <c r="D18" s="12" t="s">
        <v>16</v>
      </c>
      <c r="E18" s="3">
        <v>1</v>
      </c>
      <c r="F18" s="18">
        <v>5</v>
      </c>
      <c r="G18" s="18">
        <v>3</v>
      </c>
      <c r="H18" s="18">
        <v>7</v>
      </c>
      <c r="I18" s="8">
        <f>GEOMEAN(E18:H18)</f>
        <v>3.2010858729436795</v>
      </c>
      <c r="J18" s="2">
        <f>I18/I$22</f>
        <v>0.57697749660691799</v>
      </c>
      <c r="M18" s="12" t="s">
        <v>16</v>
      </c>
      <c r="N18" s="3">
        <v>1</v>
      </c>
      <c r="O18" s="18">
        <v>5</v>
      </c>
      <c r="P18" s="18">
        <v>3</v>
      </c>
      <c r="Q18" s="18">
        <v>6</v>
      </c>
      <c r="R18" s="8">
        <f>GEOMEAN(N18:Q18)</f>
        <v>3.0800702882410231</v>
      </c>
      <c r="S18" s="2">
        <f>R18/R$22</f>
        <v>0.58298831450109245</v>
      </c>
      <c r="V18" s="12" t="s">
        <v>16</v>
      </c>
      <c r="W18" s="3">
        <v>1</v>
      </c>
      <c r="X18" s="18">
        <v>5</v>
      </c>
      <c r="Y18" s="18">
        <v>3</v>
      </c>
      <c r="Z18" s="18">
        <v>7</v>
      </c>
      <c r="AA18" s="8">
        <f>GEOMEAN(W18:Z18)</f>
        <v>3.2010858729436795</v>
      </c>
      <c r="AB18" s="2">
        <f>AA18/AA$22</f>
        <v>0.57697749660691799</v>
      </c>
    </row>
    <row r="19" spans="4:28" x14ac:dyDescent="0.25">
      <c r="D19" s="12" t="s">
        <v>17</v>
      </c>
      <c r="E19">
        <f>1/F18</f>
        <v>0.2</v>
      </c>
      <c r="F19" s="3">
        <v>1</v>
      </c>
      <c r="G19" s="18">
        <v>0.3</v>
      </c>
      <c r="H19" s="18">
        <v>5</v>
      </c>
      <c r="I19" s="8">
        <f>GEOMEAN(E19:H19)</f>
        <v>0.74008280449228525</v>
      </c>
      <c r="J19" s="2">
        <f>I19/I$22</f>
        <v>0.13339571032035816</v>
      </c>
      <c r="M19" s="12" t="s">
        <v>17</v>
      </c>
      <c r="N19">
        <f>1/O18</f>
        <v>0.2</v>
      </c>
      <c r="O19" s="3">
        <v>1</v>
      </c>
      <c r="P19" s="18">
        <v>0.8</v>
      </c>
      <c r="Q19" s="18">
        <v>5</v>
      </c>
      <c r="R19" s="8">
        <f>GEOMEAN(N19:Q19)</f>
        <v>0.94574160900317583</v>
      </c>
      <c r="S19" s="2">
        <f>R19/R$22</f>
        <v>0.17900770274342767</v>
      </c>
      <c r="V19" s="12" t="s">
        <v>17</v>
      </c>
      <c r="W19">
        <f>1/X18</f>
        <v>0.2</v>
      </c>
      <c r="X19" s="3">
        <v>1</v>
      </c>
      <c r="Y19" s="18">
        <v>0.3</v>
      </c>
      <c r="Z19" s="18">
        <v>5</v>
      </c>
      <c r="AA19" s="8">
        <f>GEOMEAN(W19:Z19)</f>
        <v>0.74008280449228525</v>
      </c>
      <c r="AB19" s="2">
        <f t="shared" ref="AB19:AB21" si="1">AA19/AA$22</f>
        <v>0.13339571032035816</v>
      </c>
    </row>
    <row r="20" spans="4:28" x14ac:dyDescent="0.25">
      <c r="D20" s="12" t="s">
        <v>18</v>
      </c>
      <c r="E20">
        <f>1/G18</f>
        <v>0.33333333333333331</v>
      </c>
      <c r="F20">
        <f>1/G19</f>
        <v>3.3333333333333335</v>
      </c>
      <c r="G20" s="3">
        <v>1</v>
      </c>
      <c r="H20" s="18">
        <v>6</v>
      </c>
      <c r="I20" s="8">
        <f>GEOMEAN(E20:H20)</f>
        <v>1.6068568378893036</v>
      </c>
      <c r="J20" s="2">
        <f>I20/I$22</f>
        <v>0.28962679307272382</v>
      </c>
      <c r="M20" s="12" t="s">
        <v>18</v>
      </c>
      <c r="N20">
        <f>1/P18</f>
        <v>0.33333333333333331</v>
      </c>
      <c r="O20">
        <f>1/P19</f>
        <v>1.25</v>
      </c>
      <c r="P20" s="3">
        <v>1</v>
      </c>
      <c r="Q20" s="18">
        <v>6</v>
      </c>
      <c r="R20" s="8">
        <f>GEOMEAN(N20:Q20)</f>
        <v>1.2574334296829355</v>
      </c>
      <c r="S20" s="2">
        <f>R20/R$22</f>
        <v>0.2380039827554799</v>
      </c>
      <c r="V20" s="12" t="s">
        <v>18</v>
      </c>
      <c r="W20">
        <f>1/Y18</f>
        <v>0.33333333333333331</v>
      </c>
      <c r="X20">
        <f>1/Y19</f>
        <v>3.3333333333333335</v>
      </c>
      <c r="Y20" s="3">
        <v>1</v>
      </c>
      <c r="Z20" s="18">
        <v>6</v>
      </c>
      <c r="AA20" s="8">
        <f>GEOMEAN(W20:Z20)</f>
        <v>1.6068568378893036</v>
      </c>
      <c r="AB20" s="2">
        <f t="shared" si="1"/>
        <v>0.28962679307272382</v>
      </c>
    </row>
    <row r="21" spans="4:28" x14ac:dyDescent="0.25">
      <c r="D21" s="12" t="s">
        <v>19</v>
      </c>
      <c r="E21">
        <f>1/H18</f>
        <v>0.14285714285714285</v>
      </c>
      <c r="F21">
        <f>1/H18</f>
        <v>0.14285714285714285</v>
      </c>
      <c r="G21">
        <f>1/H20</f>
        <v>0.16666666666666666</v>
      </c>
      <c r="H21" s="3">
        <v>1</v>
      </c>
      <c r="I21" s="8">
        <f>GEOMEAN(E21:H21)</f>
        <v>0.24149779367932211</v>
      </c>
      <c r="J21" s="2">
        <f>I21/I$22</f>
        <v>4.3528601844428187E-2</v>
      </c>
      <c r="M21" s="12" t="s">
        <v>19</v>
      </c>
      <c r="N21">
        <f>1/Q18</f>
        <v>0.16666666666666666</v>
      </c>
      <c r="O21">
        <f>1/Q18</f>
        <v>0.16666666666666666</v>
      </c>
      <c r="P21">
        <f>1/Q20</f>
        <v>0.16666666666666666</v>
      </c>
      <c r="Q21" s="3">
        <v>1</v>
      </c>
      <c r="R21" s="8">
        <f>GEOMEAN(N21:Q21)</f>
        <v>0.26084743001221455</v>
      </c>
      <c r="S21" s="2">
        <f>R21/R$22</f>
        <v>4.9372575731577821E-2</v>
      </c>
      <c r="V21" s="12" t="s">
        <v>19</v>
      </c>
      <c r="W21">
        <f>1/Z18</f>
        <v>0.14285714285714285</v>
      </c>
      <c r="X21">
        <f>1/Z18</f>
        <v>0.14285714285714285</v>
      </c>
      <c r="Y21">
        <f>1/Z20</f>
        <v>0.16666666666666666</v>
      </c>
      <c r="Z21" s="3">
        <v>1</v>
      </c>
      <c r="AA21" s="8">
        <f>GEOMEAN(W21:Z21)</f>
        <v>0.24149779367932211</v>
      </c>
      <c r="AB21" s="2">
        <f t="shared" si="1"/>
        <v>4.3528601844428187E-2</v>
      </c>
    </row>
    <row r="22" spans="4:28" x14ac:dyDescent="0.25">
      <c r="H22" s="13" t="s">
        <v>34</v>
      </c>
      <c r="I22" s="9">
        <f>SUM(I18:I20)</f>
        <v>5.5480255153252687</v>
      </c>
      <c r="Q22" s="13" t="s">
        <v>34</v>
      </c>
      <c r="R22" s="9">
        <f>SUM(R18:R20)</f>
        <v>5.2832453269271342</v>
      </c>
      <c r="Z22" s="13" t="s">
        <v>34</v>
      </c>
      <c r="AA22" s="9">
        <f>SUM(AA18:AA20)</f>
        <v>5.5480255153252687</v>
      </c>
    </row>
    <row r="24" spans="4:28" x14ac:dyDescent="0.25">
      <c r="D24" s="11" t="s">
        <v>21</v>
      </c>
      <c r="E24" s="11">
        <f>SUM(E18:E21)</f>
        <v>1.676190476190476</v>
      </c>
      <c r="F24" s="11">
        <f>SUM(F18:F21)</f>
        <v>9.4761904761904763</v>
      </c>
      <c r="G24" s="11">
        <f>SUM(G18:G21)</f>
        <v>4.4666666666666668</v>
      </c>
      <c r="H24" s="11">
        <f>SUM(H18:H21)</f>
        <v>19</v>
      </c>
      <c r="I24" s="11" t="s">
        <v>27</v>
      </c>
      <c r="M24" s="11" t="s">
        <v>21</v>
      </c>
      <c r="N24" s="11">
        <f>SUM(N18:N21)</f>
        <v>1.7</v>
      </c>
      <c r="O24" s="11">
        <f>SUM(O18:O21)</f>
        <v>7.416666666666667</v>
      </c>
      <c r="P24" s="11">
        <f>SUM(P18:P21)</f>
        <v>4.9666666666666668</v>
      </c>
      <c r="Q24" s="11">
        <f>SUM(Q18:Q21)</f>
        <v>18</v>
      </c>
      <c r="R24" s="11" t="s">
        <v>27</v>
      </c>
      <c r="V24" s="11" t="s">
        <v>21</v>
      </c>
      <c r="W24" s="11">
        <f>SUM(W18:W21)</f>
        <v>1.676190476190476</v>
      </c>
      <c r="X24" s="11">
        <f>SUM(X18:X21)</f>
        <v>9.4761904761904763</v>
      </c>
      <c r="Y24" s="11">
        <f>SUM(Y18:Y21)</f>
        <v>4.4666666666666668</v>
      </c>
      <c r="Z24" s="11">
        <f>SUM(Z18:Z21)</f>
        <v>19</v>
      </c>
      <c r="AA24" s="11" t="s">
        <v>27</v>
      </c>
    </row>
    <row r="25" spans="4:28" x14ac:dyDescent="0.25">
      <c r="E25" s="10">
        <f>E24*$J18</f>
        <v>0.96712418478873863</v>
      </c>
      <c r="F25" s="10">
        <f>F24*$J19</f>
        <v>1.2640831597024416</v>
      </c>
      <c r="G25" s="10">
        <f>G24*$J20</f>
        <v>1.2936663423914998</v>
      </c>
      <c r="H25" s="10">
        <f>H24*$J21</f>
        <v>0.82704343504413558</v>
      </c>
      <c r="I25" s="11">
        <f>SUM(E25:H25)</f>
        <v>4.3519171219268156</v>
      </c>
      <c r="N25" s="10">
        <f>N24*$S18</f>
        <v>0.99108013465185718</v>
      </c>
      <c r="O25" s="10">
        <f>O24*$S19</f>
        <v>1.3276404620137552</v>
      </c>
      <c r="P25" s="10">
        <f>P24*$S20</f>
        <v>1.1820864476855502</v>
      </c>
      <c r="Q25" s="10">
        <f>Q24*$S21</f>
        <v>0.88870636316840079</v>
      </c>
      <c r="R25" s="11">
        <f>SUM(N25:Q25)</f>
        <v>4.3895134075195639</v>
      </c>
      <c r="W25" s="10">
        <f>W24*$AB18</f>
        <v>0.96712418478873863</v>
      </c>
      <c r="X25" s="10">
        <f>X24*$AB19</f>
        <v>1.2640831597024416</v>
      </c>
      <c r="Y25" s="10">
        <f>Y24*$AB20</f>
        <v>1.2936663423914998</v>
      </c>
      <c r="Z25" s="10">
        <f>Z24*$AB21</f>
        <v>0.82704343504413558</v>
      </c>
      <c r="AA25" s="11">
        <f>SUM(W25:Z25)</f>
        <v>4.3519171219268156</v>
      </c>
    </row>
    <row r="26" spans="4:28" x14ac:dyDescent="0.25">
      <c r="D26" s="16" t="s">
        <v>28</v>
      </c>
      <c r="E26" s="16">
        <f>(I25-$N$7)/($N$7-1)</f>
        <v>0.11730570730893852</v>
      </c>
      <c r="G26" s="17" t="s">
        <v>29</v>
      </c>
      <c r="H26" s="17">
        <f>E26/$N$8*100</f>
        <v>13.033967478770947</v>
      </c>
      <c r="I26" s="17" t="s">
        <v>33</v>
      </c>
      <c r="M26" s="16" t="s">
        <v>28</v>
      </c>
      <c r="N26" s="16">
        <f>(R25-$N$7)/($N$7-1)</f>
        <v>0.1298378025065213</v>
      </c>
      <c r="P26" s="17" t="s">
        <v>29</v>
      </c>
      <c r="Q26" s="17">
        <f>N26/$N$8*100</f>
        <v>14.426422500724589</v>
      </c>
      <c r="R26" s="17" t="s">
        <v>33</v>
      </c>
      <c r="V26" s="16" t="s">
        <v>28</v>
      </c>
      <c r="W26" s="16">
        <f>(AA25-$N$7)/($N$7-1)</f>
        <v>0.11730570730893852</v>
      </c>
      <c r="Y26" s="17" t="s">
        <v>29</v>
      </c>
      <c r="Z26" s="17">
        <f>W26/$N$8*100</f>
        <v>13.033967478770947</v>
      </c>
      <c r="AA26" s="17" t="s">
        <v>33</v>
      </c>
    </row>
    <row r="29" spans="4:28" x14ac:dyDescent="0.25">
      <c r="D29" t="s">
        <v>46</v>
      </c>
      <c r="M29" t="s">
        <v>45</v>
      </c>
    </row>
    <row r="30" spans="4:28" x14ac:dyDescent="0.25">
      <c r="D30" t="s">
        <v>38</v>
      </c>
      <c r="E30" s="12" t="s">
        <v>16</v>
      </c>
      <c r="F30" s="12" t="s">
        <v>17</v>
      </c>
      <c r="G30" s="12" t="s">
        <v>18</v>
      </c>
      <c r="H30" s="12" t="s">
        <v>19</v>
      </c>
      <c r="I30" s="12" t="s">
        <v>14</v>
      </c>
      <c r="J30" s="12" t="s">
        <v>22</v>
      </c>
      <c r="M30" t="s">
        <v>39</v>
      </c>
      <c r="N30" s="12" t="s">
        <v>16</v>
      </c>
      <c r="O30" s="12" t="s">
        <v>17</v>
      </c>
      <c r="P30" s="12" t="s">
        <v>18</v>
      </c>
      <c r="Q30" s="12" t="s">
        <v>19</v>
      </c>
      <c r="R30" s="12" t="s">
        <v>14</v>
      </c>
      <c r="S30" s="12" t="s">
        <v>22</v>
      </c>
    </row>
    <row r="31" spans="4:28" x14ac:dyDescent="0.25">
      <c r="D31" s="12" t="s">
        <v>16</v>
      </c>
      <c r="E31" s="3">
        <v>1</v>
      </c>
      <c r="F31" s="18">
        <v>5</v>
      </c>
      <c r="G31" s="18">
        <v>3</v>
      </c>
      <c r="H31" s="18">
        <v>10</v>
      </c>
      <c r="I31" s="8">
        <f>GEOMEAN(E31:H31)</f>
        <v>3.4996355115805833</v>
      </c>
      <c r="J31" s="2">
        <f>I31/I$35</f>
        <v>0.59200236791170069</v>
      </c>
      <c r="M31" s="12" t="s">
        <v>16</v>
      </c>
      <c r="N31" s="3">
        <v>1</v>
      </c>
      <c r="O31" s="18">
        <v>5</v>
      </c>
      <c r="P31" s="18">
        <v>3</v>
      </c>
      <c r="Q31" s="18">
        <v>10</v>
      </c>
      <c r="R31" s="8">
        <f>GEOMEAN(N31:Q31)</f>
        <v>3.4996355115805833</v>
      </c>
      <c r="S31" s="2">
        <f>R31/R$35</f>
        <v>0.59857872676260937</v>
      </c>
    </row>
    <row r="32" spans="4:28" x14ac:dyDescent="0.25">
      <c r="D32" s="12" t="s">
        <v>17</v>
      </c>
      <c r="E32">
        <f>1/F31</f>
        <v>0.2</v>
      </c>
      <c r="F32" s="3">
        <v>1</v>
      </c>
      <c r="G32" s="18">
        <v>0.3</v>
      </c>
      <c r="H32" s="18">
        <v>7</v>
      </c>
      <c r="I32" s="8">
        <f>GEOMEAN(E32:H32)</f>
        <v>0.80503047758503277</v>
      </c>
      <c r="J32" s="2">
        <f t="shared" ref="J32:J34" si="2">I32/I$35</f>
        <v>0.13617988141747453</v>
      </c>
      <c r="M32" s="12" t="s">
        <v>17</v>
      </c>
      <c r="N32">
        <f>1/O31</f>
        <v>0.2</v>
      </c>
      <c r="O32" s="3">
        <v>1</v>
      </c>
      <c r="P32" s="18">
        <v>0.3</v>
      </c>
      <c r="Q32" s="18">
        <v>5</v>
      </c>
      <c r="R32" s="8">
        <f>GEOMEAN(N32:Q32)</f>
        <v>0.74008280449228525</v>
      </c>
      <c r="S32" s="2">
        <f t="shared" ref="S32:S34" si="3">R32/R$35</f>
        <v>0.12658398891712488</v>
      </c>
    </row>
    <row r="33" spans="4:19" x14ac:dyDescent="0.25">
      <c r="D33" s="12" t="s">
        <v>18</v>
      </c>
      <c r="E33">
        <f>1/G31</f>
        <v>0.33333333333333331</v>
      </c>
      <c r="F33">
        <f>1/G32</f>
        <v>3.3333333333333335</v>
      </c>
      <c r="G33" s="3">
        <v>1</v>
      </c>
      <c r="H33" s="18">
        <v>6</v>
      </c>
      <c r="I33" s="8">
        <f>GEOMEAN(E33:H33)</f>
        <v>1.6068568378893036</v>
      </c>
      <c r="J33" s="2">
        <f t="shared" si="2"/>
        <v>0.27181775067082481</v>
      </c>
      <c r="M33" s="12" t="s">
        <v>18</v>
      </c>
      <c r="N33">
        <f>1/P31</f>
        <v>0.33333333333333331</v>
      </c>
      <c r="O33">
        <f>1/P32</f>
        <v>3.3333333333333335</v>
      </c>
      <c r="P33" s="3">
        <v>1</v>
      </c>
      <c r="Q33" s="18">
        <v>6</v>
      </c>
      <c r="R33" s="8">
        <f>GEOMEAN(N33:Q33)</f>
        <v>1.6068568378893036</v>
      </c>
      <c r="S33" s="2">
        <f t="shared" si="3"/>
        <v>0.27483728432026588</v>
      </c>
    </row>
    <row r="34" spans="4:19" x14ac:dyDescent="0.25">
      <c r="D34" s="12" t="s">
        <v>19</v>
      </c>
      <c r="E34">
        <f>1/H31</f>
        <v>0.1</v>
      </c>
      <c r="F34">
        <f>1/H31</f>
        <v>0.1</v>
      </c>
      <c r="G34">
        <f>1/H33</f>
        <v>0.16666666666666666</v>
      </c>
      <c r="H34" s="3">
        <v>1</v>
      </c>
      <c r="I34" s="8">
        <f>GEOMEAN(E34:H34)</f>
        <v>0.20205155046766235</v>
      </c>
      <c r="J34" s="2">
        <f t="shared" si="2"/>
        <v>3.4179272647471629E-2</v>
      </c>
      <c r="M34" s="12" t="s">
        <v>19</v>
      </c>
      <c r="N34">
        <f>1/Q31</f>
        <v>0.1</v>
      </c>
      <c r="O34">
        <f>1/Q31</f>
        <v>0.1</v>
      </c>
      <c r="P34">
        <f>1/Q33</f>
        <v>0.16666666666666666</v>
      </c>
      <c r="Q34" s="3">
        <v>1</v>
      </c>
      <c r="R34" s="8">
        <f>GEOMEAN(N34:Q34)</f>
        <v>0.20205155046766235</v>
      </c>
      <c r="S34" s="2">
        <f t="shared" si="3"/>
        <v>3.4558958902757599E-2</v>
      </c>
    </row>
    <row r="35" spans="4:19" x14ac:dyDescent="0.25">
      <c r="H35" s="13" t="s">
        <v>34</v>
      </c>
      <c r="I35" s="9">
        <f>SUM(I31:I33)</f>
        <v>5.9115228270549194</v>
      </c>
      <c r="Q35" s="13" t="s">
        <v>34</v>
      </c>
      <c r="R35" s="9">
        <f>SUM(R31:R33)</f>
        <v>5.8465751539621715</v>
      </c>
    </row>
    <row r="37" spans="4:19" x14ac:dyDescent="0.25">
      <c r="D37" s="11" t="s">
        <v>21</v>
      </c>
      <c r="E37" s="11">
        <f>SUM(E31:E34)</f>
        <v>1.6333333333333333</v>
      </c>
      <c r="F37" s="11">
        <f>SUM(F31:F34)</f>
        <v>9.4333333333333336</v>
      </c>
      <c r="G37" s="11">
        <f>SUM(G31:G34)</f>
        <v>4.4666666666666668</v>
      </c>
      <c r="H37" s="11">
        <f>SUM(H31:H34)</f>
        <v>24</v>
      </c>
      <c r="I37" s="11" t="s">
        <v>27</v>
      </c>
      <c r="M37" s="11" t="s">
        <v>21</v>
      </c>
      <c r="N37" s="11">
        <f>SUM(N31:N34)</f>
        <v>1.6333333333333333</v>
      </c>
      <c r="O37" s="11">
        <f>SUM(O31:O34)</f>
        <v>9.4333333333333336</v>
      </c>
      <c r="P37" s="11">
        <f>SUM(P31:P34)</f>
        <v>4.4666666666666668</v>
      </c>
      <c r="Q37" s="11">
        <f>SUM(Q31:Q34)</f>
        <v>22</v>
      </c>
      <c r="R37" s="11" t="s">
        <v>27</v>
      </c>
    </row>
    <row r="38" spans="4:19" x14ac:dyDescent="0.25">
      <c r="E38" s="10">
        <f>E37*$J31</f>
        <v>0.9669372009224444</v>
      </c>
      <c r="F38" s="10">
        <f>F37*$J32</f>
        <v>1.2846302147048432</v>
      </c>
      <c r="G38" s="10">
        <f>G37*$J33</f>
        <v>1.2141192863296841</v>
      </c>
      <c r="H38" s="10">
        <f>H37*$J34</f>
        <v>0.82030254353931908</v>
      </c>
      <c r="I38" s="11">
        <f>SUM(E38:H38)</f>
        <v>4.2859892454962907</v>
      </c>
      <c r="N38" s="10">
        <f>N37*$S31</f>
        <v>0.97767858704559529</v>
      </c>
      <c r="O38" s="10">
        <f>O37*$S32</f>
        <v>1.1941089621182115</v>
      </c>
      <c r="P38" s="10">
        <f>P37*$S33</f>
        <v>1.2276065366305209</v>
      </c>
      <c r="Q38" s="10">
        <f>Q37*$S34</f>
        <v>0.76029709586066718</v>
      </c>
      <c r="R38" s="11">
        <f>SUM(N38:Q38)</f>
        <v>4.1596911816549955</v>
      </c>
    </row>
    <row r="39" spans="4:19" x14ac:dyDescent="0.25">
      <c r="D39" s="16" t="s">
        <v>28</v>
      </c>
      <c r="E39" s="16">
        <f>(I38-$N$7)/($N$7-1)</f>
        <v>9.5329748498763564E-2</v>
      </c>
      <c r="G39" s="17" t="s">
        <v>29</v>
      </c>
      <c r="H39" s="17">
        <f>E39/$N$8*100</f>
        <v>10.592194277640395</v>
      </c>
      <c r="I39" s="17" t="s">
        <v>33</v>
      </c>
      <c r="M39" s="16" t="s">
        <v>28</v>
      </c>
      <c r="N39" s="16">
        <f>(R38-$N$7)/($N$7-1)</f>
        <v>5.3230393884998506E-2</v>
      </c>
      <c r="P39" s="17" t="s">
        <v>29</v>
      </c>
      <c r="Q39" s="17">
        <f>N39/$N$8*100</f>
        <v>5.9144882094442783</v>
      </c>
      <c r="R39" s="17" t="s">
        <v>33</v>
      </c>
    </row>
    <row r="44" spans="4:19" x14ac:dyDescent="0.25">
      <c r="D44" t="s">
        <v>41</v>
      </c>
    </row>
    <row r="46" spans="4:19" x14ac:dyDescent="0.25"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L46" s="1" t="s">
        <v>47</v>
      </c>
    </row>
    <row r="47" spans="4:19" x14ac:dyDescent="0.25">
      <c r="E47" s="7">
        <f>$K5</f>
        <v>0.49912540695905749</v>
      </c>
      <c r="F47" s="7">
        <f>$K6</f>
        <v>0.13464494997397489</v>
      </c>
      <c r="G47" s="7">
        <f>$K7</f>
        <v>0.25034998317291318</v>
      </c>
      <c r="H47" s="7">
        <f>$K8</f>
        <v>3.709556237190912E-2</v>
      </c>
      <c r="I47" s="7">
        <f>$K9</f>
        <v>7.878409752214538E-2</v>
      </c>
    </row>
    <row r="48" spans="4:19" x14ac:dyDescent="0.25">
      <c r="D48" s="12" t="s">
        <v>9</v>
      </c>
      <c r="E48" s="2">
        <f>J18</f>
        <v>0.57697749660691799</v>
      </c>
      <c r="F48" s="2">
        <f>S18</f>
        <v>0.58298831450109245</v>
      </c>
      <c r="G48" s="2">
        <f>AB18</f>
        <v>0.57697749660691799</v>
      </c>
      <c r="H48" s="2">
        <f>J31</f>
        <v>0.59200236791170069</v>
      </c>
      <c r="I48" s="2">
        <f>S31</f>
        <v>0.59857872676260937</v>
      </c>
      <c r="L48">
        <f>SUM(E54:I54)</f>
        <v>0.58004601235538256</v>
      </c>
    </row>
    <row r="49" spans="4:13" x14ac:dyDescent="0.25">
      <c r="D49" s="12" t="s">
        <v>10</v>
      </c>
      <c r="E49" s="2">
        <f>J19</f>
        <v>0.13339571032035816</v>
      </c>
      <c r="F49" s="2">
        <f>S19</f>
        <v>0.17900770274342767</v>
      </c>
      <c r="G49" s="2">
        <f>AB19</f>
        <v>0.13339571032035816</v>
      </c>
      <c r="H49" s="2">
        <f>J32</f>
        <v>0.13617988141747453</v>
      </c>
      <c r="I49" s="2">
        <f>S32</f>
        <v>0.12658398891712488</v>
      </c>
      <c r="L49">
        <f>SUM(E55:I55)</f>
        <v>0.13910375982763681</v>
      </c>
    </row>
    <row r="50" spans="4:13" x14ac:dyDescent="0.25">
      <c r="D50" s="12" t="s">
        <v>11</v>
      </c>
      <c r="E50" s="2">
        <f>J20</f>
        <v>0.28962679307272382</v>
      </c>
      <c r="F50" s="2">
        <f>S20</f>
        <v>0.2380039827554799</v>
      </c>
      <c r="G50" s="2">
        <f>AB20</f>
        <v>0.28962679307272382</v>
      </c>
      <c r="H50" s="2">
        <f>J33</f>
        <v>0.27181775067082481</v>
      </c>
      <c r="I50" s="2">
        <f>S33</f>
        <v>0.27483728432026588</v>
      </c>
      <c r="L50">
        <f>SUM(E56:I56)</f>
        <v>0.28085022781698066</v>
      </c>
    </row>
    <row r="51" spans="4:13" x14ac:dyDescent="0.25">
      <c r="D51" s="12" t="s">
        <v>12</v>
      </c>
      <c r="E51" s="2">
        <f>J21</f>
        <v>4.3528601844428187E-2</v>
      </c>
      <c r="F51" s="2">
        <f>S21</f>
        <v>4.9372575731577821E-2</v>
      </c>
      <c r="G51" s="2">
        <f>AB21</f>
        <v>4.3528601844428187E-2</v>
      </c>
      <c r="H51" s="2">
        <f>J34</f>
        <v>3.4179272647471629E-2</v>
      </c>
      <c r="I51" s="2">
        <f>S34</f>
        <v>3.4558958902757599E-2</v>
      </c>
      <c r="L51">
        <f>SUM(E57:I57)</f>
        <v>4.3261979567496063E-2</v>
      </c>
    </row>
    <row r="54" spans="4:13" x14ac:dyDescent="0.25">
      <c r="E54" s="7">
        <f>E48*E47</f>
        <v>0.28798412780014615</v>
      </c>
      <c r="F54" s="7">
        <f t="shared" ref="F54:I54" si="4">F48*F47</f>
        <v>7.8496432441411537E-2</v>
      </c>
      <c r="G54" s="7">
        <f t="shared" si="4"/>
        <v>0.1444463065666915</v>
      </c>
      <c r="H54" s="7">
        <f t="shared" si="4"/>
        <v>2.1960660763186382E-2</v>
      </c>
      <c r="I54" s="7">
        <f t="shared" si="4"/>
        <v>4.7158484783947026E-2</v>
      </c>
      <c r="L54" s="5" t="s">
        <v>48</v>
      </c>
      <c r="M54" s="5">
        <f>MAX(L48:L51)</f>
        <v>0.58004601235538256</v>
      </c>
    </row>
    <row r="55" spans="4:13" x14ac:dyDescent="0.25">
      <c r="E55" s="7">
        <f>E49*E47</f>
        <v>6.6581188200241309E-2</v>
      </c>
      <c r="F55" s="7">
        <f>F49*F47</f>
        <v>2.4102483180844986E-2</v>
      </c>
      <c r="G55" s="7">
        <f t="shared" ref="F55:I55" si="5">G49*G47</f>
        <v>3.3395613834040466E-2</v>
      </c>
      <c r="H55" s="7">
        <f t="shared" si="5"/>
        <v>5.0516692849211144E-3</v>
      </c>
      <c r="I55" s="7">
        <f t="shared" si="5"/>
        <v>9.9728053275889364E-3</v>
      </c>
    </row>
    <row r="56" spans="4:13" x14ac:dyDescent="0.25">
      <c r="E56" s="7">
        <f>E50*E47</f>
        <v>0.14456009095867001</v>
      </c>
      <c r="F56" s="7">
        <f t="shared" ref="F56:I56" si="6">F50*F47</f>
        <v>3.2046034351718371E-2</v>
      </c>
      <c r="G56" s="7">
        <f t="shared" si="6"/>
        <v>7.250806277218122E-2</v>
      </c>
      <c r="H56" s="7">
        <f t="shared" si="6"/>
        <v>1.0083232323801624E-2</v>
      </c>
      <c r="I56" s="7">
        <f t="shared" si="6"/>
        <v>2.1652807410609425E-2</v>
      </c>
    </row>
    <row r="57" spans="4:13" x14ac:dyDescent="0.25">
      <c r="E57" s="7">
        <f>E51*E47</f>
        <v>2.1726231109958999E-2</v>
      </c>
      <c r="F57" s="7">
        <f t="shared" ref="F57:I57" si="7">F51*F47</f>
        <v>6.6477679894645821E-3</v>
      </c>
      <c r="G57" s="7">
        <f t="shared" si="7"/>
        <v>1.0897384739293034E-2</v>
      </c>
      <c r="H57" s="7">
        <f>H51*H47</f>
        <v>1.2678993403207712E-3</v>
      </c>
      <c r="I57" s="7">
        <f t="shared" si="7"/>
        <v>2.722696388458669E-3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</dc:creator>
  <cp:lastModifiedBy>Wise</cp:lastModifiedBy>
  <dcterms:created xsi:type="dcterms:W3CDTF">2015-11-16T12:18:29Z</dcterms:created>
  <dcterms:modified xsi:type="dcterms:W3CDTF">2015-11-16T16:07:55Z</dcterms:modified>
</cp:coreProperties>
</file>