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vina\Desktop\2nd Sem\Computer Architecture\Project1\"/>
    </mc:Choice>
  </mc:AlternateContent>
  <xr:revisionPtr revIDLastSave="0" documentId="13_ncr:1_{057F0AE0-8504-421A-B665-ECE8BF57E66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plots" sheetId="3" r:id="rId2"/>
    <sheet name="search ta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1" i="1" l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41" i="1"/>
  <c r="S40" i="1"/>
  <c r="S39" i="1"/>
  <c r="S38" i="1"/>
  <c r="S35" i="1"/>
  <c r="S34" i="1"/>
  <c r="S33" i="1"/>
  <c r="S32" i="1"/>
  <c r="S31" i="1"/>
  <c r="S30" i="1"/>
  <c r="S29" i="1"/>
  <c r="S28" i="1"/>
  <c r="S25" i="1"/>
  <c r="S24" i="1"/>
  <c r="S23" i="1"/>
  <c r="S22" i="1"/>
  <c r="S21" i="1"/>
  <c r="S20" i="1"/>
  <c r="S19" i="1"/>
  <c r="S18" i="1"/>
  <c r="S15" i="1"/>
  <c r="S14" i="1"/>
  <c r="S13" i="1"/>
  <c r="S12" i="1"/>
  <c r="S11" i="1"/>
  <c r="S10" i="1"/>
  <c r="S9" i="1"/>
  <c r="S8" i="1"/>
  <c r="S5" i="1"/>
  <c r="S4" i="1"/>
  <c r="S3" i="1"/>
  <c r="S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A11" i="1"/>
  <c r="A8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0" i="1"/>
  <c r="A9" i="1"/>
  <c r="A7" i="1"/>
  <c r="A6" i="1"/>
  <c r="A5" i="1"/>
  <c r="A4" i="1"/>
  <c r="A3" i="1"/>
  <c r="A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<sst xmlns="http://schemas.openxmlformats.org/spreadsheetml/2006/main" count="213" uniqueCount="44">
  <si>
    <t>L1_DS</t>
  </si>
  <si>
    <t>L1_IS</t>
  </si>
  <si>
    <t>L1_assoc</t>
  </si>
  <si>
    <t>L2S</t>
  </si>
  <si>
    <t>L2_assco</t>
  </si>
  <si>
    <t>Benchmark</t>
  </si>
  <si>
    <t>L1_I_miss_rate</t>
  </si>
  <si>
    <t>L1_D_miss_rate</t>
  </si>
  <si>
    <t>L1_miss_rate</t>
  </si>
  <si>
    <t>L2_misses</t>
  </si>
  <si>
    <t>L1_I_misses</t>
  </si>
  <si>
    <t>L1_D_misses</t>
  </si>
  <si>
    <t>SimIntructions</t>
  </si>
  <si>
    <t>CPI</t>
  </si>
  <si>
    <t>L2_miss_rate</t>
  </si>
  <si>
    <t>32kB</t>
  </si>
  <si>
    <t>1MB</t>
  </si>
  <si>
    <t>64kB</t>
  </si>
  <si>
    <t>128kB</t>
  </si>
  <si>
    <t>402.bzip2</t>
  </si>
  <si>
    <t>system.cpu.dcache.overallMisses::cpu.data</t>
  </si>
  <si>
    <t>system.cpu.icache.overallMissRate</t>
  </si>
  <si>
    <t>system.cpu.dcache.overallMissRate</t>
  </si>
  <si>
    <t>system.l2cache.overallMissRate::total</t>
  </si>
  <si>
    <t>system.l2cache.overallMisses::total</t>
  </si>
  <si>
    <t>simInsts</t>
  </si>
  <si>
    <t>456.hmmer</t>
  </si>
  <si>
    <t>458.sjeng</t>
  </si>
  <si>
    <t>470.lbm</t>
  </si>
  <si>
    <t>system.cpu.icache.overallMisses::cpu.inst</t>
  </si>
  <si>
    <t>32kB_32kB_2_2</t>
  </si>
  <si>
    <t>32kB_32kB_4_4</t>
  </si>
  <si>
    <t>32kB_32kB_8_8</t>
  </si>
  <si>
    <t>64kB_64kB_2_2</t>
  </si>
  <si>
    <t>64kB_128kB_2_1</t>
  </si>
  <si>
    <t>128kB_64kB_2_1</t>
  </si>
  <si>
    <t>128kB_128kB_2_1</t>
  </si>
  <si>
    <t>128kB_128kB_2_2</t>
  </si>
  <si>
    <t>128kB_128kB_4_4</t>
  </si>
  <si>
    <t>128kB_128kB_8_8</t>
  </si>
  <si>
    <t>L1_Size</t>
  </si>
  <si>
    <t>1GB/L_size)</t>
  </si>
  <si>
    <t xml:space="preserve">Tag bits </t>
  </si>
  <si>
    <t>#SRAM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</si>
</sst>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6" borderId="0" xfId="0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3" borderId="0" xfId="0" applyFont="1" applyFill="1"/>
    <xf numFmtId="0" fontId="3" fillId="7" borderId="0" xfId="0" applyFont="1" applyFill="1"/>
    <xf numFmtId="0" fontId="3" fillId="8" borderId="0" xfId="0" applyFont="1" applyFill="1"/>
    <xf numFmtId="0" fontId="4" fillId="2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3" borderId="0" xfId="0" applyFont="1" applyFill="1"/>
    <xf numFmtId="0" fontId="4" fillId="7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</a:t>
            </a:r>
            <a:r>
              <a:rPr lang="en-IN" baseline="0"/>
              <a:t>I vs Cache config ( L1I _L1D_L1_assoc_L2_assoc)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768377356044252E-2"/>
          <c:y val="0.16852174158149077"/>
          <c:w val="0.92959252406496418"/>
          <c:h val="0.668089640836553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plots!$A$2</c:f>
              <c:strCache>
                <c:ptCount val="1"/>
                <c:pt idx="0">
                  <c:v>402.bzip2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plots!$B$1:$K$1</c:f>
              <c:strCache>
                <c:ptCount val="10"/>
                <c:pt idx="0">
                  <c:v>32kB_32kB_2_2</c:v>
                </c:pt>
                <c:pt idx="1">
                  <c:v>32kB_32kB_4_4</c:v>
                </c:pt>
                <c:pt idx="2">
                  <c:v>32kB_32kB_8_8</c:v>
                </c:pt>
                <c:pt idx="3">
                  <c:v>64kB_64kB_2_2</c:v>
                </c:pt>
                <c:pt idx="4">
                  <c:v>64kB_128kB_2_1</c:v>
                </c:pt>
                <c:pt idx="5">
                  <c:v>128kB_64kB_2_1</c:v>
                </c:pt>
                <c:pt idx="6">
                  <c:v>128kB_128kB_2_1</c:v>
                </c:pt>
                <c:pt idx="7">
                  <c:v>128kB_128kB_2_2</c:v>
                </c:pt>
                <c:pt idx="8">
                  <c:v>128kB_128kB_4_4</c:v>
                </c:pt>
                <c:pt idx="9">
                  <c:v>128kB_128kB_8_8</c:v>
                </c:pt>
              </c:strCache>
            </c:strRef>
          </c:cat>
          <c:val>
            <c:numRef>
              <c:f>plots!$B$2:$K$2</c:f>
              <c:numCache>
                <c:formatCode>General</c:formatCode>
                <c:ptCount val="10"/>
                <c:pt idx="0">
                  <c:v>1.0708816940176731</c:v>
                </c:pt>
                <c:pt idx="1">
                  <c:v>1.1096395178772269</c:v>
                </c:pt>
                <c:pt idx="2">
                  <c:v>1.0930861831737837</c:v>
                </c:pt>
                <c:pt idx="3">
                  <c:v>1.0924371448979453</c:v>
                </c:pt>
                <c:pt idx="4">
                  <c:v>1.095681808113798</c:v>
                </c:pt>
                <c:pt idx="5">
                  <c:v>1.103223386089859</c:v>
                </c:pt>
                <c:pt idx="6">
                  <c:v>1.087553515354005</c:v>
                </c:pt>
                <c:pt idx="7">
                  <c:v>1.0802952262136427</c:v>
                </c:pt>
                <c:pt idx="8">
                  <c:v>1.080765966225218</c:v>
                </c:pt>
                <c:pt idx="9">
                  <c:v>1.0845397293600694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9-438E-B643-8B1BEA3D6338}"/>
            </c:ext>
          </c:extLst>
        </c:ser>
        <c:ser>
          <c:idx val="1"/>
          <c:order val="1"/>
          <c:tx>
            <c:strRef>
              <c:f>plots!$A$3</c:f>
              <c:strCache>
                <c:ptCount val="1"/>
                <c:pt idx="0">
                  <c:v>456.hmmer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plots!$B$1:$K$1</c:f>
              <c:strCache>
                <c:ptCount val="10"/>
                <c:pt idx="0">
                  <c:v>32kB_32kB_2_2</c:v>
                </c:pt>
                <c:pt idx="1">
                  <c:v>32kB_32kB_4_4</c:v>
                </c:pt>
                <c:pt idx="2">
                  <c:v>32kB_32kB_8_8</c:v>
                </c:pt>
                <c:pt idx="3">
                  <c:v>64kB_64kB_2_2</c:v>
                </c:pt>
                <c:pt idx="4">
                  <c:v>64kB_128kB_2_1</c:v>
                </c:pt>
                <c:pt idx="5">
                  <c:v>128kB_64kB_2_1</c:v>
                </c:pt>
                <c:pt idx="6">
                  <c:v>128kB_128kB_2_1</c:v>
                </c:pt>
                <c:pt idx="7">
                  <c:v>128kB_128kB_2_2</c:v>
                </c:pt>
                <c:pt idx="8">
                  <c:v>128kB_128kB_4_4</c:v>
                </c:pt>
                <c:pt idx="9">
                  <c:v>128kB_128kB_8_8</c:v>
                </c:pt>
              </c:strCache>
            </c:strRef>
          </c:cat>
          <c:val>
            <c:numRef>
              <c:f>plots!$B$3:$K$3</c:f>
              <c:numCache>
                <c:formatCode>General</c:formatCode>
                <c:ptCount val="10"/>
                <c:pt idx="0">
                  <c:v>1.006628479196193</c:v>
                </c:pt>
                <c:pt idx="1">
                  <c:v>1.0064732395137053</c:v>
                </c:pt>
                <c:pt idx="2">
                  <c:v>1.0065664358795583</c:v>
                </c:pt>
                <c:pt idx="3">
                  <c:v>1.0052779923866337</c:v>
                </c:pt>
                <c:pt idx="4">
                  <c:v>1.0019362595601049</c:v>
                </c:pt>
                <c:pt idx="5">
                  <c:v>1.0053738702813966</c:v>
                </c:pt>
                <c:pt idx="6">
                  <c:v>1.0024729587744563</c:v>
                </c:pt>
                <c:pt idx="7">
                  <c:v>1.0024216691075638</c:v>
                </c:pt>
                <c:pt idx="8">
                  <c:v>1.0022714586620611</c:v>
                </c:pt>
                <c:pt idx="9">
                  <c:v>1.001851484834795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9-438E-B643-8B1BEA3D6338}"/>
            </c:ext>
          </c:extLst>
        </c:ser>
        <c:ser>
          <c:idx val="2"/>
          <c:order val="2"/>
          <c:tx>
            <c:strRef>
              <c:f>plots!$A$4</c:f>
              <c:strCache>
                <c:ptCount val="1"/>
                <c:pt idx="0">
                  <c:v>458.sjeng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plots!$B$1:$K$1</c:f>
              <c:strCache>
                <c:ptCount val="10"/>
                <c:pt idx="0">
                  <c:v>32kB_32kB_2_2</c:v>
                </c:pt>
                <c:pt idx="1">
                  <c:v>32kB_32kB_4_4</c:v>
                </c:pt>
                <c:pt idx="2">
                  <c:v>32kB_32kB_8_8</c:v>
                </c:pt>
                <c:pt idx="3">
                  <c:v>64kB_64kB_2_2</c:v>
                </c:pt>
                <c:pt idx="4">
                  <c:v>64kB_128kB_2_1</c:v>
                </c:pt>
                <c:pt idx="5">
                  <c:v>128kB_64kB_2_1</c:v>
                </c:pt>
                <c:pt idx="6">
                  <c:v>128kB_128kB_2_1</c:v>
                </c:pt>
                <c:pt idx="7">
                  <c:v>128kB_128kB_2_2</c:v>
                </c:pt>
                <c:pt idx="8">
                  <c:v>128kB_128kB_4_4</c:v>
                </c:pt>
                <c:pt idx="9">
                  <c:v>128kB_128kB_8_8</c:v>
                </c:pt>
              </c:strCache>
            </c:strRef>
          </c:cat>
          <c:val>
            <c:numRef>
              <c:f>plots!$B$4:$K$4</c:f>
              <c:numCache>
                <c:formatCode>General</c:formatCode>
                <c:ptCount val="10"/>
                <c:pt idx="0">
                  <c:v>2.3393567803040147</c:v>
                </c:pt>
                <c:pt idx="1">
                  <c:v>2.1681823281788968</c:v>
                </c:pt>
                <c:pt idx="2">
                  <c:v>1.8481873335710672</c:v>
                </c:pt>
                <c:pt idx="3">
                  <c:v>2.3204560592534746</c:v>
                </c:pt>
                <c:pt idx="4">
                  <c:v>2.1566139286479298</c:v>
                </c:pt>
                <c:pt idx="5">
                  <c:v>1.9880476855659803</c:v>
                </c:pt>
                <c:pt idx="6">
                  <c:v>2.1313205970530498</c:v>
                </c:pt>
                <c:pt idx="7">
                  <c:v>2.110390675024215</c:v>
                </c:pt>
                <c:pt idx="8">
                  <c:v>1.9226551338269602</c:v>
                </c:pt>
                <c:pt idx="9">
                  <c:v>2.1475735947884607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9-438E-B643-8B1BEA3D6338}"/>
            </c:ext>
          </c:extLst>
        </c:ser>
        <c:ser>
          <c:idx val="3"/>
          <c:order val="3"/>
          <c:tx>
            <c:strRef>
              <c:f>plots!$A$5</c:f>
              <c:strCache>
                <c:ptCount val="1"/>
                <c:pt idx="0">
                  <c:v>470.lbm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plots!$B$1:$K$1</c:f>
              <c:strCache>
                <c:ptCount val="10"/>
                <c:pt idx="0">
                  <c:v>32kB_32kB_2_2</c:v>
                </c:pt>
                <c:pt idx="1">
                  <c:v>32kB_32kB_4_4</c:v>
                </c:pt>
                <c:pt idx="2">
                  <c:v>32kB_32kB_8_8</c:v>
                </c:pt>
                <c:pt idx="3">
                  <c:v>64kB_64kB_2_2</c:v>
                </c:pt>
                <c:pt idx="4">
                  <c:v>64kB_128kB_2_1</c:v>
                </c:pt>
                <c:pt idx="5">
                  <c:v>128kB_64kB_2_1</c:v>
                </c:pt>
                <c:pt idx="6">
                  <c:v>128kB_128kB_2_1</c:v>
                </c:pt>
                <c:pt idx="7">
                  <c:v>128kB_128kB_2_2</c:v>
                </c:pt>
                <c:pt idx="8">
                  <c:v>128kB_128kB_4_4</c:v>
                </c:pt>
                <c:pt idx="9">
                  <c:v>128kB_128kB_8_8</c:v>
                </c:pt>
              </c:strCache>
            </c:strRef>
          </c:cat>
          <c:val>
            <c:numRef>
              <c:f>plots!$B$5:$K$5</c:f>
              <c:numCache>
                <c:formatCode>General</c:formatCode>
                <c:ptCount val="10"/>
                <c:pt idx="0">
                  <c:v>1.8245759246453424</c:v>
                </c:pt>
                <c:pt idx="1">
                  <c:v>1.8590875731438552</c:v>
                </c:pt>
                <c:pt idx="2">
                  <c:v>1.8590494832960316</c:v>
                </c:pt>
                <c:pt idx="3">
                  <c:v>1.8589724138399006</c:v>
                </c:pt>
                <c:pt idx="4">
                  <c:v>1.8589687614821335</c:v>
                </c:pt>
                <c:pt idx="5">
                  <c:v>1.8589776073589084</c:v>
                </c:pt>
                <c:pt idx="6">
                  <c:v>1.8590414165167455</c:v>
                </c:pt>
                <c:pt idx="7">
                  <c:v>1.8590648118259645</c:v>
                </c:pt>
                <c:pt idx="8">
                  <c:v>1.8590618169699646</c:v>
                </c:pt>
                <c:pt idx="9">
                  <c:v>1.8591135560722967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99-438E-B643-8B1BEA3D6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037567"/>
        <c:axId val="1125019535"/>
      </c:barChart>
      <c:catAx>
        <c:axId val="113503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19535"/>
        <c:crosses val="autoZero"/>
        <c:auto val="1"/>
        <c:lblAlgn val="ctr"/>
        <c:lblOffset val="100"/>
        <c:noMultiLvlLbl val="0"/>
      </c:catAx>
      <c:valAx>
        <c:axId val="11250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3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CPI</a:t>
            </a:r>
            <a:r>
              <a:rPr lang="en-IN" baseline="0"/>
              <a:t> vs #SRAM Cells due to L1Cache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plots!$C$36</c:f>
              <c:strCache>
                <c:ptCount val="1"/>
                <c:pt idx="0">
                  <c:v>402.bzip2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plots!$B$37:$B$46</c:f>
              <c:numCache>
                <c:formatCode>General</c:formatCode>
                <c:ptCount val="10"/>
                <c:pt idx="0">
                  <c:v>69074944</c:v>
                </c:pt>
                <c:pt idx="1">
                  <c:v>138412032</c:v>
                </c:pt>
                <c:pt idx="2">
                  <c:v>277348352</c:v>
                </c:pt>
                <c:pt idx="3">
                  <c:v>137887744</c:v>
                </c:pt>
                <c:pt idx="4">
                  <c:v>206831616</c:v>
                </c:pt>
                <c:pt idx="5">
                  <c:v>206831616</c:v>
                </c:pt>
                <c:pt idx="6">
                  <c:v>275251200</c:v>
                </c:pt>
                <c:pt idx="7">
                  <c:v>275251200</c:v>
                </c:pt>
                <c:pt idx="8">
                  <c:v>551550976</c:v>
                </c:pt>
                <c:pt idx="9">
                  <c:v>1105199104</c:v>
                </c:pt>
              </c:numCache>
            </c:numRef>
          </c:xVal>
          <c:yVal>
            <c:numRef>
              <c:f>plots!$C$37:$C$46</c:f>
              <c:numCache>
                <c:formatCode>General</c:formatCode>
                <c:ptCount val="10"/>
                <c:pt idx="0">
                  <c:v>1.0708816940176731</c:v>
                </c:pt>
                <c:pt idx="1">
                  <c:v>1.1096395178772269</c:v>
                </c:pt>
                <c:pt idx="2">
                  <c:v>1.0930861831737837</c:v>
                </c:pt>
                <c:pt idx="3">
                  <c:v>1.0924371448979453</c:v>
                </c:pt>
                <c:pt idx="4">
                  <c:v>1.095681808113798</c:v>
                </c:pt>
                <c:pt idx="5">
                  <c:v>1.103223386089859</c:v>
                </c:pt>
                <c:pt idx="6">
                  <c:v>1.087553515354005</c:v>
                </c:pt>
                <c:pt idx="7">
                  <c:v>1.0802952262136427</c:v>
                </c:pt>
                <c:pt idx="8">
                  <c:v>1.080765966225218</c:v>
                </c:pt>
                <c:pt idx="9">
                  <c:v>1.0845397293600694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2-4919-8B20-B9E2B1BE6AA8}"/>
            </c:ext>
          </c:extLst>
        </c:ser>
        <c:ser>
          <c:idx val="1"/>
          <c:order val="1"/>
          <c:tx>
            <c:strRef>
              <c:f>plots!$D$36</c:f>
              <c:strCache>
                <c:ptCount val="1"/>
                <c:pt idx="0">
                  <c:v>456.hmmer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plots!$B$37:$B$46</c:f>
              <c:numCache>
                <c:formatCode>General</c:formatCode>
                <c:ptCount val="10"/>
                <c:pt idx="0">
                  <c:v>69074944</c:v>
                </c:pt>
                <c:pt idx="1">
                  <c:v>138412032</c:v>
                </c:pt>
                <c:pt idx="2">
                  <c:v>277348352</c:v>
                </c:pt>
                <c:pt idx="3">
                  <c:v>137887744</c:v>
                </c:pt>
                <c:pt idx="4">
                  <c:v>206831616</c:v>
                </c:pt>
                <c:pt idx="5">
                  <c:v>206831616</c:v>
                </c:pt>
                <c:pt idx="6">
                  <c:v>275251200</c:v>
                </c:pt>
                <c:pt idx="7">
                  <c:v>275251200</c:v>
                </c:pt>
                <c:pt idx="8">
                  <c:v>551550976</c:v>
                </c:pt>
                <c:pt idx="9">
                  <c:v>1105199104</c:v>
                </c:pt>
              </c:numCache>
            </c:numRef>
          </c:xVal>
          <c:yVal>
            <c:numRef>
              <c:f>plots!$D$37:$D$46</c:f>
              <c:numCache>
                <c:formatCode>General</c:formatCode>
                <c:ptCount val="10"/>
                <c:pt idx="0">
                  <c:v>1.006628479196193</c:v>
                </c:pt>
                <c:pt idx="1">
                  <c:v>1.0064732395137053</c:v>
                </c:pt>
                <c:pt idx="2">
                  <c:v>1.0065664358795583</c:v>
                </c:pt>
                <c:pt idx="3">
                  <c:v>1.0052779923866337</c:v>
                </c:pt>
                <c:pt idx="4">
                  <c:v>1.0019362595601049</c:v>
                </c:pt>
                <c:pt idx="5">
                  <c:v>1.0053738702813966</c:v>
                </c:pt>
                <c:pt idx="6">
                  <c:v>1.0024729587744563</c:v>
                </c:pt>
                <c:pt idx="7">
                  <c:v>1.0024216691075638</c:v>
                </c:pt>
                <c:pt idx="8">
                  <c:v>1.0022714586620611</c:v>
                </c:pt>
                <c:pt idx="9">
                  <c:v>1.001851484834795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2-4919-8B20-B9E2B1BE6AA8}"/>
            </c:ext>
          </c:extLst>
        </c:ser>
        <c:ser>
          <c:idx val="2"/>
          <c:order val="2"/>
          <c:tx>
            <c:strRef>
              <c:f>plots!$E$36</c:f>
              <c:strCache>
                <c:ptCount val="1"/>
                <c:pt idx="0">
                  <c:v>458.sjeng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plots!$B$37:$B$46</c:f>
              <c:numCache>
                <c:formatCode>General</c:formatCode>
                <c:ptCount val="10"/>
                <c:pt idx="0">
                  <c:v>69074944</c:v>
                </c:pt>
                <c:pt idx="1">
                  <c:v>138412032</c:v>
                </c:pt>
                <c:pt idx="2">
                  <c:v>277348352</c:v>
                </c:pt>
                <c:pt idx="3">
                  <c:v>137887744</c:v>
                </c:pt>
                <c:pt idx="4">
                  <c:v>206831616</c:v>
                </c:pt>
                <c:pt idx="5">
                  <c:v>206831616</c:v>
                </c:pt>
                <c:pt idx="6">
                  <c:v>275251200</c:v>
                </c:pt>
                <c:pt idx="7">
                  <c:v>275251200</c:v>
                </c:pt>
                <c:pt idx="8">
                  <c:v>551550976</c:v>
                </c:pt>
                <c:pt idx="9">
                  <c:v>1105199104</c:v>
                </c:pt>
              </c:numCache>
            </c:numRef>
          </c:xVal>
          <c:yVal>
            <c:numRef>
              <c:f>plots!$E$37:$E$46</c:f>
              <c:numCache>
                <c:formatCode>General</c:formatCode>
                <c:ptCount val="10"/>
                <c:pt idx="0">
                  <c:v>2.3393567803040147</c:v>
                </c:pt>
                <c:pt idx="1">
                  <c:v>2.1681823281788968</c:v>
                </c:pt>
                <c:pt idx="2">
                  <c:v>1.8481873335710672</c:v>
                </c:pt>
                <c:pt idx="3">
                  <c:v>2.3204560592534746</c:v>
                </c:pt>
                <c:pt idx="4">
                  <c:v>2.1566139286479298</c:v>
                </c:pt>
                <c:pt idx="5">
                  <c:v>1.9880476855659803</c:v>
                </c:pt>
                <c:pt idx="6">
                  <c:v>2.1313205970530498</c:v>
                </c:pt>
                <c:pt idx="7">
                  <c:v>2.110390675024215</c:v>
                </c:pt>
                <c:pt idx="8">
                  <c:v>1.9226551338269602</c:v>
                </c:pt>
                <c:pt idx="9">
                  <c:v>2.1475735947884607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D2-4919-8B20-B9E2B1BE6AA8}"/>
            </c:ext>
          </c:extLst>
        </c:ser>
        <c:ser>
          <c:idx val="3"/>
          <c:order val="3"/>
          <c:tx>
            <c:strRef>
              <c:f>plots!$F$36</c:f>
              <c:strCache>
                <c:ptCount val="1"/>
                <c:pt idx="0">
                  <c:v>470.lbm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plots!$B$37:$B$46</c:f>
              <c:numCache>
                <c:formatCode>General</c:formatCode>
                <c:ptCount val="10"/>
                <c:pt idx="0">
                  <c:v>69074944</c:v>
                </c:pt>
                <c:pt idx="1">
                  <c:v>138412032</c:v>
                </c:pt>
                <c:pt idx="2">
                  <c:v>277348352</c:v>
                </c:pt>
                <c:pt idx="3">
                  <c:v>137887744</c:v>
                </c:pt>
                <c:pt idx="4">
                  <c:v>206831616</c:v>
                </c:pt>
                <c:pt idx="5">
                  <c:v>206831616</c:v>
                </c:pt>
                <c:pt idx="6">
                  <c:v>275251200</c:v>
                </c:pt>
                <c:pt idx="7">
                  <c:v>275251200</c:v>
                </c:pt>
                <c:pt idx="8">
                  <c:v>551550976</c:v>
                </c:pt>
                <c:pt idx="9">
                  <c:v>1105199104</c:v>
                </c:pt>
              </c:numCache>
            </c:numRef>
          </c:xVal>
          <c:yVal>
            <c:numRef>
              <c:f>plots!$F$37:$F$46</c:f>
              <c:numCache>
                <c:formatCode>General</c:formatCode>
                <c:ptCount val="10"/>
                <c:pt idx="0">
                  <c:v>1.8245759246453424</c:v>
                </c:pt>
                <c:pt idx="1">
                  <c:v>1.8590875731438552</c:v>
                </c:pt>
                <c:pt idx="2">
                  <c:v>1.8590494832960316</c:v>
                </c:pt>
                <c:pt idx="3">
                  <c:v>1.8589724138399006</c:v>
                </c:pt>
                <c:pt idx="4">
                  <c:v>1.8589687614821335</c:v>
                </c:pt>
                <c:pt idx="5">
                  <c:v>1.8589776073589084</c:v>
                </c:pt>
                <c:pt idx="6">
                  <c:v>1.8590414165167455</c:v>
                </c:pt>
                <c:pt idx="7">
                  <c:v>1.8590648118259645</c:v>
                </c:pt>
                <c:pt idx="8">
                  <c:v>1.8590618169699646</c:v>
                </c:pt>
                <c:pt idx="9">
                  <c:v>1.8591135560722967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D2-4919-8B20-B9E2B1BE6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86063"/>
        <c:axId val="1125023855"/>
      </c:scatterChart>
      <c:valAx>
        <c:axId val="11324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23855"/>
        <c:crosses val="autoZero"/>
        <c:crossBetween val="midCat"/>
      </c:valAx>
      <c:valAx>
        <c:axId val="11250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8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6</xdr:row>
      <xdr:rowOff>107950</xdr:rowOff>
    </xdr:from>
    <xdr:to>
      <xdr:col>7</xdr:col>
      <xdr:colOff>120649</xdr:colOff>
      <xdr:row>33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0DEC8-6AEC-07E7-CBC7-26592AA3F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2066924</xdr:colOff>
      <xdr:row>46</xdr:row>
      <xdr:rowOff>155574</xdr:rowOff>
    </xdr:from>
    <xdr:to>
      <xdr:col>6</xdr:col>
      <xdr:colOff>590549</xdr:colOff>
      <xdr:row>63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6B0A2-9630-9A42-6BEF-D2AC4A43E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opLeftCell="I24" workbookViewId="0">
      <selection activeCell="P32" sqref="P32:P41"/>
    </sheetView>
  </sheetViews>
  <sheetFormatPr defaultRowHeight="14.5" x14ac:dyDescent="0.35"/>
  <cols>
    <col min="1" max="1" width="21" customWidth="1"/>
    <col min="7" max="7" width="11.54296875" customWidth="1"/>
    <col min="8" max="8" width="13.81640625" customWidth="1"/>
    <col min="9" max="9" width="11.7265625" customWidth="1"/>
    <col min="10" max="10" width="18" customWidth="1"/>
    <col min="11" max="11" width="15.36328125" customWidth="1"/>
    <col min="12" max="13" width="12.6328125" customWidth="1"/>
    <col min="14" max="14" width="15.1796875" customWidth="1"/>
    <col min="15" max="15" width="16.90625" customWidth="1"/>
    <col min="18" max="18" width="14.36328125" customWidth="1"/>
    <col min="20" max="20" width="17.6328125" customWidth="1"/>
    <col min="21" max="21" width="0" hidden="1" customWidth="1"/>
  </cols>
  <sheetData>
    <row r="1" spans="1:21" x14ac:dyDescent="0.35">
      <c r="B1" s="8" t="s">
        <v>1</v>
      </c>
      <c r="C1" s="9" t="s">
        <v>0</v>
      </c>
      <c r="D1" s="10" t="s">
        <v>2</v>
      </c>
      <c r="E1" s="11" t="s">
        <v>3</v>
      </c>
      <c r="F1" s="12" t="s">
        <v>4</v>
      </c>
      <c r="G1" s="13" t="s">
        <v>5</v>
      </c>
      <c r="H1" s="2" t="s">
        <v>10</v>
      </c>
      <c r="I1" s="3" t="s">
        <v>11</v>
      </c>
      <c r="J1" s="2" t="s">
        <v>6</v>
      </c>
      <c r="K1" s="3" t="s">
        <v>7</v>
      </c>
      <c r="L1" s="2" t="s">
        <v>8</v>
      </c>
      <c r="M1" s="4" t="s">
        <v>9</v>
      </c>
      <c r="N1" s="5" t="s">
        <v>14</v>
      </c>
      <c r="O1" s="6" t="s">
        <v>12</v>
      </c>
      <c r="P1" s="7" t="s">
        <v>13</v>
      </c>
      <c r="Q1" t="s">
        <v>40</v>
      </c>
      <c r="R1" t="s">
        <v>41</v>
      </c>
      <c r="S1" t="s">
        <v>42</v>
      </c>
      <c r="T1" t="s">
        <v>43</v>
      </c>
    </row>
    <row r="2" spans="1:21" x14ac:dyDescent="0.35">
      <c r="A2" t="str">
        <f xml:space="preserve"> _xlfn.CONCAT(B2,"_",C2,"_",D2,"_",F2)</f>
        <v>32kB_32kB_2_2</v>
      </c>
      <c r="B2" s="14" t="s">
        <v>15</v>
      </c>
      <c r="C2" s="14" t="s">
        <v>15</v>
      </c>
      <c r="D2" s="14">
        <v>2</v>
      </c>
      <c r="E2" s="14" t="s">
        <v>16</v>
      </c>
      <c r="F2" s="14">
        <v>2</v>
      </c>
      <c r="G2" s="14" t="s">
        <v>19</v>
      </c>
      <c r="H2" s="14">
        <v>7763</v>
      </c>
      <c r="I2" s="14">
        <v>26303264</v>
      </c>
      <c r="J2" s="14">
        <v>9.9999999999999995E-7</v>
      </c>
      <c r="K2" s="14">
        <v>7.8890000000000002E-3</v>
      </c>
      <c r="L2" s="14">
        <f>K2+J2</f>
        <v>7.8899999999999994E-3</v>
      </c>
      <c r="M2" s="14">
        <v>5386583</v>
      </c>
      <c r="N2" s="14">
        <v>0.20472699999999999</v>
      </c>
      <c r="O2" s="14">
        <v>6026877855</v>
      </c>
      <c r="P2" s="14">
        <f>1+((((I2+H2)*6)+(M2*50))/O2)</f>
        <v>1.0708816940176731</v>
      </c>
      <c r="Q2">
        <f>64*1024</f>
        <v>65536</v>
      </c>
      <c r="R2">
        <f>(1024*1048576)/(Q2)</f>
        <v>16384</v>
      </c>
      <c r="S2">
        <f>LOG(R2,2)</f>
        <v>14</v>
      </c>
      <c r="T2">
        <f>Q2*(((512+S2)*D2) + (D2*U2))</f>
        <v>69074944</v>
      </c>
      <c r="U2">
        <f>(LOG(D2,2))</f>
        <v>1</v>
      </c>
    </row>
    <row r="3" spans="1:21" x14ac:dyDescent="0.35">
      <c r="A3" t="str">
        <f t="shared" ref="A3:A41" si="0" xml:space="preserve"> _xlfn.CONCAT(B3,"_",C3,"_",D3,"_",F3)</f>
        <v>32kB_32kB_4_4</v>
      </c>
      <c r="B3" s="14" t="s">
        <v>15</v>
      </c>
      <c r="C3" s="14" t="s">
        <v>15</v>
      </c>
      <c r="D3" s="14">
        <v>4</v>
      </c>
      <c r="E3" s="14" t="s">
        <v>16</v>
      </c>
      <c r="F3" s="14">
        <v>4</v>
      </c>
      <c r="G3" s="14" t="s">
        <v>19</v>
      </c>
      <c r="H3" s="14">
        <v>840</v>
      </c>
      <c r="I3" s="14">
        <v>1739380</v>
      </c>
      <c r="J3" s="14">
        <v>1.9999999999999999E-6</v>
      </c>
      <c r="K3" s="14">
        <v>8.2629999999999995E-3</v>
      </c>
      <c r="L3" s="14">
        <f t="shared" ref="L3:L41" si="1">K3+J3</f>
        <v>8.2649999999999998E-3</v>
      </c>
      <c r="M3" s="14">
        <v>462391</v>
      </c>
      <c r="N3" s="14">
        <v>0.265708</v>
      </c>
      <c r="O3" s="14">
        <v>306101948</v>
      </c>
      <c r="P3" s="14">
        <f t="shared" ref="P3:P41" si="2">1+((((I3+H3)*6)+(M3*50))/O3)</f>
        <v>1.1096395178772269</v>
      </c>
      <c r="Q3">
        <f>64*1024</f>
        <v>65536</v>
      </c>
      <c r="R3">
        <f t="shared" ref="R3:R41" si="3">(1024*1048576)/(Q3)</f>
        <v>16384</v>
      </c>
      <c r="S3">
        <f t="shared" ref="S3:S41" si="4">LOG(R3,2)</f>
        <v>14</v>
      </c>
      <c r="T3">
        <f t="shared" ref="T3:T41" si="5">Q3*(((512+S3)*D3) + (D3*U3))</f>
        <v>138412032</v>
      </c>
      <c r="U3">
        <f t="shared" ref="U3:U41" si="6">(LOG(D3,2))</f>
        <v>2</v>
      </c>
    </row>
    <row r="4" spans="1:21" x14ac:dyDescent="0.35">
      <c r="A4" t="str">
        <f t="shared" si="0"/>
        <v>32kB_32kB_8_8</v>
      </c>
      <c r="B4" s="14" t="s">
        <v>15</v>
      </c>
      <c r="C4" s="14" t="s">
        <v>15</v>
      </c>
      <c r="D4" s="14">
        <v>8</v>
      </c>
      <c r="E4" s="14" t="s">
        <v>16</v>
      </c>
      <c r="F4" s="14">
        <v>8</v>
      </c>
      <c r="G4" s="14" t="s">
        <v>19</v>
      </c>
      <c r="H4" s="14">
        <v>1544</v>
      </c>
      <c r="I4" s="14">
        <v>3306769</v>
      </c>
      <c r="J4" s="14">
        <v>1.9999999999999999E-6</v>
      </c>
      <c r="K4" s="14">
        <v>8.8929999999999999E-3</v>
      </c>
      <c r="L4" s="14">
        <f t="shared" si="1"/>
        <v>8.8950000000000001E-3</v>
      </c>
      <c r="M4" s="14">
        <v>765693</v>
      </c>
      <c r="N4" s="14">
        <v>0.23144500000000001</v>
      </c>
      <c r="O4" s="14">
        <v>624523705</v>
      </c>
      <c r="P4" s="14">
        <f t="shared" si="2"/>
        <v>1.0930861831737837</v>
      </c>
      <c r="Q4">
        <f>64*1024</f>
        <v>65536</v>
      </c>
      <c r="R4">
        <f t="shared" si="3"/>
        <v>16384</v>
      </c>
      <c r="S4">
        <f t="shared" si="4"/>
        <v>14</v>
      </c>
      <c r="T4">
        <f t="shared" si="5"/>
        <v>277348352</v>
      </c>
      <c r="U4">
        <f t="shared" si="6"/>
        <v>3</v>
      </c>
    </row>
    <row r="5" spans="1:21" x14ac:dyDescent="0.35">
      <c r="A5" t="str">
        <f t="shared" si="0"/>
        <v>64kB_64kB_2_2</v>
      </c>
      <c r="B5" s="14" t="s">
        <v>17</v>
      </c>
      <c r="C5" s="14" t="s">
        <v>17</v>
      </c>
      <c r="D5" s="14">
        <v>2</v>
      </c>
      <c r="E5" s="14" t="s">
        <v>16</v>
      </c>
      <c r="F5" s="14">
        <v>2</v>
      </c>
      <c r="G5" s="14" t="s">
        <v>19</v>
      </c>
      <c r="H5" s="14">
        <v>1325</v>
      </c>
      <c r="I5" s="14">
        <v>2982492</v>
      </c>
      <c r="J5" s="14">
        <v>1.9999999999999999E-6</v>
      </c>
      <c r="K5" s="14">
        <v>7.9769999999999997E-3</v>
      </c>
      <c r="L5" s="14">
        <f t="shared" si="1"/>
        <v>7.979E-3</v>
      </c>
      <c r="M5" s="14">
        <v>802175</v>
      </c>
      <c r="N5" s="14">
        <v>0.26884200000000003</v>
      </c>
      <c r="O5" s="14">
        <v>627579444</v>
      </c>
      <c r="P5" s="14">
        <f t="shared" si="2"/>
        <v>1.0924371448979453</v>
      </c>
      <c r="Q5">
        <f xml:space="preserve"> 2*65536</f>
        <v>131072</v>
      </c>
      <c r="R5">
        <f t="shared" si="3"/>
        <v>8192</v>
      </c>
      <c r="S5">
        <f t="shared" si="4"/>
        <v>13</v>
      </c>
      <c r="T5">
        <f t="shared" si="5"/>
        <v>137887744</v>
      </c>
      <c r="U5">
        <f t="shared" si="6"/>
        <v>1</v>
      </c>
    </row>
    <row r="6" spans="1:21" x14ac:dyDescent="0.35">
      <c r="A6" t="str">
        <f t="shared" si="0"/>
        <v>64kB_128kB_2_1</v>
      </c>
      <c r="B6" s="14" t="s">
        <v>17</v>
      </c>
      <c r="C6" s="14" t="s">
        <v>18</v>
      </c>
      <c r="D6" s="14">
        <v>2</v>
      </c>
      <c r="E6" s="14" t="s">
        <v>16</v>
      </c>
      <c r="F6" s="14">
        <v>1</v>
      </c>
      <c r="G6" s="14" t="s">
        <v>19</v>
      </c>
      <c r="H6" s="14">
        <v>1291</v>
      </c>
      <c r="I6" s="14">
        <v>2556434</v>
      </c>
      <c r="J6" s="14">
        <v>9.9999999999999995E-7</v>
      </c>
      <c r="K6" s="14">
        <v>6.5329999999999997E-3</v>
      </c>
      <c r="L6" s="14">
        <f t="shared" si="1"/>
        <v>6.5339999999999999E-3</v>
      </c>
      <c r="M6" s="14">
        <v>942529</v>
      </c>
      <c r="N6" s="14">
        <v>0.36850300000000002</v>
      </c>
      <c r="O6" s="14">
        <v>652922444</v>
      </c>
      <c r="P6" s="14">
        <f t="shared" si="2"/>
        <v>1.095681808113798</v>
      </c>
      <c r="Q6">
        <f xml:space="preserve"> 65536+131072</f>
        <v>196608</v>
      </c>
      <c r="R6">
        <f t="shared" si="3"/>
        <v>5461.333333333333</v>
      </c>
      <c r="S6">
        <v>13</v>
      </c>
      <c r="T6">
        <f t="shared" si="5"/>
        <v>206831616</v>
      </c>
      <c r="U6">
        <f t="shared" si="6"/>
        <v>1</v>
      </c>
    </row>
    <row r="7" spans="1:21" x14ac:dyDescent="0.35">
      <c r="A7" t="str">
        <f t="shared" si="0"/>
        <v>128kB_64kB_2_1</v>
      </c>
      <c r="B7" s="14" t="s">
        <v>18</v>
      </c>
      <c r="C7" s="14" t="s">
        <v>17</v>
      </c>
      <c r="D7" s="14">
        <v>2</v>
      </c>
      <c r="E7" s="14" t="s">
        <v>16</v>
      </c>
      <c r="F7" s="14">
        <v>1</v>
      </c>
      <c r="G7" s="14" t="s">
        <v>19</v>
      </c>
      <c r="H7" s="14">
        <v>1325</v>
      </c>
      <c r="I7" s="14">
        <v>3819496</v>
      </c>
      <c r="J7" s="14">
        <v>9.9999999999999995E-7</v>
      </c>
      <c r="K7" s="14">
        <v>7.8040000000000002E-3</v>
      </c>
      <c r="L7" s="14">
        <f t="shared" si="1"/>
        <v>7.8050000000000003E-3</v>
      </c>
      <c r="M7" s="14">
        <v>1185741</v>
      </c>
      <c r="N7" s="14">
        <v>0.31033699999999997</v>
      </c>
      <c r="O7" s="14">
        <v>796447192</v>
      </c>
      <c r="P7" s="14">
        <f t="shared" si="2"/>
        <v>1.103223386089859</v>
      </c>
      <c r="Q7">
        <f xml:space="preserve"> 65536+131072</f>
        <v>196608</v>
      </c>
      <c r="R7">
        <f t="shared" si="3"/>
        <v>5461.333333333333</v>
      </c>
      <c r="S7">
        <v>13</v>
      </c>
      <c r="T7">
        <f t="shared" si="5"/>
        <v>206831616</v>
      </c>
      <c r="U7">
        <f t="shared" si="6"/>
        <v>1</v>
      </c>
    </row>
    <row r="8" spans="1:21" x14ac:dyDescent="0.35">
      <c r="A8" t="str">
        <f t="shared" si="0"/>
        <v>128kB_128kB_2_1</v>
      </c>
      <c r="B8" s="14" t="s">
        <v>18</v>
      </c>
      <c r="C8" s="14" t="s">
        <v>18</v>
      </c>
      <c r="D8" s="14">
        <v>2</v>
      </c>
      <c r="E8" s="14" t="s">
        <v>16</v>
      </c>
      <c r="F8" s="14">
        <v>1</v>
      </c>
      <c r="G8" s="14" t="s">
        <v>19</v>
      </c>
      <c r="H8" s="14">
        <v>1291</v>
      </c>
      <c r="I8" s="14">
        <v>2102445</v>
      </c>
      <c r="J8" s="14">
        <v>1.9999999999999999E-6</v>
      </c>
      <c r="K8" s="14">
        <v>5.9550000000000002E-3</v>
      </c>
      <c r="L8" s="14">
        <f t="shared" si="1"/>
        <v>5.9570000000000005E-3</v>
      </c>
      <c r="M8" s="14">
        <v>781188</v>
      </c>
      <c r="N8" s="14">
        <v>0.371334</v>
      </c>
      <c r="O8" s="14">
        <v>590288303</v>
      </c>
      <c r="P8" s="14">
        <f t="shared" si="2"/>
        <v>1.087553515354005</v>
      </c>
      <c r="Q8">
        <f>2*131072</f>
        <v>262144</v>
      </c>
      <c r="R8">
        <f t="shared" si="3"/>
        <v>4096</v>
      </c>
      <c r="S8">
        <f t="shared" si="4"/>
        <v>12</v>
      </c>
      <c r="T8">
        <f t="shared" si="5"/>
        <v>275251200</v>
      </c>
      <c r="U8">
        <f t="shared" si="6"/>
        <v>1</v>
      </c>
    </row>
    <row r="9" spans="1:21" x14ac:dyDescent="0.35">
      <c r="A9" t="str">
        <f t="shared" si="0"/>
        <v>128kB_128kB_2_2</v>
      </c>
      <c r="B9" s="14" t="s">
        <v>18</v>
      </c>
      <c r="C9" s="14" t="s">
        <v>18</v>
      </c>
      <c r="D9" s="14">
        <v>2</v>
      </c>
      <c r="E9" s="14" t="s">
        <v>16</v>
      </c>
      <c r="F9" s="14">
        <v>2</v>
      </c>
      <c r="G9" s="14" t="s">
        <v>19</v>
      </c>
      <c r="H9" s="14">
        <v>1291</v>
      </c>
      <c r="I9" s="14">
        <v>2077246</v>
      </c>
      <c r="J9" s="14">
        <v>1.9999999999999999E-6</v>
      </c>
      <c r="K9" s="14">
        <v>5.9170000000000004E-3</v>
      </c>
      <c r="L9" s="14">
        <f t="shared" si="1"/>
        <v>5.9190000000000006E-3</v>
      </c>
      <c r="M9" s="14">
        <v>691492</v>
      </c>
      <c r="N9" s="14">
        <v>0.33268199999999998</v>
      </c>
      <c r="O9" s="14">
        <v>585910573</v>
      </c>
      <c r="P9" s="14">
        <f t="shared" si="2"/>
        <v>1.0802952262136427</v>
      </c>
      <c r="Q9">
        <f t="shared" ref="Q9:Q11" si="7">2*131072</f>
        <v>262144</v>
      </c>
      <c r="R9">
        <f t="shared" si="3"/>
        <v>4096</v>
      </c>
      <c r="S9">
        <f t="shared" si="4"/>
        <v>12</v>
      </c>
      <c r="T9">
        <f t="shared" si="5"/>
        <v>275251200</v>
      </c>
      <c r="U9">
        <f t="shared" si="6"/>
        <v>1</v>
      </c>
    </row>
    <row r="10" spans="1:21" x14ac:dyDescent="0.35">
      <c r="A10" t="str">
        <f t="shared" si="0"/>
        <v>128kB_128kB_4_4</v>
      </c>
      <c r="B10" s="14" t="s">
        <v>18</v>
      </c>
      <c r="C10" s="14" t="s">
        <v>18</v>
      </c>
      <c r="D10" s="14">
        <v>4</v>
      </c>
      <c r="E10" s="14" t="s">
        <v>16</v>
      </c>
      <c r="F10" s="14">
        <v>4</v>
      </c>
      <c r="G10" s="14" t="s">
        <v>19</v>
      </c>
      <c r="H10" s="14">
        <v>1287</v>
      </c>
      <c r="I10" s="14">
        <v>1979525</v>
      </c>
      <c r="J10" s="14">
        <v>1.9999999999999999E-6</v>
      </c>
      <c r="K10" s="14">
        <v>5.9659999999999999E-3</v>
      </c>
      <c r="L10" s="14">
        <f t="shared" si="1"/>
        <v>5.9680000000000002E-3</v>
      </c>
      <c r="M10" s="14">
        <v>660305</v>
      </c>
      <c r="N10" s="14">
        <v>0.33335100000000001</v>
      </c>
      <c r="O10" s="14">
        <v>555928742</v>
      </c>
      <c r="P10" s="14">
        <f t="shared" si="2"/>
        <v>1.080765966225218</v>
      </c>
      <c r="Q10">
        <f t="shared" si="7"/>
        <v>262144</v>
      </c>
      <c r="R10">
        <f t="shared" si="3"/>
        <v>4096</v>
      </c>
      <c r="S10">
        <f t="shared" si="4"/>
        <v>12</v>
      </c>
      <c r="T10">
        <f t="shared" si="5"/>
        <v>551550976</v>
      </c>
      <c r="U10">
        <f t="shared" si="6"/>
        <v>2</v>
      </c>
    </row>
    <row r="11" spans="1:21" x14ac:dyDescent="0.35">
      <c r="A11" t="str">
        <f xml:space="preserve"> _xlfn.CONCAT(B11,"_",C11,"_",D11,"_",F11)</f>
        <v>128kB_128kB_8_8</v>
      </c>
      <c r="B11" s="14" t="s">
        <v>18</v>
      </c>
      <c r="C11" s="14" t="s">
        <v>18</v>
      </c>
      <c r="D11" s="14">
        <v>8</v>
      </c>
      <c r="E11" s="14" t="s">
        <v>16</v>
      </c>
      <c r="F11" s="14">
        <v>8</v>
      </c>
      <c r="G11" s="14" t="s">
        <v>19</v>
      </c>
      <c r="H11" s="14">
        <v>1287</v>
      </c>
      <c r="I11" s="14">
        <v>2426568</v>
      </c>
      <c r="J11" s="14">
        <v>9.9999999999999995E-7</v>
      </c>
      <c r="K11" s="14">
        <v>6.1529999999999996E-3</v>
      </c>
      <c r="L11" s="14">
        <f t="shared" si="1"/>
        <v>6.1539999999999997E-3</v>
      </c>
      <c r="M11" s="14">
        <v>819759</v>
      </c>
      <c r="N11" s="14">
        <v>0.33764699999999997</v>
      </c>
      <c r="O11" s="14">
        <v>657147597</v>
      </c>
      <c r="P11" s="14">
        <f t="shared" si="2"/>
        <v>1.0845397293600694</v>
      </c>
      <c r="Q11">
        <f t="shared" si="7"/>
        <v>262144</v>
      </c>
      <c r="R11">
        <f t="shared" si="3"/>
        <v>4096</v>
      </c>
      <c r="S11">
        <f t="shared" si="4"/>
        <v>12</v>
      </c>
      <c r="T11">
        <f t="shared" si="5"/>
        <v>1105199104</v>
      </c>
      <c r="U11">
        <f t="shared" si="6"/>
        <v>3</v>
      </c>
    </row>
    <row r="12" spans="1:21" x14ac:dyDescent="0.35">
      <c r="A12" t="str">
        <f t="shared" si="0"/>
        <v>32kB_32kB_2_2</v>
      </c>
      <c r="B12" s="15" t="s">
        <v>15</v>
      </c>
      <c r="C12" s="15" t="s">
        <v>15</v>
      </c>
      <c r="D12" s="15">
        <v>2</v>
      </c>
      <c r="E12" s="15" t="s">
        <v>16</v>
      </c>
      <c r="F12" s="15">
        <v>2</v>
      </c>
      <c r="G12" s="15" t="s">
        <v>26</v>
      </c>
      <c r="H12" s="15">
        <v>6249</v>
      </c>
      <c r="I12" s="15">
        <v>539237</v>
      </c>
      <c r="J12" s="15">
        <v>7.9999999999999996E-6</v>
      </c>
      <c r="K12" s="15">
        <v>1.9550000000000001E-3</v>
      </c>
      <c r="L12" s="14">
        <f t="shared" si="1"/>
        <v>1.9630000000000003E-3</v>
      </c>
      <c r="M12" s="15">
        <v>6786</v>
      </c>
      <c r="N12" s="15">
        <v>1.244E-2</v>
      </c>
      <c r="O12" s="15">
        <v>544953962</v>
      </c>
      <c r="P12" s="14">
        <f t="shared" si="2"/>
        <v>1.006628479196193</v>
      </c>
      <c r="Q12">
        <f>64*1024</f>
        <v>65536</v>
      </c>
      <c r="R12">
        <f t="shared" si="3"/>
        <v>16384</v>
      </c>
      <c r="S12">
        <f t="shared" si="4"/>
        <v>14</v>
      </c>
      <c r="T12">
        <f t="shared" si="5"/>
        <v>69074944</v>
      </c>
      <c r="U12">
        <f t="shared" si="6"/>
        <v>1</v>
      </c>
    </row>
    <row r="13" spans="1:21" x14ac:dyDescent="0.35">
      <c r="A13" t="str">
        <f t="shared" si="0"/>
        <v>32kB_32kB_4_4</v>
      </c>
      <c r="B13" s="15" t="s">
        <v>15</v>
      </c>
      <c r="C13" s="15" t="s">
        <v>15</v>
      </c>
      <c r="D13" s="15">
        <v>4</v>
      </c>
      <c r="E13" s="15" t="s">
        <v>16</v>
      </c>
      <c r="F13" s="15">
        <v>4</v>
      </c>
      <c r="G13" s="15" t="s">
        <v>26</v>
      </c>
      <c r="H13" s="15">
        <v>1816</v>
      </c>
      <c r="I13" s="15">
        <v>490133</v>
      </c>
      <c r="J13" s="15">
        <v>3.0000000000000001E-6</v>
      </c>
      <c r="K13" s="15">
        <v>1.9059999999999999E-3</v>
      </c>
      <c r="L13" s="14">
        <f t="shared" si="1"/>
        <v>1.9089999999999999E-3</v>
      </c>
      <c r="M13" s="15">
        <v>6755</v>
      </c>
      <c r="N13" s="15">
        <v>1.3731E-2</v>
      </c>
      <c r="O13" s="15">
        <v>508160403</v>
      </c>
      <c r="P13" s="14">
        <f t="shared" si="2"/>
        <v>1.0064732395137053</v>
      </c>
      <c r="Q13">
        <f>64*1024</f>
        <v>65536</v>
      </c>
      <c r="R13">
        <f t="shared" si="3"/>
        <v>16384</v>
      </c>
      <c r="S13">
        <f t="shared" si="4"/>
        <v>14</v>
      </c>
      <c r="T13">
        <f t="shared" si="5"/>
        <v>138412032</v>
      </c>
      <c r="U13">
        <f t="shared" si="6"/>
        <v>2</v>
      </c>
    </row>
    <row r="14" spans="1:21" x14ac:dyDescent="0.35">
      <c r="A14" t="str">
        <f t="shared" si="0"/>
        <v>32kB_32kB_8_8</v>
      </c>
      <c r="B14" s="15" t="s">
        <v>15</v>
      </c>
      <c r="C14" s="15" t="s">
        <v>15</v>
      </c>
      <c r="D14" s="15">
        <v>8</v>
      </c>
      <c r="E14" s="15" t="s">
        <v>16</v>
      </c>
      <c r="F14" s="15">
        <v>8</v>
      </c>
      <c r="G14" s="15" t="s">
        <v>26</v>
      </c>
      <c r="H14" s="15">
        <v>1730</v>
      </c>
      <c r="I14" s="15">
        <v>450701</v>
      </c>
      <c r="J14" s="15">
        <v>3.0000000000000001E-6</v>
      </c>
      <c r="K14" s="15">
        <v>1.916E-3</v>
      </c>
      <c r="L14" s="14">
        <f t="shared" si="1"/>
        <v>1.9189999999999999E-3</v>
      </c>
      <c r="M14" s="15">
        <v>6755</v>
      </c>
      <c r="N14" s="15">
        <v>1.4930000000000001E-2</v>
      </c>
      <c r="O14" s="15">
        <v>464839078</v>
      </c>
      <c r="P14" s="14">
        <f t="shared" si="2"/>
        <v>1.0065664358795583</v>
      </c>
      <c r="Q14">
        <f>64*1024</f>
        <v>65536</v>
      </c>
      <c r="R14">
        <f t="shared" si="3"/>
        <v>16384</v>
      </c>
      <c r="S14">
        <f t="shared" si="4"/>
        <v>14</v>
      </c>
      <c r="T14">
        <f t="shared" si="5"/>
        <v>277348352</v>
      </c>
      <c r="U14">
        <f t="shared" si="6"/>
        <v>3</v>
      </c>
    </row>
    <row r="15" spans="1:21" x14ac:dyDescent="0.35">
      <c r="A15" t="str">
        <f t="shared" si="0"/>
        <v>64kB_64kB_2_2</v>
      </c>
      <c r="B15" s="15" t="s">
        <v>17</v>
      </c>
      <c r="C15" s="15" t="s">
        <v>17</v>
      </c>
      <c r="D15" s="15">
        <v>2</v>
      </c>
      <c r="E15" s="15" t="s">
        <v>16</v>
      </c>
      <c r="F15" s="15">
        <v>2</v>
      </c>
      <c r="G15" s="15" t="s">
        <v>26</v>
      </c>
      <c r="H15" s="15">
        <v>1765</v>
      </c>
      <c r="I15" s="15">
        <v>469021</v>
      </c>
      <c r="J15" s="15">
        <v>1.9999999999999999E-6</v>
      </c>
      <c r="K15" s="15">
        <v>1.5460000000000001E-3</v>
      </c>
      <c r="L15" s="14">
        <f t="shared" si="1"/>
        <v>1.5480000000000001E-3</v>
      </c>
      <c r="M15" s="15">
        <v>6782</v>
      </c>
      <c r="N15" s="15">
        <v>1.4406E-2</v>
      </c>
      <c r="O15" s="15">
        <v>599435499</v>
      </c>
      <c r="P15" s="14">
        <f t="shared" si="2"/>
        <v>1.0052779923866337</v>
      </c>
      <c r="Q15">
        <f xml:space="preserve"> 2*65536</f>
        <v>131072</v>
      </c>
      <c r="R15">
        <f t="shared" si="3"/>
        <v>8192</v>
      </c>
      <c r="S15">
        <f t="shared" si="4"/>
        <v>13</v>
      </c>
      <c r="T15">
        <f t="shared" si="5"/>
        <v>137887744</v>
      </c>
      <c r="U15">
        <f t="shared" si="6"/>
        <v>1</v>
      </c>
    </row>
    <row r="16" spans="1:21" x14ac:dyDescent="0.35">
      <c r="A16" t="str">
        <f t="shared" si="0"/>
        <v>64kB_128kB_2_1</v>
      </c>
      <c r="B16" s="15" t="s">
        <v>17</v>
      </c>
      <c r="C16" s="15" t="s">
        <v>18</v>
      </c>
      <c r="D16" s="15">
        <v>2</v>
      </c>
      <c r="E16" s="15" t="s">
        <v>16</v>
      </c>
      <c r="F16" s="15">
        <v>1</v>
      </c>
      <c r="G16" s="15" t="s">
        <v>26</v>
      </c>
      <c r="H16" s="15">
        <v>1689</v>
      </c>
      <c r="I16" s="15">
        <v>581033</v>
      </c>
      <c r="J16" s="15">
        <v>9.9999999999999995E-7</v>
      </c>
      <c r="K16" s="15">
        <v>5.6800000000000004E-4</v>
      </c>
      <c r="L16" s="14">
        <f t="shared" si="1"/>
        <v>5.6900000000000006E-4</v>
      </c>
      <c r="M16" s="15">
        <v>8276</v>
      </c>
      <c r="N16" s="15">
        <v>1.4201999999999999E-2</v>
      </c>
      <c r="O16" s="15">
        <v>2019425536</v>
      </c>
      <c r="P16" s="14">
        <f t="shared" si="2"/>
        <v>1.0019362595601049</v>
      </c>
      <c r="Q16">
        <f xml:space="preserve"> 65536+131072</f>
        <v>196608</v>
      </c>
      <c r="R16">
        <f t="shared" si="3"/>
        <v>5461.333333333333</v>
      </c>
      <c r="S16">
        <v>13</v>
      </c>
      <c r="T16">
        <f t="shared" si="5"/>
        <v>206831616</v>
      </c>
      <c r="U16">
        <f t="shared" si="6"/>
        <v>1</v>
      </c>
    </row>
    <row r="17" spans="1:21" x14ac:dyDescent="0.35">
      <c r="A17" t="str">
        <f t="shared" si="0"/>
        <v>128kB_64kB_2_1</v>
      </c>
      <c r="B17" s="15" t="s">
        <v>18</v>
      </c>
      <c r="C17" s="15" t="s">
        <v>17</v>
      </c>
      <c r="D17" s="15">
        <v>2</v>
      </c>
      <c r="E17" s="15" t="s">
        <v>16</v>
      </c>
      <c r="F17" s="15">
        <v>1</v>
      </c>
      <c r="G17" s="15" t="s">
        <v>26</v>
      </c>
      <c r="H17" s="15">
        <v>1765</v>
      </c>
      <c r="I17" s="15">
        <v>411309</v>
      </c>
      <c r="J17" s="15">
        <v>1.9999999999999999E-6</v>
      </c>
      <c r="K17" s="15">
        <v>1.549E-3</v>
      </c>
      <c r="L17" s="14">
        <f t="shared" si="1"/>
        <v>1.5510000000000001E-3</v>
      </c>
      <c r="M17" s="15">
        <v>6807</v>
      </c>
      <c r="N17" s="15">
        <v>1.6479000000000001E-2</v>
      </c>
      <c r="O17" s="15">
        <v>524537038</v>
      </c>
      <c r="P17" s="14">
        <f t="shared" si="2"/>
        <v>1.0053738702813966</v>
      </c>
      <c r="Q17">
        <f xml:space="preserve"> 65536+131072</f>
        <v>196608</v>
      </c>
      <c r="R17">
        <f t="shared" si="3"/>
        <v>5461.333333333333</v>
      </c>
      <c r="S17">
        <v>13</v>
      </c>
      <c r="T17">
        <f t="shared" si="5"/>
        <v>206831616</v>
      </c>
      <c r="U17">
        <f t="shared" si="6"/>
        <v>1</v>
      </c>
    </row>
    <row r="18" spans="1:21" x14ac:dyDescent="0.35">
      <c r="A18" t="str">
        <f t="shared" si="0"/>
        <v>128kB_128kB_2_1</v>
      </c>
      <c r="B18" s="15" t="s">
        <v>18</v>
      </c>
      <c r="C18" s="15" t="s">
        <v>18</v>
      </c>
      <c r="D18" s="15">
        <v>2</v>
      </c>
      <c r="E18" s="15" t="s">
        <v>16</v>
      </c>
      <c r="F18" s="15">
        <v>1</v>
      </c>
      <c r="G18" s="15" t="s">
        <v>26</v>
      </c>
      <c r="H18" s="15">
        <v>1673</v>
      </c>
      <c r="I18" s="15">
        <v>167986</v>
      </c>
      <c r="J18" s="15">
        <v>1.9999999999999999E-6</v>
      </c>
      <c r="K18" s="15">
        <v>6.0400000000000004E-4</v>
      </c>
      <c r="L18" s="14">
        <f t="shared" si="1"/>
        <v>6.0600000000000009E-4</v>
      </c>
      <c r="M18" s="15">
        <v>6799</v>
      </c>
      <c r="N18" s="15">
        <v>4.0075E-2</v>
      </c>
      <c r="O18" s="15">
        <v>549100945</v>
      </c>
      <c r="P18" s="14">
        <f t="shared" si="2"/>
        <v>1.0024729587744563</v>
      </c>
      <c r="Q18">
        <f>2*131072</f>
        <v>262144</v>
      </c>
      <c r="R18">
        <f t="shared" si="3"/>
        <v>4096</v>
      </c>
      <c r="S18">
        <f t="shared" si="4"/>
        <v>12</v>
      </c>
      <c r="T18">
        <f t="shared" si="5"/>
        <v>275251200</v>
      </c>
      <c r="U18">
        <f t="shared" si="6"/>
        <v>1</v>
      </c>
    </row>
    <row r="19" spans="1:21" x14ac:dyDescent="0.35">
      <c r="A19" t="str">
        <f t="shared" si="0"/>
        <v>128kB_128kB_2_2</v>
      </c>
      <c r="B19" s="15" t="s">
        <v>18</v>
      </c>
      <c r="C19" s="15" t="s">
        <v>18</v>
      </c>
      <c r="D19" s="15">
        <v>2</v>
      </c>
      <c r="E19" s="15" t="s">
        <v>16</v>
      </c>
      <c r="F19" s="15">
        <v>2</v>
      </c>
      <c r="G19" s="15" t="s">
        <v>26</v>
      </c>
      <c r="H19" s="15">
        <v>1673</v>
      </c>
      <c r="I19" s="15">
        <v>180830</v>
      </c>
      <c r="J19" s="15">
        <v>1.9999999999999999E-6</v>
      </c>
      <c r="K19" s="15">
        <v>6.0300000000000002E-4</v>
      </c>
      <c r="L19" s="14">
        <f t="shared" si="1"/>
        <v>6.0500000000000007E-4</v>
      </c>
      <c r="M19" s="15">
        <v>6778</v>
      </c>
      <c r="N19" s="15">
        <v>3.7138999999999998E-2</v>
      </c>
      <c r="O19" s="15">
        <v>592119706</v>
      </c>
      <c r="P19" s="14">
        <f t="shared" si="2"/>
        <v>1.0024216691075638</v>
      </c>
      <c r="Q19">
        <f t="shared" ref="Q19:Q21" si="8">2*131072</f>
        <v>262144</v>
      </c>
      <c r="R19">
        <f t="shared" si="3"/>
        <v>4096</v>
      </c>
      <c r="S19">
        <f t="shared" si="4"/>
        <v>12</v>
      </c>
      <c r="T19">
        <f t="shared" si="5"/>
        <v>275251200</v>
      </c>
      <c r="U19">
        <f t="shared" si="6"/>
        <v>1</v>
      </c>
    </row>
    <row r="20" spans="1:21" x14ac:dyDescent="0.35">
      <c r="A20" t="str">
        <f t="shared" si="0"/>
        <v>128kB_128kB_4_4</v>
      </c>
      <c r="B20" s="15" t="s">
        <v>18</v>
      </c>
      <c r="C20" s="15" t="s">
        <v>18</v>
      </c>
      <c r="D20" s="15">
        <v>4</v>
      </c>
      <c r="E20" s="15" t="s">
        <v>16</v>
      </c>
      <c r="F20" s="15">
        <v>4</v>
      </c>
      <c r="G20" s="15" t="s">
        <v>26</v>
      </c>
      <c r="H20" s="15">
        <v>1608</v>
      </c>
      <c r="I20" s="15">
        <v>169419</v>
      </c>
      <c r="J20" s="15">
        <v>1.9999999999999999E-6</v>
      </c>
      <c r="K20" s="15">
        <v>5.5699999999999999E-4</v>
      </c>
      <c r="L20" s="14">
        <f t="shared" si="1"/>
        <v>5.5900000000000004E-4</v>
      </c>
      <c r="M20" s="15">
        <v>6755</v>
      </c>
      <c r="N20" s="15">
        <v>3.9496999999999997E-2</v>
      </c>
      <c r="O20" s="15">
        <v>600456448</v>
      </c>
      <c r="P20" s="14">
        <f t="shared" si="2"/>
        <v>1.0022714586620611</v>
      </c>
      <c r="Q20">
        <f t="shared" si="8"/>
        <v>262144</v>
      </c>
      <c r="R20">
        <f t="shared" si="3"/>
        <v>4096</v>
      </c>
      <c r="S20">
        <f t="shared" si="4"/>
        <v>12</v>
      </c>
      <c r="T20">
        <f t="shared" si="5"/>
        <v>551550976</v>
      </c>
      <c r="U20">
        <f t="shared" si="6"/>
        <v>2</v>
      </c>
    </row>
    <row r="21" spans="1:21" x14ac:dyDescent="0.35">
      <c r="A21" t="str">
        <f t="shared" si="0"/>
        <v>128kB_128kB_8_8</v>
      </c>
      <c r="B21" s="15" t="s">
        <v>18</v>
      </c>
      <c r="C21" s="15" t="s">
        <v>18</v>
      </c>
      <c r="D21" s="15">
        <v>8</v>
      </c>
      <c r="E21" s="15" t="s">
        <v>16</v>
      </c>
      <c r="F21" s="15">
        <v>8</v>
      </c>
      <c r="G21" s="15" t="s">
        <v>26</v>
      </c>
      <c r="H21" s="15">
        <v>1604</v>
      </c>
      <c r="I21" s="15">
        <v>134436</v>
      </c>
      <c r="J21" s="15">
        <v>1.9999999999999999E-6</v>
      </c>
      <c r="K21" s="15">
        <v>4.26E-4</v>
      </c>
      <c r="L21" s="14">
        <f t="shared" si="1"/>
        <v>4.28E-4</v>
      </c>
      <c r="M21" s="15">
        <v>6755</v>
      </c>
      <c r="N21" s="15">
        <v>4.9654999999999998E-2</v>
      </c>
      <c r="O21" s="15">
        <v>623278127</v>
      </c>
      <c r="P21" s="14">
        <f t="shared" si="2"/>
        <v>1.001851484834795</v>
      </c>
      <c r="Q21">
        <f t="shared" si="8"/>
        <v>262144</v>
      </c>
      <c r="R21">
        <f t="shared" si="3"/>
        <v>4096</v>
      </c>
      <c r="S21">
        <f t="shared" si="4"/>
        <v>12</v>
      </c>
      <c r="T21">
        <f t="shared" si="5"/>
        <v>1105199104</v>
      </c>
      <c r="U21">
        <f t="shared" si="6"/>
        <v>3</v>
      </c>
    </row>
    <row r="22" spans="1:21" x14ac:dyDescent="0.35">
      <c r="A22" t="str">
        <f t="shared" si="0"/>
        <v>32kB_32kB_2_2</v>
      </c>
      <c r="B22" s="16" t="s">
        <v>15</v>
      </c>
      <c r="C22" s="16" t="s">
        <v>15</v>
      </c>
      <c r="D22" s="16">
        <v>2</v>
      </c>
      <c r="E22" s="16" t="s">
        <v>16</v>
      </c>
      <c r="F22" s="16">
        <v>2</v>
      </c>
      <c r="G22" s="16" t="s">
        <v>27</v>
      </c>
      <c r="H22" s="16">
        <v>1438542</v>
      </c>
      <c r="I22" s="16">
        <v>8672361</v>
      </c>
      <c r="J22" s="16">
        <v>2.9150000000000001E-3</v>
      </c>
      <c r="K22" s="16">
        <v>4.7338999999999999E-2</v>
      </c>
      <c r="L22" s="14">
        <f t="shared" si="1"/>
        <v>5.0254E-2</v>
      </c>
      <c r="M22" s="16">
        <v>8337120</v>
      </c>
      <c r="N22" s="16">
        <v>0.82456700000000005</v>
      </c>
      <c r="O22" s="16">
        <v>356530407</v>
      </c>
      <c r="P22" s="14">
        <f t="shared" si="2"/>
        <v>2.3393567803040147</v>
      </c>
      <c r="Q22">
        <f>64*1024</f>
        <v>65536</v>
      </c>
      <c r="R22">
        <f t="shared" si="3"/>
        <v>16384</v>
      </c>
      <c r="S22">
        <f t="shared" si="4"/>
        <v>14</v>
      </c>
      <c r="T22">
        <f t="shared" si="5"/>
        <v>69074944</v>
      </c>
      <c r="U22">
        <f t="shared" si="6"/>
        <v>1</v>
      </c>
    </row>
    <row r="23" spans="1:21" x14ac:dyDescent="0.35">
      <c r="A23" t="str">
        <f t="shared" si="0"/>
        <v>32kB_32kB_4_4</v>
      </c>
      <c r="B23" s="16" t="s">
        <v>15</v>
      </c>
      <c r="C23" s="16" t="s">
        <v>15</v>
      </c>
      <c r="D23" s="16">
        <v>4</v>
      </c>
      <c r="E23" s="16" t="s">
        <v>16</v>
      </c>
      <c r="F23" s="16">
        <v>4</v>
      </c>
      <c r="G23" s="16" t="s">
        <v>27</v>
      </c>
      <c r="H23" s="16">
        <v>1085194</v>
      </c>
      <c r="I23" s="16">
        <v>8580339</v>
      </c>
      <c r="J23" s="16">
        <v>1.9269999999999999E-3</v>
      </c>
      <c r="K23" s="16">
        <v>4.2280999999999999E-2</v>
      </c>
      <c r="L23" s="14">
        <f t="shared" si="1"/>
        <v>4.4207999999999997E-2</v>
      </c>
      <c r="M23" s="16">
        <v>8344322</v>
      </c>
      <c r="N23" s="16">
        <v>0.86330700000000005</v>
      </c>
      <c r="O23" s="16">
        <v>406793774</v>
      </c>
      <c r="P23" s="14">
        <f t="shared" si="2"/>
        <v>2.1681823281788968</v>
      </c>
      <c r="Q23">
        <f>64*1024</f>
        <v>65536</v>
      </c>
      <c r="R23">
        <f t="shared" si="3"/>
        <v>16384</v>
      </c>
      <c r="S23">
        <f t="shared" si="4"/>
        <v>14</v>
      </c>
      <c r="T23">
        <f t="shared" si="5"/>
        <v>138412032</v>
      </c>
      <c r="U23">
        <f t="shared" si="6"/>
        <v>2</v>
      </c>
    </row>
    <row r="24" spans="1:21" x14ac:dyDescent="0.35">
      <c r="A24" t="str">
        <f t="shared" si="0"/>
        <v>32kB_32kB_8_8</v>
      </c>
      <c r="B24" s="16" t="s">
        <v>15</v>
      </c>
      <c r="C24" s="16" t="s">
        <v>15</v>
      </c>
      <c r="D24" s="16">
        <v>8</v>
      </c>
      <c r="E24" s="16" t="s">
        <v>16</v>
      </c>
      <c r="F24" s="16">
        <v>8</v>
      </c>
      <c r="G24" s="16" t="s">
        <v>27</v>
      </c>
      <c r="H24" s="16">
        <v>1385138</v>
      </c>
      <c r="I24" s="16">
        <v>8619732</v>
      </c>
      <c r="J24" s="16">
        <v>1.7700000000000001E-3</v>
      </c>
      <c r="K24" s="16">
        <v>3.2453999999999997E-2</v>
      </c>
      <c r="L24" s="14">
        <f t="shared" si="1"/>
        <v>3.4223999999999997E-2</v>
      </c>
      <c r="M24" s="16">
        <v>8374679</v>
      </c>
      <c r="N24" s="17">
        <v>0.83706000000000003</v>
      </c>
      <c r="O24" s="16">
        <v>564454515</v>
      </c>
      <c r="P24" s="14">
        <f t="shared" si="2"/>
        <v>1.8481873335710672</v>
      </c>
      <c r="Q24">
        <f>64*1024</f>
        <v>65536</v>
      </c>
      <c r="R24">
        <f t="shared" si="3"/>
        <v>16384</v>
      </c>
      <c r="S24">
        <f t="shared" si="4"/>
        <v>14</v>
      </c>
      <c r="T24">
        <f t="shared" si="5"/>
        <v>277348352</v>
      </c>
      <c r="U24">
        <f t="shared" si="6"/>
        <v>3</v>
      </c>
    </row>
    <row r="25" spans="1:21" x14ac:dyDescent="0.35">
      <c r="A25" t="str">
        <f t="shared" si="0"/>
        <v>64kB_64kB_2_2</v>
      </c>
      <c r="B25" s="16" t="s">
        <v>17</v>
      </c>
      <c r="C25" s="16" t="s">
        <v>17</v>
      </c>
      <c r="D25" s="16">
        <v>2</v>
      </c>
      <c r="E25" s="16" t="s">
        <v>16</v>
      </c>
      <c r="F25" s="16">
        <v>2</v>
      </c>
      <c r="G25" s="16" t="s">
        <v>27</v>
      </c>
      <c r="H25" s="16">
        <v>301404</v>
      </c>
      <c r="I25" s="16">
        <v>8433890</v>
      </c>
      <c r="J25" s="16">
        <v>6.1300000000000005E-4</v>
      </c>
      <c r="K25" s="16">
        <v>4.6153E-2</v>
      </c>
      <c r="L25" s="14">
        <f t="shared" si="1"/>
        <v>4.6766000000000002E-2</v>
      </c>
      <c r="M25" s="16">
        <v>8336384</v>
      </c>
      <c r="N25" s="16">
        <v>0.95433400000000002</v>
      </c>
      <c r="O25" s="16">
        <v>355355228</v>
      </c>
      <c r="P25" s="14">
        <f t="shared" si="2"/>
        <v>2.3204560592534746</v>
      </c>
      <c r="Q25">
        <f xml:space="preserve"> 2*65536</f>
        <v>131072</v>
      </c>
      <c r="R25">
        <f t="shared" si="3"/>
        <v>8192</v>
      </c>
      <c r="S25">
        <f t="shared" si="4"/>
        <v>13</v>
      </c>
      <c r="T25">
        <f t="shared" si="5"/>
        <v>137887744</v>
      </c>
      <c r="U25">
        <f t="shared" si="6"/>
        <v>1</v>
      </c>
    </row>
    <row r="26" spans="1:21" x14ac:dyDescent="0.35">
      <c r="A26" t="str">
        <f t="shared" si="0"/>
        <v>64kB_128kB_2_1</v>
      </c>
      <c r="B26" s="16" t="s">
        <v>17</v>
      </c>
      <c r="C26" s="16" t="s">
        <v>18</v>
      </c>
      <c r="D26" s="16">
        <v>2</v>
      </c>
      <c r="E26" s="16" t="s">
        <v>16</v>
      </c>
      <c r="F26" s="16">
        <v>1</v>
      </c>
      <c r="G26" s="16" t="s">
        <v>27</v>
      </c>
      <c r="H26" s="16">
        <v>3392</v>
      </c>
      <c r="I26" s="16">
        <v>8378081</v>
      </c>
      <c r="J26" s="16">
        <v>6.0000000000000002E-6</v>
      </c>
      <c r="K26" s="16">
        <v>4.1480999999999997E-2</v>
      </c>
      <c r="L26" s="14">
        <f t="shared" si="1"/>
        <v>4.1486999999999996E-2</v>
      </c>
      <c r="M26" s="16">
        <v>8347318</v>
      </c>
      <c r="N26" s="16">
        <v>0.99592499999999995</v>
      </c>
      <c r="O26" s="16">
        <v>404330889</v>
      </c>
      <c r="P26" s="14">
        <f t="shared" si="2"/>
        <v>2.1566139286479298</v>
      </c>
      <c r="Q26">
        <f xml:space="preserve"> 65536+131072</f>
        <v>196608</v>
      </c>
      <c r="R26">
        <f t="shared" si="3"/>
        <v>5461.333333333333</v>
      </c>
      <c r="S26">
        <v>13</v>
      </c>
      <c r="T26">
        <f t="shared" si="5"/>
        <v>206831616</v>
      </c>
      <c r="U26">
        <f t="shared" si="6"/>
        <v>1</v>
      </c>
    </row>
    <row r="27" spans="1:21" x14ac:dyDescent="0.35">
      <c r="A27" t="str">
        <f t="shared" si="0"/>
        <v>128kB_64kB_2_1</v>
      </c>
      <c r="B27" s="16" t="s">
        <v>18</v>
      </c>
      <c r="C27" s="16" t="s">
        <v>17</v>
      </c>
      <c r="D27" s="16">
        <v>2</v>
      </c>
      <c r="E27" s="16" t="s">
        <v>16</v>
      </c>
      <c r="F27" s="16">
        <v>1</v>
      </c>
      <c r="G27" s="16" t="s">
        <v>27</v>
      </c>
      <c r="H27" s="16">
        <v>431047</v>
      </c>
      <c r="I27" s="16">
        <v>8502281</v>
      </c>
      <c r="J27" s="16">
        <v>6.5099999999999999E-4</v>
      </c>
      <c r="K27" s="16">
        <v>3.6754000000000002E-2</v>
      </c>
      <c r="L27" s="14">
        <f t="shared" si="1"/>
        <v>3.7405000000000001E-2</v>
      </c>
      <c r="M27" s="16">
        <v>8370436</v>
      </c>
      <c r="N27" s="16">
        <v>0.93698999999999999</v>
      </c>
      <c r="O27" s="16">
        <v>477832978</v>
      </c>
      <c r="P27" s="14">
        <f t="shared" si="2"/>
        <v>1.9880476855659803</v>
      </c>
      <c r="Q27">
        <f xml:space="preserve"> 65536+131072</f>
        <v>196608</v>
      </c>
      <c r="R27">
        <f t="shared" si="3"/>
        <v>5461.333333333333</v>
      </c>
      <c r="S27">
        <v>13</v>
      </c>
      <c r="T27">
        <f t="shared" si="5"/>
        <v>206831616</v>
      </c>
      <c r="U27">
        <f t="shared" si="6"/>
        <v>1</v>
      </c>
    </row>
    <row r="28" spans="1:21" x14ac:dyDescent="0.35">
      <c r="A28" t="str">
        <f t="shared" si="0"/>
        <v>128kB_128kB_2_1</v>
      </c>
      <c r="B28" s="16" t="s">
        <v>18</v>
      </c>
      <c r="C28" s="16" t="s">
        <v>18</v>
      </c>
      <c r="D28" s="16">
        <v>2</v>
      </c>
      <c r="E28" s="16" t="s">
        <v>16</v>
      </c>
      <c r="F28" s="16">
        <v>1</v>
      </c>
      <c r="G28" s="16" t="s">
        <v>27</v>
      </c>
      <c r="H28" s="16">
        <v>3399</v>
      </c>
      <c r="I28" s="16">
        <v>8380221</v>
      </c>
      <c r="J28" s="16">
        <v>6.0000000000000002E-6</v>
      </c>
      <c r="K28" s="16">
        <v>4.0776E-2</v>
      </c>
      <c r="L28" s="14">
        <f t="shared" si="1"/>
        <v>4.0781999999999999E-2</v>
      </c>
      <c r="M28" s="16">
        <v>8348785</v>
      </c>
      <c r="N28" s="16">
        <v>0.99584499999999998</v>
      </c>
      <c r="O28" s="16">
        <v>413446879</v>
      </c>
      <c r="P28" s="14">
        <f t="shared" si="2"/>
        <v>2.1313205970530498</v>
      </c>
      <c r="Q28">
        <f>2*131072</f>
        <v>262144</v>
      </c>
      <c r="R28">
        <f t="shared" si="3"/>
        <v>4096</v>
      </c>
      <c r="S28">
        <f t="shared" si="4"/>
        <v>12</v>
      </c>
      <c r="T28">
        <f t="shared" si="5"/>
        <v>275251200</v>
      </c>
      <c r="U28">
        <f t="shared" si="6"/>
        <v>1</v>
      </c>
    </row>
    <row r="29" spans="1:21" x14ac:dyDescent="0.35">
      <c r="A29" t="str">
        <f t="shared" si="0"/>
        <v>128kB_128kB_2_2</v>
      </c>
      <c r="B29" s="16" t="s">
        <v>18</v>
      </c>
      <c r="C29" s="16" t="s">
        <v>18</v>
      </c>
      <c r="D29" s="16">
        <v>2</v>
      </c>
      <c r="E29" s="16" t="s">
        <v>16</v>
      </c>
      <c r="F29" s="16">
        <v>2</v>
      </c>
      <c r="G29" s="16" t="s">
        <v>27</v>
      </c>
      <c r="H29" s="16">
        <v>3406</v>
      </c>
      <c r="I29" s="16">
        <v>8382284</v>
      </c>
      <c r="J29" s="16">
        <v>6.0000000000000002E-6</v>
      </c>
      <c r="K29" s="16">
        <v>4.0188000000000001E-2</v>
      </c>
      <c r="L29" s="14">
        <f t="shared" si="1"/>
        <v>4.0194000000000001E-2</v>
      </c>
      <c r="M29" s="16">
        <v>8346658</v>
      </c>
      <c r="N29" s="16">
        <v>0.99534500000000004</v>
      </c>
      <c r="O29" s="16">
        <v>421155410</v>
      </c>
      <c r="P29" s="14">
        <f t="shared" si="2"/>
        <v>2.110390675024215</v>
      </c>
      <c r="Q29">
        <f t="shared" ref="Q29:Q31" si="9">2*131072</f>
        <v>262144</v>
      </c>
      <c r="R29">
        <f t="shared" si="3"/>
        <v>4096</v>
      </c>
      <c r="S29">
        <f t="shared" si="4"/>
        <v>12</v>
      </c>
      <c r="T29">
        <f t="shared" si="5"/>
        <v>275251200</v>
      </c>
      <c r="U29">
        <f t="shared" si="6"/>
        <v>1</v>
      </c>
    </row>
    <row r="30" spans="1:21" x14ac:dyDescent="0.35">
      <c r="A30" t="str">
        <f t="shared" si="0"/>
        <v>128kB_128kB_4_4</v>
      </c>
      <c r="B30" s="16" t="s">
        <v>18</v>
      </c>
      <c r="C30" s="16" t="s">
        <v>18</v>
      </c>
      <c r="D30" s="16">
        <v>4</v>
      </c>
      <c r="E30" s="16" t="s">
        <v>16</v>
      </c>
      <c r="F30" s="16">
        <v>4</v>
      </c>
      <c r="G30" s="16" t="s">
        <v>27</v>
      </c>
      <c r="H30" s="16">
        <v>2037</v>
      </c>
      <c r="I30" s="16">
        <v>8387562</v>
      </c>
      <c r="J30" s="16">
        <v>3.0000000000000001E-6</v>
      </c>
      <c r="K30" s="16">
        <v>3.4459999999999998E-2</v>
      </c>
      <c r="L30" s="14">
        <f t="shared" si="1"/>
        <v>3.4463000000000001E-2</v>
      </c>
      <c r="M30" s="16">
        <v>8364139</v>
      </c>
      <c r="N30" s="16">
        <v>0.99696499999999999</v>
      </c>
      <c r="O30" s="16">
        <v>507821966</v>
      </c>
      <c r="P30" s="14">
        <f t="shared" si="2"/>
        <v>1.9226551338269602</v>
      </c>
      <c r="Q30">
        <f t="shared" si="9"/>
        <v>262144</v>
      </c>
      <c r="R30">
        <f t="shared" si="3"/>
        <v>4096</v>
      </c>
      <c r="S30">
        <f t="shared" si="4"/>
        <v>12</v>
      </c>
      <c r="T30">
        <f t="shared" si="5"/>
        <v>551550976</v>
      </c>
      <c r="U30">
        <f t="shared" si="6"/>
        <v>2</v>
      </c>
    </row>
    <row r="31" spans="1:21" x14ac:dyDescent="0.35">
      <c r="A31" t="str">
        <f t="shared" si="0"/>
        <v>128kB_128kB_8_8</v>
      </c>
      <c r="B31" s="16" t="s">
        <v>18</v>
      </c>
      <c r="C31" s="16" t="s">
        <v>18</v>
      </c>
      <c r="D31" s="16">
        <v>8</v>
      </c>
      <c r="E31" s="16" t="s">
        <v>16</v>
      </c>
      <c r="F31" s="16">
        <v>8</v>
      </c>
      <c r="G31" s="16" t="s">
        <v>27</v>
      </c>
      <c r="H31" s="16">
        <v>1971</v>
      </c>
      <c r="I31" s="16">
        <v>8358720</v>
      </c>
      <c r="J31" s="16">
        <v>3.0000000000000001E-6</v>
      </c>
      <c r="K31" s="16">
        <v>4.1155999999999998E-2</v>
      </c>
      <c r="L31" s="14">
        <f t="shared" si="1"/>
        <v>4.1159000000000001E-2</v>
      </c>
      <c r="M31" s="16">
        <v>8342791</v>
      </c>
      <c r="N31" s="16">
        <v>0.99785900000000005</v>
      </c>
      <c r="O31" s="16">
        <v>407210220</v>
      </c>
      <c r="P31" s="14">
        <f t="shared" si="2"/>
        <v>2.1475735947884607</v>
      </c>
      <c r="Q31">
        <f t="shared" si="9"/>
        <v>262144</v>
      </c>
      <c r="R31">
        <f t="shared" si="3"/>
        <v>4096</v>
      </c>
      <c r="S31">
        <f t="shared" si="4"/>
        <v>12</v>
      </c>
      <c r="T31">
        <f t="shared" si="5"/>
        <v>1105199104</v>
      </c>
      <c r="U31">
        <f t="shared" si="6"/>
        <v>3</v>
      </c>
    </row>
    <row r="32" spans="1:21" x14ac:dyDescent="0.35">
      <c r="A32" t="str">
        <f t="shared" si="0"/>
        <v>32kB_32kB_2_2</v>
      </c>
      <c r="B32" s="1" t="s">
        <v>15</v>
      </c>
      <c r="C32" s="1" t="s">
        <v>15</v>
      </c>
      <c r="D32" s="1">
        <v>2</v>
      </c>
      <c r="E32" s="1" t="s">
        <v>16</v>
      </c>
      <c r="F32" s="1">
        <v>2</v>
      </c>
      <c r="G32" s="1" t="s">
        <v>28</v>
      </c>
      <c r="H32" s="1">
        <v>800</v>
      </c>
      <c r="I32" s="1">
        <v>7306854</v>
      </c>
      <c r="J32" s="1">
        <v>9.9999999999999995E-7</v>
      </c>
      <c r="K32" s="1">
        <v>2.8518999999999999E-2</v>
      </c>
      <c r="L32" s="14">
        <f t="shared" si="1"/>
        <v>2.852E-2</v>
      </c>
      <c r="M32" s="1">
        <v>7287123</v>
      </c>
      <c r="N32" s="1">
        <v>0.99719000000000002</v>
      </c>
      <c r="O32" s="1">
        <v>495044861</v>
      </c>
      <c r="P32" s="14">
        <f t="shared" si="2"/>
        <v>1.8245759246453424</v>
      </c>
      <c r="Q32">
        <f>64*1024</f>
        <v>65536</v>
      </c>
      <c r="R32">
        <f t="shared" si="3"/>
        <v>16384</v>
      </c>
      <c r="S32">
        <f t="shared" si="4"/>
        <v>14</v>
      </c>
      <c r="T32">
        <f t="shared" si="5"/>
        <v>69074944</v>
      </c>
      <c r="U32">
        <f t="shared" si="6"/>
        <v>1</v>
      </c>
    </row>
    <row r="33" spans="1:21" x14ac:dyDescent="0.35">
      <c r="A33" t="str">
        <f t="shared" si="0"/>
        <v>32kB_32kB_4_4</v>
      </c>
      <c r="B33" s="1" t="s">
        <v>15</v>
      </c>
      <c r="C33" s="1" t="s">
        <v>15</v>
      </c>
      <c r="D33" s="1">
        <v>4</v>
      </c>
      <c r="E33" s="1" t="s">
        <v>16</v>
      </c>
      <c r="F33" s="1">
        <v>4</v>
      </c>
      <c r="G33" s="1" t="s">
        <v>28</v>
      </c>
      <c r="H33" s="1">
        <v>656</v>
      </c>
      <c r="I33" s="1">
        <v>2455953</v>
      </c>
      <c r="J33" s="1">
        <v>3.0000000000000001E-6</v>
      </c>
      <c r="K33" s="1">
        <v>2.9762E-2</v>
      </c>
      <c r="L33" s="14">
        <f t="shared" si="1"/>
        <v>2.9765E-2</v>
      </c>
      <c r="M33" s="1">
        <v>2456597</v>
      </c>
      <c r="N33" s="1">
        <v>0.99999499999999997</v>
      </c>
      <c r="O33" s="1">
        <v>160134436</v>
      </c>
      <c r="P33" s="14">
        <f t="shared" si="2"/>
        <v>1.8590875731438552</v>
      </c>
      <c r="Q33">
        <f>64*1024</f>
        <v>65536</v>
      </c>
      <c r="R33">
        <f t="shared" si="3"/>
        <v>16384</v>
      </c>
      <c r="S33">
        <f t="shared" si="4"/>
        <v>14</v>
      </c>
      <c r="T33">
        <f t="shared" si="5"/>
        <v>138412032</v>
      </c>
      <c r="U33">
        <f t="shared" si="6"/>
        <v>2</v>
      </c>
    </row>
    <row r="34" spans="1:21" x14ac:dyDescent="0.35">
      <c r="A34" t="str">
        <f t="shared" si="0"/>
        <v>32kB_32kB_8_8</v>
      </c>
      <c r="B34" s="1" t="s">
        <v>15</v>
      </c>
      <c r="C34" s="1" t="s">
        <v>15</v>
      </c>
      <c r="D34" s="1">
        <v>8</v>
      </c>
      <c r="E34" s="1" t="s">
        <v>16</v>
      </c>
      <c r="F34" s="1">
        <v>8</v>
      </c>
      <c r="G34" s="1" t="s">
        <v>28</v>
      </c>
      <c r="H34" s="1">
        <v>649</v>
      </c>
      <c r="I34" s="1">
        <v>3061244</v>
      </c>
      <c r="J34" s="1">
        <v>1.9999999999999999E-6</v>
      </c>
      <c r="K34" s="1">
        <v>2.9762E-2</v>
      </c>
      <c r="L34" s="14">
        <f t="shared" si="1"/>
        <v>2.9763999999999999E-2</v>
      </c>
      <c r="M34" s="1">
        <v>3061888</v>
      </c>
      <c r="N34" s="1">
        <v>0.99999800000000005</v>
      </c>
      <c r="O34" s="1">
        <v>199599396</v>
      </c>
      <c r="P34" s="14">
        <f t="shared" si="2"/>
        <v>1.8590494832960316</v>
      </c>
      <c r="Q34">
        <f>64*1024</f>
        <v>65536</v>
      </c>
      <c r="R34">
        <f t="shared" si="3"/>
        <v>16384</v>
      </c>
      <c r="S34">
        <f t="shared" si="4"/>
        <v>14</v>
      </c>
      <c r="T34">
        <f t="shared" si="5"/>
        <v>277348352</v>
      </c>
      <c r="U34">
        <f t="shared" si="6"/>
        <v>3</v>
      </c>
    </row>
    <row r="35" spans="1:21" x14ac:dyDescent="0.35">
      <c r="A35" t="str">
        <f t="shared" si="0"/>
        <v>64kB_64kB_2_2</v>
      </c>
      <c r="B35" s="1" t="s">
        <v>17</v>
      </c>
      <c r="C35" s="1" t="s">
        <v>17</v>
      </c>
      <c r="D35" s="1">
        <v>2</v>
      </c>
      <c r="E35" s="1" t="s">
        <v>16</v>
      </c>
      <c r="F35" s="1">
        <v>2</v>
      </c>
      <c r="G35" s="1" t="s">
        <v>28</v>
      </c>
      <c r="H35" s="1">
        <v>657</v>
      </c>
      <c r="I35" s="1">
        <v>6179537</v>
      </c>
      <c r="J35" s="1">
        <v>9.9999999999999995E-7</v>
      </c>
      <c r="K35" s="1">
        <v>2.9762E-2</v>
      </c>
      <c r="L35" s="14">
        <f t="shared" si="1"/>
        <v>2.9763000000000001E-2</v>
      </c>
      <c r="M35" s="1">
        <v>6180182</v>
      </c>
      <c r="N35" s="1">
        <v>0.99999800000000005</v>
      </c>
      <c r="O35" s="1">
        <v>402911966</v>
      </c>
      <c r="P35" s="14">
        <f t="shared" si="2"/>
        <v>1.8589724138399006</v>
      </c>
      <c r="Q35">
        <f xml:space="preserve"> 2*65536</f>
        <v>131072</v>
      </c>
      <c r="R35">
        <f t="shared" si="3"/>
        <v>8192</v>
      </c>
      <c r="S35">
        <f t="shared" si="4"/>
        <v>13</v>
      </c>
      <c r="T35">
        <f t="shared" si="5"/>
        <v>137887744</v>
      </c>
      <c r="U35">
        <f t="shared" si="6"/>
        <v>1</v>
      </c>
    </row>
    <row r="36" spans="1:21" x14ac:dyDescent="0.35">
      <c r="A36" t="str">
        <f t="shared" si="0"/>
        <v>64kB_128kB_2_1</v>
      </c>
      <c r="B36" s="1" t="s">
        <v>17</v>
      </c>
      <c r="C36" s="1" t="s">
        <v>18</v>
      </c>
      <c r="D36" s="1">
        <v>2</v>
      </c>
      <c r="E36" s="1" t="s">
        <v>16</v>
      </c>
      <c r="F36" s="1">
        <v>1</v>
      </c>
      <c r="G36" s="1" t="s">
        <v>28</v>
      </c>
      <c r="H36" s="1">
        <v>648</v>
      </c>
      <c r="I36" s="1">
        <v>6475774</v>
      </c>
      <c r="J36" s="1">
        <v>9.9999999999999995E-7</v>
      </c>
      <c r="K36" s="1">
        <v>2.9762E-2</v>
      </c>
      <c r="L36" s="14">
        <f t="shared" si="1"/>
        <v>2.9763000000000001E-2</v>
      </c>
      <c r="M36" s="1">
        <v>6476419</v>
      </c>
      <c r="N36" s="1">
        <v>1</v>
      </c>
      <c r="O36" s="1">
        <v>422226626</v>
      </c>
      <c r="P36" s="14">
        <f t="shared" si="2"/>
        <v>1.8589687614821335</v>
      </c>
      <c r="Q36">
        <f xml:space="preserve"> 65536+131072</f>
        <v>196608</v>
      </c>
      <c r="R36">
        <f t="shared" si="3"/>
        <v>5461.333333333333</v>
      </c>
      <c r="S36">
        <v>13</v>
      </c>
      <c r="T36">
        <f t="shared" si="5"/>
        <v>206831616</v>
      </c>
      <c r="U36">
        <f t="shared" si="6"/>
        <v>1</v>
      </c>
    </row>
    <row r="37" spans="1:21" x14ac:dyDescent="0.35">
      <c r="A37" t="str">
        <f t="shared" si="0"/>
        <v>128kB_64kB_2_1</v>
      </c>
      <c r="B37" s="1" t="s">
        <v>18</v>
      </c>
      <c r="C37" s="1" t="s">
        <v>17</v>
      </c>
      <c r="D37" s="1">
        <v>2</v>
      </c>
      <c r="E37" s="1" t="s">
        <v>16</v>
      </c>
      <c r="F37" s="1">
        <v>1</v>
      </c>
      <c r="G37" s="1" t="s">
        <v>28</v>
      </c>
      <c r="H37" s="1">
        <v>657</v>
      </c>
      <c r="I37" s="1">
        <v>5789318</v>
      </c>
      <c r="J37" s="1">
        <v>9.9999999999999995E-7</v>
      </c>
      <c r="K37" s="1">
        <v>2.9762E-2</v>
      </c>
      <c r="L37" s="14">
        <f t="shared" si="1"/>
        <v>2.9763000000000001E-2</v>
      </c>
      <c r="M37" s="1">
        <v>5789963</v>
      </c>
      <c r="N37" s="1">
        <v>0.99999800000000005</v>
      </c>
      <c r="O37" s="1">
        <v>377469677</v>
      </c>
      <c r="P37" s="14">
        <f t="shared" si="2"/>
        <v>1.8589776073589084</v>
      </c>
      <c r="Q37">
        <f xml:space="preserve"> 65536+131072</f>
        <v>196608</v>
      </c>
      <c r="R37">
        <f t="shared" si="3"/>
        <v>5461.333333333333</v>
      </c>
      <c r="S37">
        <v>13</v>
      </c>
      <c r="T37">
        <f t="shared" si="5"/>
        <v>206831616</v>
      </c>
      <c r="U37">
        <f t="shared" si="6"/>
        <v>1</v>
      </c>
    </row>
    <row r="38" spans="1:21" x14ac:dyDescent="0.35">
      <c r="A38" t="str">
        <f t="shared" si="0"/>
        <v>128kB_128kB_2_1</v>
      </c>
      <c r="B38" s="1" t="s">
        <v>18</v>
      </c>
      <c r="C38" s="1" t="s">
        <v>18</v>
      </c>
      <c r="D38" s="1">
        <v>2</v>
      </c>
      <c r="E38" s="1" t="s">
        <v>16</v>
      </c>
      <c r="F38" s="1">
        <v>1</v>
      </c>
      <c r="G38" s="1" t="s">
        <v>28</v>
      </c>
      <c r="H38" s="1">
        <v>647</v>
      </c>
      <c r="I38" s="1">
        <v>3233042</v>
      </c>
      <c r="J38" s="1">
        <v>1.9999999999999999E-6</v>
      </c>
      <c r="K38" s="1">
        <v>2.9762E-2</v>
      </c>
      <c r="L38" s="14">
        <f t="shared" si="1"/>
        <v>2.9763999999999999E-2</v>
      </c>
      <c r="M38" s="1">
        <v>3233686</v>
      </c>
      <c r="N38" s="1">
        <v>0.99999899999999997</v>
      </c>
      <c r="O38" s="1">
        <v>210800586</v>
      </c>
      <c r="P38" s="14">
        <f t="shared" si="2"/>
        <v>1.8590414165167455</v>
      </c>
      <c r="Q38">
        <f>2*131072</f>
        <v>262144</v>
      </c>
      <c r="R38">
        <f t="shared" si="3"/>
        <v>4096</v>
      </c>
      <c r="S38">
        <f t="shared" si="4"/>
        <v>12</v>
      </c>
      <c r="T38">
        <f t="shared" si="5"/>
        <v>275251200</v>
      </c>
      <c r="U38">
        <f t="shared" si="6"/>
        <v>1</v>
      </c>
    </row>
    <row r="39" spans="1:21" x14ac:dyDescent="0.35">
      <c r="A39" t="str">
        <f t="shared" si="0"/>
        <v>128kB_128kB_2_2</v>
      </c>
      <c r="B39" s="1" t="s">
        <v>18</v>
      </c>
      <c r="C39" s="1" t="s">
        <v>18</v>
      </c>
      <c r="D39" s="1">
        <v>2</v>
      </c>
      <c r="E39" s="1" t="s">
        <v>16</v>
      </c>
      <c r="F39" s="1">
        <v>2</v>
      </c>
      <c r="G39" s="1" t="s">
        <v>28</v>
      </c>
      <c r="H39" s="1">
        <v>647</v>
      </c>
      <c r="I39" s="1">
        <v>2786714</v>
      </c>
      <c r="J39" s="1">
        <v>3.0000000000000001E-6</v>
      </c>
      <c r="K39" s="1">
        <v>2.9762E-2</v>
      </c>
      <c r="L39" s="14">
        <f t="shared" si="1"/>
        <v>2.9765E-2</v>
      </c>
      <c r="M39" s="1">
        <v>2787358</v>
      </c>
      <c r="N39" s="1">
        <v>0.99999899999999997</v>
      </c>
      <c r="O39" s="1">
        <v>181699988</v>
      </c>
      <c r="P39" s="14">
        <f t="shared" si="2"/>
        <v>1.8590648118259645</v>
      </c>
      <c r="Q39">
        <f t="shared" ref="Q39:Q41" si="10">2*131072</f>
        <v>262144</v>
      </c>
      <c r="R39">
        <f t="shared" si="3"/>
        <v>4096</v>
      </c>
      <c r="S39">
        <f t="shared" si="4"/>
        <v>12</v>
      </c>
      <c r="T39">
        <f t="shared" si="5"/>
        <v>275251200</v>
      </c>
      <c r="U39">
        <f t="shared" si="6"/>
        <v>1</v>
      </c>
    </row>
    <row r="40" spans="1:21" x14ac:dyDescent="0.35">
      <c r="A40" t="str">
        <f t="shared" si="0"/>
        <v>128kB_128kB_4_4</v>
      </c>
      <c r="B40" s="1" t="s">
        <v>18</v>
      </c>
      <c r="C40" s="1" t="s">
        <v>18</v>
      </c>
      <c r="D40" s="1">
        <v>4</v>
      </c>
      <c r="E40" s="1" t="s">
        <v>16</v>
      </c>
      <c r="F40" s="1">
        <v>4</v>
      </c>
      <c r="G40" s="1" t="s">
        <v>28</v>
      </c>
      <c r="H40" s="1">
        <v>644</v>
      </c>
      <c r="I40" s="1">
        <v>2830283</v>
      </c>
      <c r="J40" s="1">
        <v>1.9999999999999999E-6</v>
      </c>
      <c r="K40" s="1">
        <v>2.9762E-2</v>
      </c>
      <c r="L40" s="14">
        <f t="shared" si="1"/>
        <v>2.9763999999999999E-2</v>
      </c>
      <c r="M40" s="1">
        <v>2830927</v>
      </c>
      <c r="N40" s="1">
        <v>1</v>
      </c>
      <c r="O40" s="1">
        <v>184540750</v>
      </c>
      <c r="P40" s="14">
        <f t="shared" si="2"/>
        <v>1.8590618169699646</v>
      </c>
      <c r="Q40">
        <f t="shared" si="10"/>
        <v>262144</v>
      </c>
      <c r="R40">
        <f t="shared" si="3"/>
        <v>4096</v>
      </c>
      <c r="S40">
        <f t="shared" si="4"/>
        <v>12</v>
      </c>
      <c r="T40">
        <f t="shared" si="5"/>
        <v>551550976</v>
      </c>
      <c r="U40">
        <f t="shared" si="6"/>
        <v>2</v>
      </c>
    </row>
    <row r="41" spans="1:21" x14ac:dyDescent="0.35">
      <c r="A41" t="str">
        <f t="shared" si="0"/>
        <v>128kB_128kB_8_8</v>
      </c>
      <c r="B41" s="1" t="s">
        <v>18</v>
      </c>
      <c r="C41" s="1" t="s">
        <v>18</v>
      </c>
      <c r="D41" s="1">
        <v>8</v>
      </c>
      <c r="E41" s="1" t="s">
        <v>16</v>
      </c>
      <c r="F41" s="1">
        <v>8</v>
      </c>
      <c r="G41" s="1" t="s">
        <v>28</v>
      </c>
      <c r="H41" s="1">
        <v>644</v>
      </c>
      <c r="I41" s="1">
        <v>2161932</v>
      </c>
      <c r="J41" s="1">
        <v>3.0000000000000001E-6</v>
      </c>
      <c r="K41" s="1">
        <v>2.9762E-2</v>
      </c>
      <c r="L41" s="14">
        <f t="shared" si="1"/>
        <v>2.9765E-2</v>
      </c>
      <c r="M41" s="1">
        <v>2162576</v>
      </c>
      <c r="N41" s="1">
        <v>1</v>
      </c>
      <c r="O41" s="1">
        <v>140964201</v>
      </c>
      <c r="P41" s="14">
        <f t="shared" si="2"/>
        <v>1.8591135560722967</v>
      </c>
      <c r="Q41">
        <f t="shared" si="10"/>
        <v>262144</v>
      </c>
      <c r="R41">
        <f t="shared" si="3"/>
        <v>4096</v>
      </c>
      <c r="S41">
        <f t="shared" si="4"/>
        <v>12</v>
      </c>
      <c r="T41">
        <f t="shared" si="5"/>
        <v>1105199104</v>
      </c>
      <c r="U41">
        <f t="shared" si="6"/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65D8-DB7C-45E7-9B40-523501F52663}">
  <dimension ref="A1:K46"/>
  <sheetViews>
    <sheetView tabSelected="1" topLeftCell="A45" workbookViewId="0">
      <selection activeCell="G53" sqref="G53"/>
    </sheetView>
  </sheetViews>
  <sheetFormatPr defaultRowHeight="14.5" x14ac:dyDescent="0.35"/>
  <cols>
    <col min="1" max="1" width="32.08984375" customWidth="1"/>
    <col min="2" max="5" width="13.90625" bestFit="1" customWidth="1"/>
    <col min="6" max="6" width="14.90625" bestFit="1" customWidth="1"/>
    <col min="7" max="7" width="16.7265625" customWidth="1"/>
    <col min="8" max="8" width="9.6328125" customWidth="1"/>
    <col min="9" max="9" width="19.36328125" customWidth="1"/>
    <col min="10" max="10" width="14.7265625" customWidth="1"/>
    <col min="11" max="11" width="19" customWidth="1"/>
  </cols>
  <sheetData>
    <row r="1" spans="1:11" x14ac:dyDescent="0.35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</row>
    <row r="2" spans="1:11" x14ac:dyDescent="0.35">
      <c r="A2" s="14" t="s">
        <v>19</v>
      </c>
      <c r="B2">
        <v>1.0708816940176731</v>
      </c>
      <c r="C2">
        <v>1.1096395178772269</v>
      </c>
      <c r="D2">
        <v>1.0930861831737837</v>
      </c>
      <c r="E2">
        <v>1.0924371448979453</v>
      </c>
      <c r="F2">
        <v>1.095681808113798</v>
      </c>
      <c r="G2">
        <v>1.103223386089859</v>
      </c>
      <c r="H2">
        <v>1.087553515354005</v>
      </c>
      <c r="I2">
        <v>1.0802952262136427</v>
      </c>
      <c r="J2">
        <v>1.080765966225218</v>
      </c>
      <c r="K2">
        <v>1.0845397293600694</v>
      </c>
    </row>
    <row r="3" spans="1:11" x14ac:dyDescent="0.35">
      <c r="A3" s="15" t="s">
        <v>26</v>
      </c>
      <c r="B3">
        <v>1.006628479196193</v>
      </c>
      <c r="C3">
        <v>1.0064732395137053</v>
      </c>
      <c r="D3">
        <v>1.0065664358795583</v>
      </c>
      <c r="E3">
        <v>1.0052779923866337</v>
      </c>
      <c r="F3">
        <v>1.0019362595601049</v>
      </c>
      <c r="G3">
        <v>1.0053738702813966</v>
      </c>
      <c r="H3">
        <v>1.0024729587744563</v>
      </c>
      <c r="I3">
        <v>1.0024216691075638</v>
      </c>
      <c r="J3">
        <v>1.0022714586620611</v>
      </c>
      <c r="K3">
        <v>1.001851484834795</v>
      </c>
    </row>
    <row r="4" spans="1:11" x14ac:dyDescent="0.35">
      <c r="A4" s="16" t="s">
        <v>27</v>
      </c>
      <c r="B4">
        <v>2.3393567803040147</v>
      </c>
      <c r="C4">
        <v>2.1681823281788968</v>
      </c>
      <c r="D4">
        <v>1.8481873335710672</v>
      </c>
      <c r="E4">
        <v>2.3204560592534746</v>
      </c>
      <c r="F4">
        <v>2.1566139286479298</v>
      </c>
      <c r="G4">
        <v>1.9880476855659803</v>
      </c>
      <c r="H4">
        <v>2.1313205970530498</v>
      </c>
      <c r="I4">
        <v>2.110390675024215</v>
      </c>
      <c r="J4">
        <v>1.9226551338269602</v>
      </c>
      <c r="K4">
        <v>2.1475735947884607</v>
      </c>
    </row>
    <row r="5" spans="1:11" x14ac:dyDescent="0.35">
      <c r="A5" s="1" t="s">
        <v>28</v>
      </c>
      <c r="B5">
        <v>1.8245759246453424</v>
      </c>
      <c r="C5">
        <v>1.8590875731438552</v>
      </c>
      <c r="D5">
        <v>1.8590494832960316</v>
      </c>
      <c r="E5">
        <v>1.8589724138399006</v>
      </c>
      <c r="F5">
        <v>1.8589687614821335</v>
      </c>
      <c r="G5">
        <v>1.8589776073589084</v>
      </c>
      <c r="H5">
        <v>1.8590414165167455</v>
      </c>
      <c r="I5">
        <v>1.8590648118259645</v>
      </c>
      <c r="J5">
        <v>1.8590618169699646</v>
      </c>
      <c r="K5">
        <v>1.8591135560722967</v>
      </c>
    </row>
    <row r="36" spans="2:6" x14ac:dyDescent="0.35">
      <c r="B36" t="s">
        <v>43</v>
      </c>
      <c r="C36" s="14" t="s">
        <v>19</v>
      </c>
      <c r="D36" s="15" t="s">
        <v>26</v>
      </c>
      <c r="E36" s="16" t="s">
        <v>27</v>
      </c>
      <c r="F36" s="1" t="s">
        <v>28</v>
      </c>
    </row>
    <row r="37" spans="2:6" x14ac:dyDescent="0.35">
      <c r="B37">
        <v>69074944</v>
      </c>
      <c r="C37">
        <v>1.0708816940176731</v>
      </c>
      <c r="D37">
        <v>1.006628479196193</v>
      </c>
      <c r="E37">
        <v>2.3393567803040147</v>
      </c>
      <c r="F37">
        <v>1.8245759246453424</v>
      </c>
    </row>
    <row r="38" spans="2:6" x14ac:dyDescent="0.35">
      <c r="B38">
        <v>138412032</v>
      </c>
      <c r="C38">
        <v>1.1096395178772269</v>
      </c>
      <c r="D38">
        <v>1.0064732395137053</v>
      </c>
      <c r="E38">
        <v>2.1681823281788968</v>
      </c>
      <c r="F38">
        <v>1.8590875731438552</v>
      </c>
    </row>
    <row r="39" spans="2:6" x14ac:dyDescent="0.35">
      <c r="B39">
        <v>277348352</v>
      </c>
      <c r="C39">
        <v>1.0930861831737837</v>
      </c>
      <c r="D39">
        <v>1.0065664358795583</v>
      </c>
      <c r="E39">
        <v>1.8481873335710672</v>
      </c>
      <c r="F39">
        <v>1.8590494832960316</v>
      </c>
    </row>
    <row r="40" spans="2:6" x14ac:dyDescent="0.35">
      <c r="B40">
        <v>137887744</v>
      </c>
      <c r="C40">
        <v>1.0924371448979453</v>
      </c>
      <c r="D40">
        <v>1.0052779923866337</v>
      </c>
      <c r="E40">
        <v>2.3204560592534746</v>
      </c>
      <c r="F40">
        <v>1.8589724138399006</v>
      </c>
    </row>
    <row r="41" spans="2:6" x14ac:dyDescent="0.35">
      <c r="B41">
        <v>206831616</v>
      </c>
      <c r="C41">
        <v>1.095681808113798</v>
      </c>
      <c r="D41">
        <v>1.0019362595601049</v>
      </c>
      <c r="E41">
        <v>2.1566139286479298</v>
      </c>
      <c r="F41">
        <v>1.8589687614821335</v>
      </c>
    </row>
    <row r="42" spans="2:6" x14ac:dyDescent="0.35">
      <c r="B42">
        <v>206831616</v>
      </c>
      <c r="C42">
        <v>1.103223386089859</v>
      </c>
      <c r="D42">
        <v>1.0053738702813966</v>
      </c>
      <c r="E42">
        <v>1.9880476855659803</v>
      </c>
      <c r="F42">
        <v>1.8589776073589084</v>
      </c>
    </row>
    <row r="43" spans="2:6" x14ac:dyDescent="0.35">
      <c r="B43">
        <v>275251200</v>
      </c>
      <c r="C43">
        <v>1.087553515354005</v>
      </c>
      <c r="D43">
        <v>1.0024729587744563</v>
      </c>
      <c r="E43">
        <v>2.1313205970530498</v>
      </c>
      <c r="F43">
        <v>1.8590414165167455</v>
      </c>
    </row>
    <row r="44" spans="2:6" x14ac:dyDescent="0.35">
      <c r="B44">
        <v>275251200</v>
      </c>
      <c r="C44">
        <v>1.0802952262136427</v>
      </c>
      <c r="D44">
        <v>1.0024216691075638</v>
      </c>
      <c r="E44">
        <v>2.110390675024215</v>
      </c>
      <c r="F44">
        <v>1.8590648118259645</v>
      </c>
    </row>
    <row r="45" spans="2:6" x14ac:dyDescent="0.35">
      <c r="B45">
        <v>551550976</v>
      </c>
      <c r="C45">
        <v>1.080765966225218</v>
      </c>
      <c r="D45">
        <v>1.0022714586620611</v>
      </c>
      <c r="E45">
        <v>1.9226551338269602</v>
      </c>
      <c r="F45">
        <v>1.8590618169699646</v>
      </c>
    </row>
    <row r="46" spans="2:6" x14ac:dyDescent="0.35">
      <c r="B46">
        <v>1105199104</v>
      </c>
      <c r="C46">
        <v>1.0845397293600694</v>
      </c>
      <c r="D46">
        <v>1.001851484834795</v>
      </c>
      <c r="E46">
        <v>2.1475735947884607</v>
      </c>
      <c r="F46">
        <v>1.8591135560722967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5152-DDFA-4FD9-99BC-997B23BE9C6C}">
  <dimension ref="A1:B8"/>
  <sheetViews>
    <sheetView workbookViewId="0">
      <selection activeCell="B4" sqref="B4"/>
    </sheetView>
  </sheetViews>
  <sheetFormatPr defaultRowHeight="14.5" x14ac:dyDescent="0.35"/>
  <cols>
    <col min="1" max="1" width="18.36328125" customWidth="1"/>
    <col min="2" max="2" width="41.26953125" customWidth="1"/>
  </cols>
  <sheetData>
    <row r="1" spans="1:2" x14ac:dyDescent="0.35">
      <c r="A1" s="2" t="s">
        <v>10</v>
      </c>
      <c r="B1" t="s">
        <v>29</v>
      </c>
    </row>
    <row r="2" spans="1:2" x14ac:dyDescent="0.35">
      <c r="A2" s="3" t="s">
        <v>11</v>
      </c>
      <c r="B2" t="s">
        <v>20</v>
      </c>
    </row>
    <row r="3" spans="1:2" x14ac:dyDescent="0.35">
      <c r="A3" s="2" t="s">
        <v>6</v>
      </c>
      <c r="B3" t="s">
        <v>21</v>
      </c>
    </row>
    <row r="4" spans="1:2" x14ac:dyDescent="0.35">
      <c r="A4" s="3" t="s">
        <v>7</v>
      </c>
      <c r="B4" t="s">
        <v>22</v>
      </c>
    </row>
    <row r="5" spans="1:2" x14ac:dyDescent="0.35">
      <c r="A5" s="2" t="s">
        <v>8</v>
      </c>
    </row>
    <row r="6" spans="1:2" x14ac:dyDescent="0.35">
      <c r="A6" s="4" t="s">
        <v>9</v>
      </c>
      <c r="B6" t="s">
        <v>24</v>
      </c>
    </row>
    <row r="7" spans="1:2" x14ac:dyDescent="0.35">
      <c r="A7" s="5" t="s">
        <v>14</v>
      </c>
      <c r="B7" t="s">
        <v>23</v>
      </c>
    </row>
    <row r="8" spans="1:2" x14ac:dyDescent="0.35">
      <c r="A8" s="6" t="s">
        <v>12</v>
      </c>
      <c r="B8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plots</vt:lpstr>
      <vt:lpstr>search 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Curious Learner</dc:creator>
  <cp:lastModifiedBy>Curious Learner</cp:lastModifiedBy>
  <dcterms:created xsi:type="dcterms:W3CDTF">2015-06-05T18:17:20Z</dcterms:created>
  <dcterms:modified xsi:type="dcterms:W3CDTF">2023-03-21T04:57:40Z</dcterms:modified>
</cp:coreProperties>
</file>