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ena/Documents/TROPIMUNDO/MASTER THESIS/MS_Elena_master/data/Frugivores data/"/>
    </mc:Choice>
  </mc:AlternateContent>
  <xr:revisionPtr revIDLastSave="0" documentId="13_ncr:1_{608644F5-30E4-3449-98DB-A38A3A604951}" xr6:coauthVersionLast="43" xr6:coauthVersionMax="43" xr10:uidLastSave="{00000000-0000-0000-0000-000000000000}"/>
  <bookViews>
    <workbookView xWindow="-51200" yWindow="-8440" windowWidth="30860" windowHeight="27300" tabRatio="500" activeTab="3" xr2:uid="{00000000-000D-0000-FFFF-FFFF00000000}"/>
  </bookViews>
  <sheets>
    <sheet name="RAW" sheetId="1" r:id="rId1"/>
    <sheet name="Imputation" sheetId="2" r:id="rId2"/>
    <sheet name="Species means" sheetId="7" r:id="rId3"/>
    <sheet name="ALL" sheetId="8" r:id="rId4"/>
    <sheet name="METADATA" sheetId="10" r:id="rId5"/>
    <sheet name="Tabla dinamica" sheetId="4" r:id="rId6"/>
    <sheet name="Tabla dinamica 2" sheetId="9" r:id="rId7"/>
  </sheets>
  <definedNames>
    <definedName name="_xlnm._FilterDatabase" localSheetId="1" hidden="1">Imputation!$A$1:$AD$543</definedName>
    <definedName name="_xlnm._FilterDatabase" localSheetId="0" hidden="1">RAW!$A$1:$AC$542</definedName>
    <definedName name="_xlnm._FilterDatabase" localSheetId="2" hidden="1">'Species means'!$A$1:$AB$373</definedName>
  </definedNames>
  <calcPr calcId="191029"/>
  <pivotCaches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8" l="1"/>
  <c r="P140" i="2"/>
  <c r="P372" i="2"/>
  <c r="P373" i="2"/>
  <c r="P413" i="2" l="1"/>
  <c r="P412" i="2"/>
  <c r="P330" i="2"/>
  <c r="P318" i="2"/>
  <c r="P307" i="2"/>
  <c r="P304" i="2"/>
  <c r="O252" i="2" l="1"/>
  <c r="P252" i="2" s="1"/>
  <c r="P491" i="2"/>
  <c r="P20" i="2"/>
  <c r="P125" i="2"/>
  <c r="O236" i="2" l="1"/>
  <c r="P236" i="2" s="1"/>
  <c r="G24" i="8"/>
  <c r="G22" i="8"/>
  <c r="G7" i="8"/>
  <c r="G6" i="8"/>
  <c r="G5" i="8"/>
  <c r="G2" i="8"/>
  <c r="G4" i="8"/>
  <c r="G3" i="8"/>
  <c r="G8" i="8"/>
  <c r="G9" i="8"/>
  <c r="G10" i="8"/>
  <c r="G11" i="8"/>
  <c r="G13" i="8"/>
  <c r="G12" i="8"/>
  <c r="G15" i="8"/>
  <c r="G16" i="8"/>
  <c r="G17" i="8"/>
  <c r="G18" i="8"/>
  <c r="G19" i="8"/>
  <c r="G20" i="8"/>
  <c r="G21" i="8"/>
  <c r="G23" i="8"/>
  <c r="G25" i="8"/>
  <c r="G27" i="8"/>
  <c r="G26" i="8"/>
  <c r="G28" i="8"/>
  <c r="G29" i="8"/>
  <c r="G30" i="8"/>
  <c r="G31" i="8"/>
  <c r="G34" i="8"/>
  <c r="G33" i="8"/>
  <c r="G32" i="8"/>
  <c r="G35" i="8"/>
  <c r="G36" i="8"/>
  <c r="G37" i="8"/>
  <c r="G38" i="8"/>
  <c r="G39" i="8"/>
  <c r="F7" i="8"/>
  <c r="F23" i="8"/>
  <c r="F4" i="8"/>
  <c r="F19" i="8"/>
  <c r="F47" i="4" l="1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G9" i="4"/>
  <c r="F9" i="4"/>
  <c r="L284" i="2"/>
  <c r="M284" i="2" s="1"/>
  <c r="O37" i="2"/>
  <c r="P37" i="2" s="1"/>
  <c r="P24" i="2"/>
  <c r="Y406" i="2"/>
  <c r="O406" i="2"/>
  <c r="P406" i="2" s="1"/>
  <c r="Y252" i="2"/>
  <c r="Y266" i="2"/>
  <c r="O266" i="2"/>
  <c r="P266" i="2" s="1"/>
  <c r="P258" i="2"/>
  <c r="H143" i="7"/>
  <c r="F13" i="8"/>
  <c r="H158" i="7"/>
  <c r="H31" i="7"/>
  <c r="Y484" i="2"/>
  <c r="O484" i="2"/>
  <c r="P484" i="2" s="1"/>
  <c r="O426" i="2"/>
  <c r="P426" i="2" s="1"/>
  <c r="O427" i="2"/>
  <c r="P427" i="2" s="1"/>
  <c r="O280" i="2"/>
  <c r="P280" i="2" s="1"/>
  <c r="O215" i="2"/>
  <c r="P215" i="2" s="1"/>
  <c r="O141" i="2"/>
  <c r="P141" i="2" s="1"/>
  <c r="F18" i="8"/>
  <c r="F25" i="8"/>
  <c r="F33" i="8"/>
  <c r="F38" i="8"/>
  <c r="F3" i="8"/>
  <c r="F21" i="8"/>
  <c r="F24" i="8"/>
  <c r="F16" i="8"/>
  <c r="F27" i="8"/>
  <c r="F10" i="8"/>
  <c r="F2" i="8"/>
  <c r="F5" i="8"/>
  <c r="F14" i="8"/>
  <c r="F37" i="8"/>
  <c r="F30" i="8"/>
  <c r="F39" i="8"/>
  <c r="F32" i="8"/>
  <c r="F9" i="8"/>
  <c r="F15" i="8"/>
  <c r="F11" i="8"/>
  <c r="F28" i="8"/>
  <c r="F29" i="8"/>
  <c r="F12" i="8"/>
  <c r="F20" i="8"/>
  <c r="F36" i="8"/>
  <c r="F26" i="8"/>
  <c r="F17" i="8"/>
  <c r="F6" i="8"/>
  <c r="F31" i="8"/>
  <c r="F35" i="8"/>
  <c r="F22" i="8"/>
  <c r="F8" i="8"/>
  <c r="F34" i="8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31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Z540" i="2"/>
  <c r="AB540" i="2" s="1"/>
  <c r="AA540" i="2"/>
  <c r="Y540" i="2"/>
  <c r="H132" i="7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M439" i="2"/>
  <c r="H73" i="7"/>
  <c r="M229" i="2"/>
  <c r="H281" i="7"/>
  <c r="H66" i="7"/>
  <c r="H332" i="7"/>
  <c r="H333" i="7"/>
  <c r="H312" i="7"/>
  <c r="H263" i="7"/>
  <c r="H245" i="7"/>
  <c r="H130" i="7"/>
  <c r="H119" i="7"/>
  <c r="H136" i="7"/>
  <c r="H97" i="7"/>
  <c r="H86" i="7"/>
  <c r="H81" i="7"/>
  <c r="H72" i="7"/>
  <c r="H334" i="7"/>
  <c r="H264" i="7"/>
  <c r="H213" i="7"/>
  <c r="H111" i="7"/>
  <c r="H40" i="7"/>
  <c r="H103" i="7"/>
  <c r="H335" i="7"/>
  <c r="H313" i="7"/>
  <c r="H246" i="7"/>
  <c r="H214" i="7"/>
  <c r="H336" i="7"/>
  <c r="H215" i="7"/>
  <c r="H265" i="7"/>
  <c r="H247" i="7"/>
  <c r="H216" i="7"/>
  <c r="H164" i="7"/>
  <c r="H144" i="7"/>
  <c r="H142" i="7"/>
  <c r="H115" i="7"/>
  <c r="H211" i="7"/>
  <c r="H163" i="7"/>
  <c r="H160" i="7"/>
  <c r="H266" i="7"/>
  <c r="H217" i="7"/>
  <c r="H14" i="7"/>
  <c r="H8" i="7"/>
  <c r="H12" i="7"/>
  <c r="H7" i="7"/>
  <c r="H114" i="7"/>
  <c r="H70" i="7"/>
  <c r="H13" i="7"/>
  <c r="H6" i="7"/>
  <c r="H61" i="7"/>
  <c r="H39" i="7"/>
  <c r="H10" i="7"/>
  <c r="H38" i="7"/>
  <c r="H20" i="7"/>
  <c r="H16" i="7"/>
  <c r="H29" i="7"/>
  <c r="H218" i="7"/>
  <c r="H181" i="7"/>
  <c r="H166" i="7"/>
  <c r="H167" i="7"/>
  <c r="H337" i="7"/>
  <c r="H106" i="7"/>
  <c r="H105" i="7"/>
  <c r="H120" i="7"/>
  <c r="H80" i="7"/>
  <c r="H168" i="7"/>
  <c r="H242" i="7"/>
  <c r="H236" i="7"/>
  <c r="H21" i="7"/>
  <c r="H125" i="7"/>
  <c r="H69" i="7"/>
  <c r="H304" i="7"/>
  <c r="H261" i="7"/>
  <c r="H198" i="7"/>
  <c r="H338" i="7"/>
  <c r="H169" i="7"/>
  <c r="H339" i="7"/>
  <c r="H314" i="7"/>
  <c r="H309" i="7"/>
  <c r="H268" i="7"/>
  <c r="H249" i="7"/>
  <c r="H207" i="7"/>
  <c r="H186" i="7"/>
  <c r="H170" i="7"/>
  <c r="H269" i="7"/>
  <c r="H250" i="7"/>
  <c r="H219" i="7"/>
  <c r="H127" i="7"/>
  <c r="H62" i="7"/>
  <c r="H63" i="7"/>
  <c r="H171" i="7"/>
  <c r="H270" i="7"/>
  <c r="H251" i="7"/>
  <c r="H340" i="7"/>
  <c r="H96" i="7"/>
  <c r="H138" i="7"/>
  <c r="H237" i="7"/>
  <c r="H64" i="7"/>
  <c r="H341" i="7"/>
  <c r="H271" i="7"/>
  <c r="H220" i="7"/>
  <c r="H342" i="7"/>
  <c r="H272" i="7"/>
  <c r="H92" i="7"/>
  <c r="H79" i="7"/>
  <c r="H126" i="7"/>
  <c r="H42" i="7"/>
  <c r="H57" i="7"/>
  <c r="H90" i="7"/>
  <c r="H159" i="7"/>
  <c r="H58" i="7"/>
  <c r="H18" i="7"/>
  <c r="H68" i="7"/>
  <c r="H84" i="7"/>
  <c r="H118" i="7"/>
  <c r="H32" i="7"/>
  <c r="H19" i="7"/>
  <c r="H128" i="7"/>
  <c r="H87" i="7"/>
  <c r="H60" i="7"/>
  <c r="H85" i="7"/>
  <c r="H78" i="7"/>
  <c r="H112" i="7"/>
  <c r="H134" i="7"/>
  <c r="H343" i="7"/>
  <c r="H273" i="7"/>
  <c r="H154" i="7"/>
  <c r="H116" i="7"/>
  <c r="H172" i="7"/>
  <c r="H188" i="7"/>
  <c r="H165" i="7"/>
  <c r="H344" i="7"/>
  <c r="H274" i="7"/>
  <c r="H221" i="7"/>
  <c r="H182" i="7"/>
  <c r="H275" i="7"/>
  <c r="H222" i="7"/>
  <c r="H345" i="7"/>
  <c r="H315" i="7"/>
  <c r="H276" i="7"/>
  <c r="H238" i="7"/>
  <c r="H189" i="7"/>
  <c r="H346" i="7"/>
  <c r="H347" i="7"/>
  <c r="H316" i="7"/>
  <c r="H277" i="7"/>
  <c r="H223" i="7"/>
  <c r="H190" i="7"/>
  <c r="H224" i="7"/>
  <c r="H348" i="7"/>
  <c r="H317" i="7"/>
  <c r="H310" i="7"/>
  <c r="H349" i="7"/>
  <c r="H278" i="7"/>
  <c r="H191" i="7"/>
  <c r="H318" i="7"/>
  <c r="H350" i="7"/>
  <c r="H319" i="7"/>
  <c r="H279" i="7"/>
  <c r="H252" i="7"/>
  <c r="H225" i="7"/>
  <c r="H151" i="7"/>
  <c r="H156" i="7"/>
  <c r="H139" i="7"/>
  <c r="H351" i="7"/>
  <c r="H226" i="7"/>
  <c r="H173" i="7"/>
  <c r="H352" i="7"/>
  <c r="H353" i="7"/>
  <c r="H280" i="7"/>
  <c r="H227" i="7"/>
  <c r="H183" i="7"/>
  <c r="H174" i="7"/>
  <c r="H320" i="7"/>
  <c r="H253" i="7"/>
  <c r="H239" i="7"/>
  <c r="H192" i="7"/>
  <c r="H354" i="7"/>
  <c r="H206" i="7"/>
  <c r="H199" i="7"/>
  <c r="H355" i="7"/>
  <c r="H321" i="7"/>
  <c r="H208" i="7"/>
  <c r="H356" i="7"/>
  <c r="H322" i="7"/>
  <c r="H282" i="7"/>
  <c r="H254" i="7"/>
  <c r="H243" i="7"/>
  <c r="H240" i="7"/>
  <c r="H212" i="7"/>
  <c r="H209" i="7"/>
  <c r="H200" i="7"/>
  <c r="H193" i="7"/>
  <c r="H180" i="7"/>
  <c r="H283" i="7"/>
  <c r="H284" i="7"/>
  <c r="H228" i="7"/>
  <c r="H357" i="7"/>
  <c r="H285" i="7"/>
  <c r="H255" i="7"/>
  <c r="H229" i="7"/>
  <c r="H358" i="7"/>
  <c r="H45" i="7"/>
  <c r="H44" i="7"/>
  <c r="H152" i="7"/>
  <c r="H27" i="7"/>
  <c r="H359" i="7"/>
  <c r="H323" i="7"/>
  <c r="H286" i="7"/>
  <c r="H360" i="7"/>
  <c r="H324" i="7"/>
  <c r="H361" i="7"/>
  <c r="H287" i="7"/>
  <c r="H230" i="7"/>
  <c r="H362" i="7"/>
  <c r="H363" i="7"/>
  <c r="H325" i="7"/>
  <c r="H288" i="7"/>
  <c r="H256" i="7"/>
  <c r="H241" i="7"/>
  <c r="H201" i="7"/>
  <c r="H289" i="7"/>
  <c r="H231" i="7"/>
  <c r="H364" i="7"/>
  <c r="H326" i="7"/>
  <c r="H290" i="7"/>
  <c r="H52" i="7"/>
  <c r="H129" i="7"/>
  <c r="H82" i="7"/>
  <c r="H65" i="7"/>
  <c r="H22" i="7"/>
  <c r="H51" i="7"/>
  <c r="H93" i="7"/>
  <c r="H17" i="7"/>
  <c r="H67" i="7"/>
  <c r="H11" i="7"/>
  <c r="H15" i="7"/>
  <c r="H3" i="7"/>
  <c r="H35" i="7"/>
  <c r="H89" i="7"/>
  <c r="H4" i="7"/>
  <c r="H23" i="7"/>
  <c r="H2" i="7"/>
  <c r="H194" i="7"/>
  <c r="H187" i="7"/>
  <c r="H365" i="7"/>
  <c r="H327" i="7"/>
  <c r="H202" i="7"/>
  <c r="H49" i="7"/>
  <c r="H150" i="7"/>
  <c r="H157" i="7"/>
  <c r="H59" i="7"/>
  <c r="H203" i="7"/>
  <c r="H175" i="7"/>
  <c r="H133" i="7"/>
  <c r="H366" i="7"/>
  <c r="H328" i="7"/>
  <c r="H210" i="7"/>
  <c r="H291" i="7"/>
  <c r="H257" i="7"/>
  <c r="H232" i="7"/>
  <c r="H258" i="7"/>
  <c r="H244" i="7"/>
  <c r="H233" i="7"/>
  <c r="H162" i="7"/>
  <c r="H267" i="7"/>
  <c r="H248" i="7"/>
  <c r="H145" i="7"/>
  <c r="H88" i="7"/>
  <c r="H75" i="7"/>
  <c r="H98" i="7"/>
  <c r="H176" i="7"/>
  <c r="H367" i="7"/>
  <c r="H292" i="7"/>
  <c r="H259" i="7"/>
  <c r="H195" i="7"/>
  <c r="H293" i="7"/>
  <c r="H124" i="7"/>
  <c r="H43" i="7"/>
  <c r="H141" i="7"/>
  <c r="H155" i="7"/>
  <c r="H95" i="7"/>
  <c r="H91" i="7"/>
  <c r="H135" i="7"/>
  <c r="H146" i="7"/>
  <c r="H148" i="7"/>
  <c r="H368" i="7"/>
  <c r="H294" i="7"/>
  <c r="H260" i="7"/>
  <c r="H184" i="7"/>
  <c r="H204" i="7"/>
  <c r="H177" i="7"/>
  <c r="H295" i="7"/>
  <c r="H33" i="7"/>
  <c r="H121" i="7"/>
  <c r="H117" i="7"/>
  <c r="H109" i="7"/>
  <c r="H101" i="7"/>
  <c r="H24" i="7"/>
  <c r="H34" i="7"/>
  <c r="H53" i="7"/>
  <c r="H26" i="7"/>
  <c r="H9" i="7"/>
  <c r="H28" i="7"/>
  <c r="H196" i="7"/>
  <c r="H296" i="7"/>
  <c r="H56" i="7"/>
  <c r="H94" i="7"/>
  <c r="H99" i="7"/>
  <c r="H55" i="7"/>
  <c r="H104" i="7"/>
  <c r="H107" i="7"/>
  <c r="H369" i="7"/>
  <c r="H329" i="7"/>
  <c r="H297" i="7"/>
  <c r="H298" i="7"/>
  <c r="H299" i="7"/>
  <c r="H370" i="7"/>
  <c r="H300" i="7"/>
  <c r="H122" i="7"/>
  <c r="H197" i="7"/>
  <c r="H371" i="7"/>
  <c r="H330" i="7"/>
  <c r="H301" i="7"/>
  <c r="H372" i="7"/>
  <c r="H331" i="7"/>
  <c r="H205" i="7"/>
  <c r="H302" i="7"/>
  <c r="H161" i="7"/>
  <c r="H149" i="7"/>
  <c r="H153" i="7"/>
  <c r="H123" i="7"/>
  <c r="H137" i="7"/>
  <c r="H113" i="7"/>
  <c r="H71" i="7"/>
  <c r="H46" i="7"/>
  <c r="H50" i="7"/>
  <c r="H83" i="7"/>
  <c r="H307" i="7"/>
  <c r="H373" i="7"/>
  <c r="H234" i="7"/>
  <c r="H185" i="7"/>
  <c r="H311" i="7"/>
  <c r="H303" i="7"/>
  <c r="H235" i="7"/>
  <c r="H77" i="7"/>
  <c r="H102" i="7"/>
  <c r="H140" i="7"/>
  <c r="H76" i="7"/>
  <c r="H110" i="7"/>
  <c r="H54" i="7"/>
  <c r="H108" i="7"/>
  <c r="H178" i="7"/>
  <c r="H308" i="7"/>
  <c r="H41" i="7"/>
  <c r="H25" i="7"/>
  <c r="H48" i="7"/>
  <c r="H30" i="7"/>
  <c r="H36" i="7"/>
  <c r="H179" i="7"/>
  <c r="H74" i="7"/>
  <c r="H100" i="7"/>
  <c r="H37" i="7"/>
  <c r="H131" i="7"/>
  <c r="H305" i="7"/>
  <c r="H147" i="7"/>
  <c r="H306" i="7"/>
  <c r="H262" i="7"/>
  <c r="L302" i="2"/>
  <c r="M302" i="2" s="1"/>
  <c r="L522" i="2"/>
  <c r="M522" i="2" s="1"/>
  <c r="L259" i="2"/>
  <c r="M259" i="2" s="1"/>
  <c r="H47" i="7"/>
  <c r="L24" i="2"/>
  <c r="Y523" i="2"/>
  <c r="AB523" i="2" s="1"/>
  <c r="Z321" i="2"/>
  <c r="AB321" i="2" s="1"/>
  <c r="Y512" i="2"/>
  <c r="AB512" i="2" s="1"/>
  <c r="Z539" i="2"/>
  <c r="AB539" i="2" s="1"/>
  <c r="Z529" i="2"/>
  <c r="AB529" i="2" s="1"/>
  <c r="Z494" i="2"/>
  <c r="AB494" i="2" s="1"/>
  <c r="Z385" i="2"/>
  <c r="AB385" i="2" s="1"/>
  <c r="Z534" i="2"/>
  <c r="AB534" i="2" s="1"/>
  <c r="Z285" i="2"/>
  <c r="AB285" i="2" s="1"/>
  <c r="Z543" i="2"/>
  <c r="AB543" i="2" s="1"/>
  <c r="Z535" i="2"/>
  <c r="AB535" i="2" s="1"/>
  <c r="Z511" i="2"/>
  <c r="AB511" i="2" s="1"/>
  <c r="Z536" i="2"/>
  <c r="AB536" i="2" s="1"/>
  <c r="Z537" i="2"/>
  <c r="AB537" i="2" s="1"/>
  <c r="Z530" i="2"/>
  <c r="AB530" i="2" s="1"/>
  <c r="Z525" i="2"/>
  <c r="AB525" i="2" s="1"/>
  <c r="Z538" i="2"/>
  <c r="AB538" i="2" s="1"/>
  <c r="Y497" i="2"/>
  <c r="AB497" i="2" s="1"/>
  <c r="Y531" i="2"/>
  <c r="AB531" i="2" s="1"/>
  <c r="Y503" i="2"/>
  <c r="AB503" i="2" s="1"/>
  <c r="Z508" i="2"/>
  <c r="AB508" i="2" s="1"/>
  <c r="Y96" i="2"/>
  <c r="AB96" i="2" s="1"/>
  <c r="Y95" i="2"/>
  <c r="AB95" i="2" s="1"/>
  <c r="Y47" i="2"/>
  <c r="AB47" i="2" s="1"/>
  <c r="Y91" i="2"/>
  <c r="AB91" i="2" s="1"/>
  <c r="O86" i="2"/>
  <c r="P86" i="2" s="1"/>
  <c r="O396" i="2"/>
  <c r="O381" i="2"/>
  <c r="P381" i="2" s="1"/>
  <c r="O142" i="2"/>
  <c r="P142" i="2" s="1"/>
  <c r="O164" i="2"/>
  <c r="P164" i="2" s="1"/>
  <c r="O85" i="2"/>
  <c r="P85" i="2" s="1"/>
  <c r="AA85" i="2"/>
  <c r="Y33" i="2"/>
  <c r="AB33" i="2" s="1"/>
  <c r="Y434" i="2"/>
  <c r="AB434" i="2" s="1"/>
  <c r="Y284" i="2"/>
  <c r="AB284" i="2" s="1"/>
  <c r="Z91" i="2"/>
  <c r="Y37" i="2"/>
  <c r="Y20" i="2"/>
  <c r="AB20" i="2" s="1"/>
  <c r="Y46" i="2"/>
  <c r="AB46" i="2" s="1"/>
  <c r="Y45" i="2"/>
  <c r="AB45" i="2" s="1"/>
  <c r="L80" i="2"/>
  <c r="L86" i="2"/>
  <c r="L96" i="2"/>
  <c r="L110" i="2"/>
  <c r="L70" i="2"/>
  <c r="L85" i="2"/>
  <c r="L91" i="2"/>
  <c r="L95" i="2"/>
  <c r="L49" i="2"/>
  <c r="L15" i="2"/>
  <c r="L16" i="2"/>
  <c r="L20" i="2"/>
  <c r="L33" i="2"/>
  <c r="L37" i="2"/>
  <c r="AA539" i="2"/>
  <c r="Y539" i="2"/>
  <c r="M539" i="2"/>
  <c r="Z528" i="2"/>
  <c r="AB528" i="2" s="1"/>
  <c r="O154" i="2"/>
  <c r="P154" i="2" s="1"/>
  <c r="P111" i="2"/>
  <c r="P522" i="2"/>
  <c r="P112" i="2"/>
  <c r="Y501" i="2"/>
  <c r="P501" i="2"/>
  <c r="Y111" i="2"/>
  <c r="Y522" i="2"/>
  <c r="Y112" i="2"/>
  <c r="Y302" i="2"/>
  <c r="AB302" i="2" s="1"/>
  <c r="Y102" i="2"/>
  <c r="AB102" i="2" s="1"/>
  <c r="Y101" i="2"/>
  <c r="AB101" i="2" s="1"/>
  <c r="AB118" i="2"/>
  <c r="AB117" i="2"/>
  <c r="AB169" i="2"/>
  <c r="AB156" i="2"/>
  <c r="AB189" i="2"/>
  <c r="AA17" i="2"/>
  <c r="AB17" i="2" s="1"/>
  <c r="AA18" i="2"/>
  <c r="AB18" i="2" s="1"/>
  <c r="AA129" i="2"/>
  <c r="AB129" i="2" s="1"/>
  <c r="Z88" i="2"/>
  <c r="AB88" i="2" s="1"/>
  <c r="AA86" i="2"/>
  <c r="AA372" i="2"/>
  <c r="AB372" i="2" s="1"/>
  <c r="AA373" i="2"/>
  <c r="AA140" i="2"/>
  <c r="AB140" i="2" s="1"/>
  <c r="P371" i="2"/>
  <c r="P114" i="2"/>
  <c r="P509" i="2"/>
  <c r="P355" i="2"/>
  <c r="P416" i="2"/>
  <c r="P356" i="2"/>
  <c r="P191" i="2"/>
  <c r="P292" i="2"/>
  <c r="P71" i="2"/>
  <c r="P72" i="2"/>
  <c r="P340" i="2"/>
  <c r="P286" i="2"/>
  <c r="P155" i="2"/>
  <c r="P233" i="2"/>
  <c r="P364" i="2"/>
  <c r="P297" i="2"/>
  <c r="P165" i="2"/>
  <c r="P268" i="2"/>
  <c r="P363" i="2"/>
  <c r="P435" i="2"/>
  <c r="P409" i="2"/>
  <c r="P341" i="2"/>
  <c r="P243" i="2"/>
  <c r="P451" i="2"/>
  <c r="P382" i="2"/>
  <c r="P244" i="2"/>
  <c r="P73" i="2"/>
  <c r="P74" i="2"/>
  <c r="P75" i="2"/>
  <c r="P76" i="2"/>
  <c r="P245" i="2"/>
  <c r="P121" i="2"/>
  <c r="P147" i="2"/>
  <c r="P344" i="2"/>
  <c r="P295" i="2"/>
  <c r="P449" i="2"/>
  <c r="P403" i="2"/>
  <c r="P274" i="2"/>
  <c r="Y53" i="2"/>
  <c r="AB53" i="2" s="1"/>
  <c r="Y54" i="2"/>
  <c r="AB54" i="2" s="1"/>
  <c r="Y55" i="2"/>
  <c r="AB55" i="2" s="1"/>
  <c r="Y56" i="2"/>
  <c r="AB56" i="2" s="1"/>
  <c r="Y57" i="2"/>
  <c r="AB57" i="2" s="1"/>
  <c r="Y58" i="2"/>
  <c r="AB58" i="2" s="1"/>
  <c r="Y52" i="2"/>
  <c r="AB52" i="2" s="1"/>
  <c r="AA232" i="2"/>
  <c r="AB232" i="2" s="1"/>
  <c r="AA139" i="2"/>
  <c r="AB139" i="2" s="1"/>
  <c r="Y49" i="2"/>
  <c r="P49" i="2"/>
  <c r="Y41" i="2"/>
  <c r="AB41" i="2" s="1"/>
  <c r="Z25" i="2"/>
  <c r="AB25" i="2" s="1"/>
  <c r="Y24" i="2"/>
  <c r="AB24" i="2" s="1"/>
  <c r="O337" i="2"/>
  <c r="P337" i="2" s="1"/>
  <c r="Z21" i="2"/>
  <c r="AB21" i="2" s="1"/>
  <c r="Y15" i="2"/>
  <c r="AB15" i="2" s="1"/>
  <c r="Y16" i="2"/>
  <c r="AB16" i="2" s="1"/>
  <c r="Z284" i="2"/>
  <c r="Z10" i="2"/>
  <c r="AB10" i="2" s="1"/>
  <c r="AA277" i="2"/>
  <c r="O277" i="2"/>
  <c r="P277" i="2" s="1"/>
  <c r="AA236" i="2"/>
  <c r="Z266" i="2"/>
  <c r="Z3" i="2"/>
  <c r="AB3" i="2" s="1"/>
  <c r="Y2" i="2"/>
  <c r="Z2" i="2"/>
  <c r="AB2" i="2" s="1"/>
  <c r="AA2" i="2"/>
  <c r="Y3" i="2"/>
  <c r="AA3" i="2"/>
  <c r="Y4" i="2"/>
  <c r="Z4" i="2"/>
  <c r="AB4" i="2" s="1"/>
  <c r="AA4" i="2"/>
  <c r="Y5" i="2"/>
  <c r="Z5" i="2"/>
  <c r="AB5" i="2" s="1"/>
  <c r="AA5" i="2"/>
  <c r="Y6" i="2"/>
  <c r="Z6" i="2"/>
  <c r="AB6" i="2" s="1"/>
  <c r="AA6" i="2"/>
  <c r="Y7" i="2"/>
  <c r="Z7" i="2"/>
  <c r="AB7" i="2" s="1"/>
  <c r="AA7" i="2"/>
  <c r="Y8" i="2"/>
  <c r="Z8" i="2"/>
  <c r="AB8" i="2" s="1"/>
  <c r="AA8" i="2"/>
  <c r="Y9" i="2"/>
  <c r="Z9" i="2"/>
  <c r="AB9" i="2" s="1"/>
  <c r="AA9" i="2"/>
  <c r="Y10" i="2"/>
  <c r="AA10" i="2"/>
  <c r="Y11" i="2"/>
  <c r="Z11" i="2"/>
  <c r="AB11" i="2" s="1"/>
  <c r="AA11" i="2"/>
  <c r="Y12" i="2"/>
  <c r="Z12" i="2"/>
  <c r="AB12" i="2" s="1"/>
  <c r="AA12" i="2"/>
  <c r="AA284" i="2"/>
  <c r="Y13" i="2"/>
  <c r="Z13" i="2"/>
  <c r="AB13" i="2" s="1"/>
  <c r="AA13" i="2"/>
  <c r="Y14" i="2"/>
  <c r="Z14" i="2"/>
  <c r="AB14" i="2" s="1"/>
  <c r="AA14" i="2"/>
  <c r="Z15" i="2"/>
  <c r="AA15" i="2"/>
  <c r="Z16" i="2"/>
  <c r="AA16" i="2"/>
  <c r="Y19" i="2"/>
  <c r="Z19" i="2"/>
  <c r="AB19" i="2" s="1"/>
  <c r="AA19" i="2"/>
  <c r="Z20" i="2"/>
  <c r="AA20" i="2"/>
  <c r="Y21" i="2"/>
  <c r="AA21" i="2"/>
  <c r="Y22" i="2"/>
  <c r="Z22" i="2"/>
  <c r="AB22" i="2" s="1"/>
  <c r="AA22" i="2"/>
  <c r="Y107" i="2"/>
  <c r="Z107" i="2"/>
  <c r="AB107" i="2" s="1"/>
  <c r="AA107" i="2"/>
  <c r="Y108" i="2"/>
  <c r="Z108" i="2"/>
  <c r="AB108" i="2" s="1"/>
  <c r="AA108" i="2"/>
  <c r="Y109" i="2"/>
  <c r="Z109" i="2"/>
  <c r="AB109" i="2" s="1"/>
  <c r="AA109" i="2"/>
  <c r="Y23" i="2"/>
  <c r="Z23" i="2"/>
  <c r="AB23" i="2" s="1"/>
  <c r="AA23" i="2"/>
  <c r="Z24" i="2"/>
  <c r="AA24" i="2"/>
  <c r="Y25" i="2"/>
  <c r="AA25" i="2"/>
  <c r="Y26" i="2"/>
  <c r="Z26" i="2"/>
  <c r="AB26" i="2" s="1"/>
  <c r="AA26" i="2"/>
  <c r="Y27" i="2"/>
  <c r="Z27" i="2"/>
  <c r="AB27" i="2" s="1"/>
  <c r="AA27" i="2"/>
  <c r="Y28" i="2"/>
  <c r="Z28" i="2"/>
  <c r="AB28" i="2" s="1"/>
  <c r="AA28" i="2"/>
  <c r="Y29" i="2"/>
  <c r="Z29" i="2"/>
  <c r="AB29" i="2" s="1"/>
  <c r="AA29" i="2"/>
  <c r="Y30" i="2"/>
  <c r="Z30" i="2"/>
  <c r="AB30" i="2" s="1"/>
  <c r="AA30" i="2"/>
  <c r="Y31" i="2"/>
  <c r="Z31" i="2"/>
  <c r="AB31" i="2" s="1"/>
  <c r="AA31" i="2"/>
  <c r="Y32" i="2"/>
  <c r="Z32" i="2"/>
  <c r="AB32" i="2" s="1"/>
  <c r="AA32" i="2"/>
  <c r="Z33" i="2"/>
  <c r="AA33" i="2"/>
  <c r="Y34" i="2"/>
  <c r="Z34" i="2"/>
  <c r="AB34" i="2" s="1"/>
  <c r="AA34" i="2"/>
  <c r="Y35" i="2"/>
  <c r="Z35" i="2"/>
  <c r="AB35" i="2" s="1"/>
  <c r="AA35" i="2"/>
  <c r="Y36" i="2"/>
  <c r="Z36" i="2"/>
  <c r="AB36" i="2" s="1"/>
  <c r="AA36" i="2"/>
  <c r="Z37" i="2"/>
  <c r="AA37" i="2"/>
  <c r="Y38" i="2"/>
  <c r="Z38" i="2"/>
  <c r="AB38" i="2" s="1"/>
  <c r="AA38" i="2"/>
  <c r="Y39" i="2"/>
  <c r="Z39" i="2"/>
  <c r="AB39" i="2" s="1"/>
  <c r="AA39" i="2"/>
  <c r="Y40" i="2"/>
  <c r="Z40" i="2"/>
  <c r="AB40" i="2" s="1"/>
  <c r="AA40" i="2"/>
  <c r="Z41" i="2"/>
  <c r="AA41" i="2"/>
  <c r="Y42" i="2"/>
  <c r="Z42" i="2"/>
  <c r="AB42" i="2" s="1"/>
  <c r="AA42" i="2"/>
  <c r="Y43" i="2"/>
  <c r="Z43" i="2"/>
  <c r="AB43" i="2" s="1"/>
  <c r="AA43" i="2"/>
  <c r="Y44" i="2"/>
  <c r="Z44" i="2"/>
  <c r="AB44" i="2" s="1"/>
  <c r="AA44" i="2"/>
  <c r="Z45" i="2"/>
  <c r="AA45" i="2"/>
  <c r="Z46" i="2"/>
  <c r="AA46" i="2"/>
  <c r="Z47" i="2"/>
  <c r="AA47" i="2"/>
  <c r="Y48" i="2"/>
  <c r="Z48" i="2"/>
  <c r="AB48" i="2" s="1"/>
  <c r="AA48" i="2"/>
  <c r="Z49" i="2"/>
  <c r="AA49" i="2"/>
  <c r="Y50" i="2"/>
  <c r="Z50" i="2"/>
  <c r="AB50" i="2" s="1"/>
  <c r="AA50" i="2"/>
  <c r="Y51" i="2"/>
  <c r="Z51" i="2"/>
  <c r="AB51" i="2" s="1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Y59" i="2"/>
  <c r="Z59" i="2"/>
  <c r="AB59" i="2" s="1"/>
  <c r="AA59" i="2"/>
  <c r="Y60" i="2"/>
  <c r="Z60" i="2"/>
  <c r="AB60" i="2" s="1"/>
  <c r="AA60" i="2"/>
  <c r="Y61" i="2"/>
  <c r="Z61" i="2"/>
  <c r="AB61" i="2" s="1"/>
  <c r="AA61" i="2"/>
  <c r="Y62" i="2"/>
  <c r="Z62" i="2"/>
  <c r="AB62" i="2" s="1"/>
  <c r="AA62" i="2"/>
  <c r="Y63" i="2"/>
  <c r="Z63" i="2"/>
  <c r="AB63" i="2" s="1"/>
  <c r="AA63" i="2"/>
  <c r="Y64" i="2"/>
  <c r="Z64" i="2"/>
  <c r="AB64" i="2" s="1"/>
  <c r="AA64" i="2"/>
  <c r="Y65" i="2"/>
  <c r="Z65" i="2"/>
  <c r="AB65" i="2" s="1"/>
  <c r="AA65" i="2"/>
  <c r="Y66" i="2"/>
  <c r="Z66" i="2"/>
  <c r="AB66" i="2" s="1"/>
  <c r="AA66" i="2"/>
  <c r="Y67" i="2"/>
  <c r="Z67" i="2"/>
  <c r="AB67" i="2" s="1"/>
  <c r="AA67" i="2"/>
  <c r="Y68" i="2"/>
  <c r="Z68" i="2"/>
  <c r="AB68" i="2" s="1"/>
  <c r="AA68" i="2"/>
  <c r="Y69" i="2"/>
  <c r="Z69" i="2"/>
  <c r="AB69" i="2" s="1"/>
  <c r="AA69" i="2"/>
  <c r="Y70" i="2"/>
  <c r="Z70" i="2"/>
  <c r="AB70" i="2" s="1"/>
  <c r="AA70" i="2"/>
  <c r="Y71" i="2"/>
  <c r="Z71" i="2"/>
  <c r="AA71" i="2"/>
  <c r="Y72" i="2"/>
  <c r="Z72" i="2"/>
  <c r="AA72" i="2"/>
  <c r="Y73" i="2"/>
  <c r="Z73" i="2"/>
  <c r="AA73" i="2"/>
  <c r="Y74" i="2"/>
  <c r="Z74" i="2"/>
  <c r="AA74" i="2"/>
  <c r="Y75" i="2"/>
  <c r="Z75" i="2"/>
  <c r="AA75" i="2"/>
  <c r="Y76" i="2"/>
  <c r="Z76" i="2"/>
  <c r="AA76" i="2"/>
  <c r="Y77" i="2"/>
  <c r="Z77" i="2"/>
  <c r="AB77" i="2" s="1"/>
  <c r="AA77" i="2"/>
  <c r="Y78" i="2"/>
  <c r="Z78" i="2"/>
  <c r="AB78" i="2" s="1"/>
  <c r="AA78" i="2"/>
  <c r="Y79" i="2"/>
  <c r="Z79" i="2"/>
  <c r="AB79" i="2" s="1"/>
  <c r="AA79" i="2"/>
  <c r="Y80" i="2"/>
  <c r="Z80" i="2"/>
  <c r="AB80" i="2" s="1"/>
  <c r="AA80" i="2"/>
  <c r="Y81" i="2"/>
  <c r="Z81" i="2"/>
  <c r="AB81" i="2" s="1"/>
  <c r="AA81" i="2"/>
  <c r="Y82" i="2"/>
  <c r="Z82" i="2"/>
  <c r="AB82" i="2" s="1"/>
  <c r="AA82" i="2"/>
  <c r="Y83" i="2"/>
  <c r="Z83" i="2"/>
  <c r="AB83" i="2" s="1"/>
  <c r="AA83" i="2"/>
  <c r="Y84" i="2"/>
  <c r="Z84" i="2"/>
  <c r="AB84" i="2" s="1"/>
  <c r="AA84" i="2"/>
  <c r="Y85" i="2"/>
  <c r="Z85" i="2"/>
  <c r="Y86" i="2"/>
  <c r="Z86" i="2"/>
  <c r="Y87" i="2"/>
  <c r="Z87" i="2"/>
  <c r="AB87" i="2" s="1"/>
  <c r="AA87" i="2"/>
  <c r="Y88" i="2"/>
  <c r="AA88" i="2"/>
  <c r="Y89" i="2"/>
  <c r="Z89" i="2"/>
  <c r="AB89" i="2" s="1"/>
  <c r="AA89" i="2"/>
  <c r="Y90" i="2"/>
  <c r="Z90" i="2"/>
  <c r="AB90" i="2" s="1"/>
  <c r="AA90" i="2"/>
  <c r="Y17" i="2"/>
  <c r="Z17" i="2"/>
  <c r="Y18" i="2"/>
  <c r="Z18" i="2"/>
  <c r="AA91" i="2"/>
  <c r="Y259" i="2"/>
  <c r="Z259" i="2"/>
  <c r="AB259" i="2" s="1"/>
  <c r="AA259" i="2"/>
  <c r="Y92" i="2"/>
  <c r="Z92" i="2"/>
  <c r="AB92" i="2" s="1"/>
  <c r="AA92" i="2"/>
  <c r="Y93" i="2"/>
  <c r="Z93" i="2"/>
  <c r="AB93" i="2" s="1"/>
  <c r="AA93" i="2"/>
  <c r="Y94" i="2"/>
  <c r="Z94" i="2"/>
  <c r="AB94" i="2" s="1"/>
  <c r="AA94" i="2"/>
  <c r="Z95" i="2"/>
  <c r="AA95" i="2"/>
  <c r="Z96" i="2"/>
  <c r="AA96" i="2"/>
  <c r="Y97" i="2"/>
  <c r="Z97" i="2"/>
  <c r="AB97" i="2" s="1"/>
  <c r="AA97" i="2"/>
  <c r="Y98" i="2"/>
  <c r="Z98" i="2"/>
  <c r="AB98" i="2" s="1"/>
  <c r="AA98" i="2"/>
  <c r="Y99" i="2"/>
  <c r="Z99" i="2"/>
  <c r="AB99" i="2" s="1"/>
  <c r="AA99" i="2"/>
  <c r="Y100" i="2"/>
  <c r="Z100" i="2"/>
  <c r="AB100" i="2" s="1"/>
  <c r="AA100" i="2"/>
  <c r="Z101" i="2"/>
  <c r="AA101" i="2"/>
  <c r="Z302" i="2"/>
  <c r="AA302" i="2"/>
  <c r="Z102" i="2"/>
  <c r="AA102" i="2"/>
  <c r="Y103" i="2"/>
  <c r="Z103" i="2"/>
  <c r="AB103" i="2" s="1"/>
  <c r="AA103" i="2"/>
  <c r="Y104" i="2"/>
  <c r="Z104" i="2"/>
  <c r="AB104" i="2" s="1"/>
  <c r="AA104" i="2"/>
  <c r="Y105" i="2"/>
  <c r="Z105" i="2"/>
  <c r="AB105" i="2" s="1"/>
  <c r="AA105" i="2"/>
  <c r="Y106" i="2"/>
  <c r="Z106" i="2"/>
  <c r="AB106" i="2" s="1"/>
  <c r="AA106" i="2"/>
  <c r="Y110" i="2"/>
  <c r="Z110" i="2"/>
  <c r="AB110" i="2" s="1"/>
  <c r="AA110" i="2"/>
  <c r="Z111" i="2"/>
  <c r="AA111" i="2"/>
  <c r="Z522" i="2"/>
  <c r="AA522" i="2"/>
  <c r="Z112" i="2"/>
  <c r="AA112" i="2"/>
  <c r="Y113" i="2"/>
  <c r="Z113" i="2"/>
  <c r="AB113" i="2" s="1"/>
  <c r="AA113" i="2"/>
  <c r="Z541" i="2"/>
  <c r="AB541" i="2" s="1"/>
  <c r="Z451" i="2"/>
  <c r="Z435" i="2"/>
  <c r="Z409" i="2"/>
  <c r="Z382" i="2"/>
  <c r="Z364" i="2"/>
  <c r="Z363" i="2"/>
  <c r="AB363" i="2" s="1"/>
  <c r="Z341" i="2"/>
  <c r="Z297" i="2"/>
  <c r="Z268" i="2"/>
  <c r="AB268" i="2" s="1"/>
  <c r="Z244" i="2"/>
  <c r="Z243" i="2"/>
  <c r="Z165" i="2"/>
  <c r="Y199" i="2"/>
  <c r="P199" i="2"/>
  <c r="Y397" i="2"/>
  <c r="AB397" i="2" s="1"/>
  <c r="Y347" i="2"/>
  <c r="AB347" i="2" s="1"/>
  <c r="Y439" i="2"/>
  <c r="AB439" i="2" s="1"/>
  <c r="Y314" i="2"/>
  <c r="AB314" i="2" s="1"/>
  <c r="Y306" i="2"/>
  <c r="AB306" i="2" s="1"/>
  <c r="Y267" i="2"/>
  <c r="AB267" i="2" s="1"/>
  <c r="Y264" i="2"/>
  <c r="AB264" i="2" s="1"/>
  <c r="Y205" i="2"/>
  <c r="AB205" i="2" s="1"/>
  <c r="Y178" i="2"/>
  <c r="AB178" i="2" s="1"/>
  <c r="Y138" i="2"/>
  <c r="AB138" i="2" s="1"/>
  <c r="Z493" i="2"/>
  <c r="AB493" i="2" s="1"/>
  <c r="Z470" i="2"/>
  <c r="AB470" i="2" s="1"/>
  <c r="Z471" i="2"/>
  <c r="AB471" i="2" s="1"/>
  <c r="Z424" i="2"/>
  <c r="AB424" i="2" s="1"/>
  <c r="Z405" i="2"/>
  <c r="AB405" i="2" s="1"/>
  <c r="Z404" i="2"/>
  <c r="AB404" i="2" s="1"/>
  <c r="Z311" i="2"/>
  <c r="AB311" i="2" s="1"/>
  <c r="AA392" i="2"/>
  <c r="AB392" i="2" s="1"/>
  <c r="AA348" i="2"/>
  <c r="AB348" i="2" s="1"/>
  <c r="AA310" i="2"/>
  <c r="AB310" i="2" s="1"/>
  <c r="AA239" i="2"/>
  <c r="AB239" i="2" s="1"/>
  <c r="AA462" i="2"/>
  <c r="AB462" i="2" s="1"/>
  <c r="Y491" i="2"/>
  <c r="Y517" i="2"/>
  <c r="P517" i="2"/>
  <c r="P527" i="2"/>
  <c r="Y527" i="2"/>
  <c r="AA467" i="2"/>
  <c r="AB467" i="2" s="1"/>
  <c r="AA345" i="2"/>
  <c r="AB345" i="2" s="1"/>
  <c r="AA300" i="2"/>
  <c r="AB300" i="2" s="1"/>
  <c r="AA210" i="2"/>
  <c r="AB210" i="2" s="1"/>
  <c r="AA201" i="2"/>
  <c r="AB201" i="2" s="1"/>
  <c r="AA177" i="2"/>
  <c r="AB177" i="2" s="1"/>
  <c r="AA521" i="2"/>
  <c r="AB521" i="2" s="1"/>
  <c r="Y413" i="2"/>
  <c r="AB413" i="2" s="1"/>
  <c r="Y330" i="2"/>
  <c r="AB330" i="2" s="1"/>
  <c r="Y318" i="2"/>
  <c r="AB318" i="2" s="1"/>
  <c r="Y307" i="2"/>
  <c r="AB307" i="2" s="1"/>
  <c r="Y304" i="2"/>
  <c r="AB304" i="2" s="1"/>
  <c r="Y412" i="2"/>
  <c r="AB412" i="2" s="1"/>
  <c r="AA425" i="2"/>
  <c r="AB425" i="2" s="1"/>
  <c r="AA294" i="2"/>
  <c r="AB294" i="2" s="1"/>
  <c r="AA279" i="2"/>
  <c r="AB279" i="2" s="1"/>
  <c r="AA272" i="2"/>
  <c r="AB272" i="2" s="1"/>
  <c r="AA260" i="2"/>
  <c r="AB260" i="2" s="1"/>
  <c r="AA250" i="2"/>
  <c r="AB250" i="2" s="1"/>
  <c r="AA516" i="2"/>
  <c r="AB516" i="2" s="1"/>
  <c r="AA381" i="2"/>
  <c r="AA164" i="2"/>
  <c r="AA142" i="2"/>
  <c r="AA396" i="2"/>
  <c r="Z461" i="2"/>
  <c r="AB461" i="2" s="1"/>
  <c r="Z256" i="2"/>
  <c r="AB256" i="2" s="1"/>
  <c r="AA387" i="2"/>
  <c r="AB387" i="2" s="1"/>
  <c r="AA247" i="2"/>
  <c r="AB247" i="2" s="1"/>
  <c r="AA218" i="2"/>
  <c r="AB218" i="2" s="1"/>
  <c r="AA149" i="2"/>
  <c r="AB149" i="2" s="1"/>
  <c r="AA457" i="2"/>
  <c r="AB457" i="2" s="1"/>
  <c r="Y526" i="2"/>
  <c r="AB526" i="2" s="1"/>
  <c r="Y518" i="2"/>
  <c r="AB518" i="2" s="1"/>
  <c r="Y519" i="2"/>
  <c r="AB519" i="2" s="1"/>
  <c r="Y513" i="2"/>
  <c r="AB513" i="2" s="1"/>
  <c r="Y514" i="2"/>
  <c r="AB514" i="2" s="1"/>
  <c r="Y515" i="2"/>
  <c r="AB515" i="2" s="1"/>
  <c r="Y504" i="2"/>
  <c r="AB504" i="2" s="1"/>
  <c r="Y505" i="2"/>
  <c r="AB505" i="2" s="1"/>
  <c r="Y506" i="2"/>
  <c r="AB506" i="2" s="1"/>
  <c r="Y507" i="2"/>
  <c r="AB507" i="2" s="1"/>
  <c r="Y502" i="2"/>
  <c r="AB502" i="2" s="1"/>
  <c r="Y498" i="2"/>
  <c r="AB498" i="2" s="1"/>
  <c r="Y499" i="2"/>
  <c r="AB499" i="2" s="1"/>
  <c r="Y500" i="2"/>
  <c r="AB500" i="2" s="1"/>
  <c r="Y495" i="2"/>
  <c r="AB495" i="2" s="1"/>
  <c r="Y492" i="2"/>
  <c r="AB492" i="2" s="1"/>
  <c r="Y489" i="2"/>
  <c r="AB489" i="2" s="1"/>
  <c r="Y485" i="2"/>
  <c r="AB485" i="2" s="1"/>
  <c r="Y486" i="2"/>
  <c r="AB486" i="2" s="1"/>
  <c r="Y487" i="2"/>
  <c r="AB487" i="2" s="1"/>
  <c r="Y481" i="2"/>
  <c r="AB481" i="2" s="1"/>
  <c r="Y482" i="2"/>
  <c r="AB482" i="2" s="1"/>
  <c r="Y483" i="2"/>
  <c r="AB483" i="2" s="1"/>
  <c r="Y478" i="2"/>
  <c r="AB478" i="2" s="1"/>
  <c r="Y479" i="2"/>
  <c r="AB479" i="2" s="1"/>
  <c r="Y480" i="2"/>
  <c r="AB480" i="2" s="1"/>
  <c r="Y476" i="2"/>
  <c r="AB476" i="2" s="1"/>
  <c r="Y473" i="2"/>
  <c r="AB473" i="2" s="1"/>
  <c r="Y472" i="2"/>
  <c r="AB472" i="2" s="1"/>
  <c r="Y469" i="2"/>
  <c r="AB469" i="2" s="1"/>
  <c r="Y465" i="2"/>
  <c r="AB465" i="2" s="1"/>
  <c r="Y463" i="2"/>
  <c r="AB463" i="2" s="1"/>
  <c r="Y460" i="2"/>
  <c r="AB460" i="2" s="1"/>
  <c r="Y455" i="2"/>
  <c r="AB455" i="2" s="1"/>
  <c r="Y454" i="2"/>
  <c r="AB454" i="2" s="1"/>
  <c r="Y453" i="2"/>
  <c r="AB453" i="2" s="1"/>
  <c r="Y452" i="2"/>
  <c r="AB452" i="2" s="1"/>
  <c r="Y450" i="2"/>
  <c r="AB450" i="2" s="1"/>
  <c r="Y441" i="2"/>
  <c r="AB441" i="2" s="1"/>
  <c r="Y442" i="2"/>
  <c r="AB442" i="2" s="1"/>
  <c r="Y440" i="2"/>
  <c r="AB440" i="2" s="1"/>
  <c r="Y431" i="2"/>
  <c r="AB431" i="2" s="1"/>
  <c r="Y430" i="2"/>
  <c r="AB430" i="2" s="1"/>
  <c r="Y428" i="2"/>
  <c r="AB428" i="2" s="1"/>
  <c r="Y422" i="2"/>
  <c r="AB422" i="2" s="1"/>
  <c r="Y423" i="2"/>
  <c r="AB423" i="2" s="1"/>
  <c r="Y411" i="2"/>
  <c r="AB411" i="2" s="1"/>
  <c r="Y410" i="2"/>
  <c r="AB410" i="2" s="1"/>
  <c r="Y408" i="2"/>
  <c r="AB408" i="2" s="1"/>
  <c r="Y401" i="2"/>
  <c r="AB401" i="2" s="1"/>
  <c r="Y398" i="2"/>
  <c r="AB398" i="2" s="1"/>
  <c r="Y399" i="2"/>
  <c r="AB399" i="2" s="1"/>
  <c r="Y395" i="2"/>
  <c r="AB395" i="2" s="1"/>
  <c r="Y393" i="2"/>
  <c r="AB393" i="2" s="1"/>
  <c r="Y386" i="2"/>
  <c r="AB386" i="2" s="1"/>
  <c r="Y384" i="2"/>
  <c r="AB384" i="2" s="1"/>
  <c r="Y383" i="2"/>
  <c r="AB383" i="2" s="1"/>
  <c r="Y369" i="2"/>
  <c r="AB369" i="2" s="1"/>
  <c r="Y366" i="2"/>
  <c r="AB366" i="2" s="1"/>
  <c r="Y367" i="2"/>
  <c r="AB367" i="2" s="1"/>
  <c r="Y365" i="2"/>
  <c r="AB365" i="2" s="1"/>
  <c r="Y361" i="2"/>
  <c r="AB361" i="2" s="1"/>
  <c r="Y359" i="2"/>
  <c r="AB359" i="2" s="1"/>
  <c r="Y357" i="2"/>
  <c r="AB357" i="2" s="1"/>
  <c r="Y354" i="2"/>
  <c r="AB354" i="2" s="1"/>
  <c r="Y351" i="2"/>
  <c r="AB351" i="2" s="1"/>
  <c r="Y349" i="2"/>
  <c r="AB349" i="2" s="1"/>
  <c r="Y335" i="2"/>
  <c r="AB335" i="2" s="1"/>
  <c r="Y334" i="2"/>
  <c r="AB334" i="2" s="1"/>
  <c r="Y333" i="2"/>
  <c r="AB333" i="2" s="1"/>
  <c r="Y332" i="2"/>
  <c r="AB332" i="2" s="1"/>
  <c r="Y331" i="2"/>
  <c r="AB331" i="2" s="1"/>
  <c r="Y323" i="2"/>
  <c r="AB323" i="2" s="1"/>
  <c r="Y316" i="2"/>
  <c r="AB316" i="2" s="1"/>
  <c r="Y313" i="2"/>
  <c r="AB313" i="2" s="1"/>
  <c r="Y308" i="2"/>
  <c r="AB308" i="2" s="1"/>
  <c r="Y291" i="2"/>
  <c r="AB291" i="2" s="1"/>
  <c r="Y283" i="2"/>
  <c r="AB283" i="2" s="1"/>
  <c r="Y282" i="2"/>
  <c r="AB282" i="2" s="1"/>
  <c r="Y217" i="2"/>
  <c r="AB217" i="2" s="1"/>
  <c r="Y208" i="2"/>
  <c r="AB208" i="2" s="1"/>
  <c r="Y190" i="2"/>
  <c r="AB190" i="2" s="1"/>
  <c r="Y532" i="2"/>
  <c r="AB532" i="2" s="1"/>
  <c r="O394" i="2"/>
  <c r="P394" i="2" s="1"/>
  <c r="O343" i="2"/>
  <c r="P343" i="2" s="1"/>
  <c r="O303" i="2"/>
  <c r="P303" i="2" s="1"/>
  <c r="O228" i="2"/>
  <c r="P228" i="2" s="1"/>
  <c r="O464" i="2"/>
  <c r="P464" i="2" s="1"/>
  <c r="Y346" i="2"/>
  <c r="P346" i="2"/>
  <c r="Y342" i="2"/>
  <c r="P342" i="2"/>
  <c r="Y288" i="2"/>
  <c r="P288" i="2"/>
  <c r="Y273" i="2"/>
  <c r="P273" i="2"/>
  <c r="Y242" i="2"/>
  <c r="P242" i="2"/>
  <c r="Y219" i="2"/>
  <c r="P219" i="2"/>
  <c r="Y464" i="2"/>
  <c r="Y394" i="2"/>
  <c r="Y343" i="2"/>
  <c r="Y337" i="2"/>
  <c r="Y303" i="2"/>
  <c r="Y228" i="2"/>
  <c r="Y426" i="2"/>
  <c r="Y427" i="2"/>
  <c r="Y280" i="2"/>
  <c r="Y215" i="2"/>
  <c r="Y141" i="2"/>
  <c r="Y433" i="2"/>
  <c r="AB433" i="2" s="1"/>
  <c r="Y429" i="2"/>
  <c r="AB429" i="2" s="1"/>
  <c r="Y350" i="2"/>
  <c r="AB350" i="2" s="1"/>
  <c r="Y238" i="2"/>
  <c r="AB238" i="2" s="1"/>
  <c r="Y229" i="2"/>
  <c r="AB229" i="2" s="1"/>
  <c r="Y414" i="2"/>
  <c r="P414" i="2"/>
  <c r="P269" i="2"/>
  <c r="P257" i="2"/>
  <c r="P240" i="2"/>
  <c r="P207" i="2"/>
  <c r="P203" i="2"/>
  <c r="P161" i="2"/>
  <c r="P150" i="2"/>
  <c r="P143" i="2"/>
  <c r="P320" i="2"/>
  <c r="Y320" i="2"/>
  <c r="Y269" i="2"/>
  <c r="Y258" i="2"/>
  <c r="Y257" i="2"/>
  <c r="Y240" i="2"/>
  <c r="Y207" i="2"/>
  <c r="Y203" i="2"/>
  <c r="Y161" i="2"/>
  <c r="Y150" i="2"/>
  <c r="Y143" i="2"/>
  <c r="Y125" i="2"/>
  <c r="Z531" i="2"/>
  <c r="AA531" i="2"/>
  <c r="Z523" i="2"/>
  <c r="AA523" i="2"/>
  <c r="Z512" i="2"/>
  <c r="AA512" i="2"/>
  <c r="Z503" i="2"/>
  <c r="AA503" i="2"/>
  <c r="Z497" i="2"/>
  <c r="AA497" i="2"/>
  <c r="Y321" i="2"/>
  <c r="AA321" i="2"/>
  <c r="Y281" i="2"/>
  <c r="Z281" i="2"/>
  <c r="AB281" i="2" s="1"/>
  <c r="AA281" i="2"/>
  <c r="Z414" i="2"/>
  <c r="AA414" i="2"/>
  <c r="Z346" i="2"/>
  <c r="AA346" i="2"/>
  <c r="Z342" i="2"/>
  <c r="AA342" i="2"/>
  <c r="Z288" i="2"/>
  <c r="AA288" i="2"/>
  <c r="Z273" i="2"/>
  <c r="AA273" i="2"/>
  <c r="Z242" i="2"/>
  <c r="AA242" i="2"/>
  <c r="Z219" i="2"/>
  <c r="AA219" i="2"/>
  <c r="Z464" i="2"/>
  <c r="AA464" i="2"/>
  <c r="Z394" i="2"/>
  <c r="AA394" i="2"/>
  <c r="Z343" i="2"/>
  <c r="AA343" i="2"/>
  <c r="Z337" i="2"/>
  <c r="AA337" i="2"/>
  <c r="Z303" i="2"/>
  <c r="AA303" i="2"/>
  <c r="Z228" i="2"/>
  <c r="AA228" i="2"/>
  <c r="Z484" i="2"/>
  <c r="AA484" i="2"/>
  <c r="Z426" i="2"/>
  <c r="AA426" i="2"/>
  <c r="Z427" i="2"/>
  <c r="AA427" i="2"/>
  <c r="Z280" i="2"/>
  <c r="AA280" i="2"/>
  <c r="Z215" i="2"/>
  <c r="AA215" i="2"/>
  <c r="Z141" i="2"/>
  <c r="AA141" i="2"/>
  <c r="Z433" i="2"/>
  <c r="AA433" i="2"/>
  <c r="Z429" i="2"/>
  <c r="AA429" i="2"/>
  <c r="Z350" i="2"/>
  <c r="AA350" i="2"/>
  <c r="Z238" i="2"/>
  <c r="AA238" i="2"/>
  <c r="Z229" i="2"/>
  <c r="AA229" i="2"/>
  <c r="Y148" i="2"/>
  <c r="Z148" i="2"/>
  <c r="AB148" i="2" s="1"/>
  <c r="AA148" i="2"/>
  <c r="Y132" i="2"/>
  <c r="Z132" i="2"/>
  <c r="AB132" i="2" s="1"/>
  <c r="AA132" i="2"/>
  <c r="Y353" i="2"/>
  <c r="Z353" i="2"/>
  <c r="AB353" i="2" s="1"/>
  <c r="AA353" i="2"/>
  <c r="Y327" i="2"/>
  <c r="Z327" i="2"/>
  <c r="AB327" i="2" s="1"/>
  <c r="AA327" i="2"/>
  <c r="Y287" i="2"/>
  <c r="Z287" i="2"/>
  <c r="AB287" i="2" s="1"/>
  <c r="AA287" i="2"/>
  <c r="Y255" i="2"/>
  <c r="Z255" i="2"/>
  <c r="AB255" i="2" s="1"/>
  <c r="AA255" i="2"/>
  <c r="Y183" i="2"/>
  <c r="Z183" i="2"/>
  <c r="AB183" i="2" s="1"/>
  <c r="AA183" i="2"/>
  <c r="Y457" i="2"/>
  <c r="Z457" i="2"/>
  <c r="Y387" i="2"/>
  <c r="Z387" i="2"/>
  <c r="Y247" i="2"/>
  <c r="Z247" i="2"/>
  <c r="Y218" i="2"/>
  <c r="Z218" i="2"/>
  <c r="Y149" i="2"/>
  <c r="Z149" i="2"/>
  <c r="Z532" i="2"/>
  <c r="AA532" i="2"/>
  <c r="Z526" i="2"/>
  <c r="AA526" i="2"/>
  <c r="Z518" i="2"/>
  <c r="AA518" i="2"/>
  <c r="Z519" i="2"/>
  <c r="AA519" i="2"/>
  <c r="Z513" i="2"/>
  <c r="AA513" i="2"/>
  <c r="Z514" i="2"/>
  <c r="AA514" i="2"/>
  <c r="Z515" i="2"/>
  <c r="AA515" i="2"/>
  <c r="Z504" i="2"/>
  <c r="AA504" i="2"/>
  <c r="Z505" i="2"/>
  <c r="AA505" i="2"/>
  <c r="Z506" i="2"/>
  <c r="AA506" i="2"/>
  <c r="Z507" i="2"/>
  <c r="AA507" i="2"/>
  <c r="Z502" i="2"/>
  <c r="AA502" i="2"/>
  <c r="Z498" i="2"/>
  <c r="AA498" i="2"/>
  <c r="Z499" i="2"/>
  <c r="AA499" i="2"/>
  <c r="Z500" i="2"/>
  <c r="AA500" i="2"/>
  <c r="Z495" i="2"/>
  <c r="AA495" i="2"/>
  <c r="Z492" i="2"/>
  <c r="AA492" i="2"/>
  <c r="Z489" i="2"/>
  <c r="AA489" i="2"/>
  <c r="Z485" i="2"/>
  <c r="AA485" i="2"/>
  <c r="Z486" i="2"/>
  <c r="AA486" i="2"/>
  <c r="Z487" i="2"/>
  <c r="AA487" i="2"/>
  <c r="Z481" i="2"/>
  <c r="AA481" i="2"/>
  <c r="Z482" i="2"/>
  <c r="AA482" i="2"/>
  <c r="Z483" i="2"/>
  <c r="AA483" i="2"/>
  <c r="Z478" i="2"/>
  <c r="AA478" i="2"/>
  <c r="Z479" i="2"/>
  <c r="AA479" i="2"/>
  <c r="Z480" i="2"/>
  <c r="AA480" i="2"/>
  <c r="Z476" i="2"/>
  <c r="AA476" i="2"/>
  <c r="Z473" i="2"/>
  <c r="AA473" i="2"/>
  <c r="Z472" i="2"/>
  <c r="AA472" i="2"/>
  <c r="Z469" i="2"/>
  <c r="AA469" i="2"/>
  <c r="Z465" i="2"/>
  <c r="AA465" i="2"/>
  <c r="Z463" i="2"/>
  <c r="AA463" i="2"/>
  <c r="Z460" i="2"/>
  <c r="AA460" i="2"/>
  <c r="Z455" i="2"/>
  <c r="AA455" i="2"/>
  <c r="Z454" i="2"/>
  <c r="AA454" i="2"/>
  <c r="Z453" i="2"/>
  <c r="AA453" i="2"/>
  <c r="Z452" i="2"/>
  <c r="AA452" i="2"/>
  <c r="Z450" i="2"/>
  <c r="AA450" i="2"/>
  <c r="Z441" i="2"/>
  <c r="AA441" i="2"/>
  <c r="Z442" i="2"/>
  <c r="AA442" i="2"/>
  <c r="Z440" i="2"/>
  <c r="AA440" i="2"/>
  <c r="Z434" i="2"/>
  <c r="AA434" i="2"/>
  <c r="Z431" i="2"/>
  <c r="AA431" i="2"/>
  <c r="Z430" i="2"/>
  <c r="AA430" i="2"/>
  <c r="Z428" i="2"/>
  <c r="AA428" i="2"/>
  <c r="Z422" i="2"/>
  <c r="AA422" i="2"/>
  <c r="Z423" i="2"/>
  <c r="AA423" i="2"/>
  <c r="Z411" i="2"/>
  <c r="AA411" i="2"/>
  <c r="Z410" i="2"/>
  <c r="AA410" i="2"/>
  <c r="Z408" i="2"/>
  <c r="AA408" i="2"/>
  <c r="Z401" i="2"/>
  <c r="AA401" i="2"/>
  <c r="Z398" i="2"/>
  <c r="AA398" i="2"/>
  <c r="Z399" i="2"/>
  <c r="AA399" i="2"/>
  <c r="Z395" i="2"/>
  <c r="AA395" i="2"/>
  <c r="Z393" i="2"/>
  <c r="AA393" i="2"/>
  <c r="Z386" i="2"/>
  <c r="AA386" i="2"/>
  <c r="Z384" i="2"/>
  <c r="AA384" i="2"/>
  <c r="Z383" i="2"/>
  <c r="AA383" i="2"/>
  <c r="Z369" i="2"/>
  <c r="AA369" i="2"/>
  <c r="Z366" i="2"/>
  <c r="AA366" i="2"/>
  <c r="Z367" i="2"/>
  <c r="AA367" i="2"/>
  <c r="Z365" i="2"/>
  <c r="AA365" i="2"/>
  <c r="Z361" i="2"/>
  <c r="AA361" i="2"/>
  <c r="Z359" i="2"/>
  <c r="AA359" i="2"/>
  <c r="Z357" i="2"/>
  <c r="AA357" i="2"/>
  <c r="Z354" i="2"/>
  <c r="AA354" i="2"/>
  <c r="Z351" i="2"/>
  <c r="AA351" i="2"/>
  <c r="Z349" i="2"/>
  <c r="AA349" i="2"/>
  <c r="Z335" i="2"/>
  <c r="AA335" i="2"/>
  <c r="Z334" i="2"/>
  <c r="AA334" i="2"/>
  <c r="Z333" i="2"/>
  <c r="AA333" i="2"/>
  <c r="Z332" i="2"/>
  <c r="AA332" i="2"/>
  <c r="Z331" i="2"/>
  <c r="AA331" i="2"/>
  <c r="Z323" i="2"/>
  <c r="AA323" i="2"/>
  <c r="Z316" i="2"/>
  <c r="AA316" i="2"/>
  <c r="Z313" i="2"/>
  <c r="AA313" i="2"/>
  <c r="Z308" i="2"/>
  <c r="AA308" i="2"/>
  <c r="Z291" i="2"/>
  <c r="AA291" i="2"/>
  <c r="Z283" i="2"/>
  <c r="AA283" i="2"/>
  <c r="Z282" i="2"/>
  <c r="AA282" i="2"/>
  <c r="Z217" i="2"/>
  <c r="AA217" i="2"/>
  <c r="Z208" i="2"/>
  <c r="AA208" i="2"/>
  <c r="Z190" i="2"/>
  <c r="AA190" i="2"/>
  <c r="Y174" i="2"/>
  <c r="Z174" i="2"/>
  <c r="AB174" i="2" s="1"/>
  <c r="AA174" i="2"/>
  <c r="Y232" i="2"/>
  <c r="Z232" i="2"/>
  <c r="Y139" i="2"/>
  <c r="Z139" i="2"/>
  <c r="Y126" i="2"/>
  <c r="Z126" i="2"/>
  <c r="AB126" i="2" s="1"/>
  <c r="AA126" i="2"/>
  <c r="Y251" i="2"/>
  <c r="Z251" i="2"/>
  <c r="AB251" i="2" s="1"/>
  <c r="AA251" i="2"/>
  <c r="Y202" i="2"/>
  <c r="Z202" i="2"/>
  <c r="AB202" i="2" s="1"/>
  <c r="AA202" i="2"/>
  <c r="Y181" i="2"/>
  <c r="Z181" i="2"/>
  <c r="AB181" i="2" s="1"/>
  <c r="AA181" i="2"/>
  <c r="Y162" i="2"/>
  <c r="Z162" i="2"/>
  <c r="AB162" i="2" s="1"/>
  <c r="AA162" i="2"/>
  <c r="Y128" i="2"/>
  <c r="Z128" i="2"/>
  <c r="AB128" i="2" s="1"/>
  <c r="AA128" i="2"/>
  <c r="Y213" i="2"/>
  <c r="Z213" i="2"/>
  <c r="AB213" i="2" s="1"/>
  <c r="AA213" i="2"/>
  <c r="Y157" i="2"/>
  <c r="Z157" i="2"/>
  <c r="AB157" i="2" s="1"/>
  <c r="AA157" i="2"/>
  <c r="Y151" i="2"/>
  <c r="Z151" i="2"/>
  <c r="AB151" i="2" s="1"/>
  <c r="AA151" i="2"/>
  <c r="Y253" i="2"/>
  <c r="Z253" i="2"/>
  <c r="AB253" i="2" s="1"/>
  <c r="AA253" i="2"/>
  <c r="Y204" i="2"/>
  <c r="Z204" i="2"/>
  <c r="AB204" i="2" s="1"/>
  <c r="AA204" i="2"/>
  <c r="Y324" i="2"/>
  <c r="Z324" i="2"/>
  <c r="AB324" i="2" s="1"/>
  <c r="AA324" i="2"/>
  <c r="Y466" i="2"/>
  <c r="Z466" i="2"/>
  <c r="AB466" i="2" s="1"/>
  <c r="AA466" i="2"/>
  <c r="Y447" i="2"/>
  <c r="Z447" i="2"/>
  <c r="AB447" i="2" s="1"/>
  <c r="AA447" i="2"/>
  <c r="Y152" i="2"/>
  <c r="Z152" i="2"/>
  <c r="AB152" i="2" s="1"/>
  <c r="AA152" i="2"/>
  <c r="Y144" i="2"/>
  <c r="Z144" i="2"/>
  <c r="AB144" i="2" s="1"/>
  <c r="AA144" i="2"/>
  <c r="Y136" i="2"/>
  <c r="Z136" i="2"/>
  <c r="AB136" i="2" s="1"/>
  <c r="AA136" i="2"/>
  <c r="Y415" i="2"/>
  <c r="Z415" i="2"/>
  <c r="AB415" i="2" s="1"/>
  <c r="AA415" i="2"/>
  <c r="Y256" i="2"/>
  <c r="AA256" i="2"/>
  <c r="Y220" i="2"/>
  <c r="Z220" i="2"/>
  <c r="AB220" i="2" s="1"/>
  <c r="AA220" i="2"/>
  <c r="Y184" i="2"/>
  <c r="Z184" i="2"/>
  <c r="AB184" i="2" s="1"/>
  <c r="AA184" i="2"/>
  <c r="Y370" i="2"/>
  <c r="Z370" i="2"/>
  <c r="AB370" i="2" s="1"/>
  <c r="AA370" i="2"/>
  <c r="Y197" i="2"/>
  <c r="Z197" i="2"/>
  <c r="AB197" i="2" s="1"/>
  <c r="AA197" i="2"/>
  <c r="Y163" i="2"/>
  <c r="Z163" i="2"/>
  <c r="AB163" i="2" s="1"/>
  <c r="AA163" i="2"/>
  <c r="Y388" i="2"/>
  <c r="Z388" i="2"/>
  <c r="AB388" i="2" s="1"/>
  <c r="AA388" i="2"/>
  <c r="Y325" i="2"/>
  <c r="Z325" i="2"/>
  <c r="AB325" i="2" s="1"/>
  <c r="AA325" i="2"/>
  <c r="Y209" i="2"/>
  <c r="Z209" i="2"/>
  <c r="AB209" i="2" s="1"/>
  <c r="AA209" i="2"/>
  <c r="Y131" i="2"/>
  <c r="Z131" i="2"/>
  <c r="AB131" i="2" s="1"/>
  <c r="AA131" i="2"/>
  <c r="Y509" i="2"/>
  <c r="Z509" i="2"/>
  <c r="AA509" i="2"/>
  <c r="Y416" i="2"/>
  <c r="Z416" i="2"/>
  <c r="AA416" i="2"/>
  <c r="Y371" i="2"/>
  <c r="Z371" i="2"/>
  <c r="AA371" i="2"/>
  <c r="Y355" i="2"/>
  <c r="Z355" i="2"/>
  <c r="AA355" i="2"/>
  <c r="Y356" i="2"/>
  <c r="Z356" i="2"/>
  <c r="AA356" i="2"/>
  <c r="Y191" i="2"/>
  <c r="Z191" i="2"/>
  <c r="AA191" i="2"/>
  <c r="Y114" i="2"/>
  <c r="Z114" i="2"/>
  <c r="AA114" i="2"/>
  <c r="Y292" i="2"/>
  <c r="Z292" i="2"/>
  <c r="AA292" i="2"/>
  <c r="Y340" i="2"/>
  <c r="Z340" i="2"/>
  <c r="AA340" i="2"/>
  <c r="Y286" i="2"/>
  <c r="Z286" i="2"/>
  <c r="AB286" i="2" s="1"/>
  <c r="AA286" i="2"/>
  <c r="Y233" i="2"/>
  <c r="Z233" i="2"/>
  <c r="AA233" i="2"/>
  <c r="Y155" i="2"/>
  <c r="Z155" i="2"/>
  <c r="AA155" i="2"/>
  <c r="Y451" i="2"/>
  <c r="AA451" i="2"/>
  <c r="Y435" i="2"/>
  <c r="AA435" i="2"/>
  <c r="Y409" i="2"/>
  <c r="AA409" i="2"/>
  <c r="Y382" i="2"/>
  <c r="AA382" i="2"/>
  <c r="Y364" i="2"/>
  <c r="AA364" i="2"/>
  <c r="Y363" i="2"/>
  <c r="AA363" i="2"/>
  <c r="Y341" i="2"/>
  <c r="AA341" i="2"/>
  <c r="Y297" i="2"/>
  <c r="AA297" i="2"/>
  <c r="Y268" i="2"/>
  <c r="AA268" i="2"/>
  <c r="Y244" i="2"/>
  <c r="AA244" i="2"/>
  <c r="Y243" i="2"/>
  <c r="AA243" i="2"/>
  <c r="Y165" i="2"/>
  <c r="AA165" i="2"/>
  <c r="Y245" i="2"/>
  <c r="Z245" i="2"/>
  <c r="AA245" i="2"/>
  <c r="Y147" i="2"/>
  <c r="Z147" i="2"/>
  <c r="AA147" i="2"/>
  <c r="Y121" i="2"/>
  <c r="Z121" i="2"/>
  <c r="AA121" i="2"/>
  <c r="Y449" i="2"/>
  <c r="Z449" i="2"/>
  <c r="AA449" i="2"/>
  <c r="Y403" i="2"/>
  <c r="Z403" i="2"/>
  <c r="AB403" i="2" s="1"/>
  <c r="AA403" i="2"/>
  <c r="Y344" i="2"/>
  <c r="Z344" i="2"/>
  <c r="AA344" i="2"/>
  <c r="Y295" i="2"/>
  <c r="Z295" i="2"/>
  <c r="AA295" i="2"/>
  <c r="Y274" i="2"/>
  <c r="Z274" i="2"/>
  <c r="AB274" i="2" s="1"/>
  <c r="AA274" i="2"/>
  <c r="Y372" i="2"/>
  <c r="Z372" i="2"/>
  <c r="Y373" i="2"/>
  <c r="Z373" i="2"/>
  <c r="Y140" i="2"/>
  <c r="Z140" i="2"/>
  <c r="Y378" i="2"/>
  <c r="Z378" i="2"/>
  <c r="AB378" i="2" s="1"/>
  <c r="AA378" i="2"/>
  <c r="Y379" i="2"/>
  <c r="Z379" i="2"/>
  <c r="AB379" i="2" s="1"/>
  <c r="AA379" i="2"/>
  <c r="Y380" i="2"/>
  <c r="Z380" i="2"/>
  <c r="AB380" i="2" s="1"/>
  <c r="AA380" i="2"/>
  <c r="Y317" i="2"/>
  <c r="Z317" i="2"/>
  <c r="AB317" i="2" s="1"/>
  <c r="AA317" i="2"/>
  <c r="Y226" i="2"/>
  <c r="Z226" i="2"/>
  <c r="AB226" i="2" s="1"/>
  <c r="AA226" i="2"/>
  <c r="Y227" i="2"/>
  <c r="Z227" i="2"/>
  <c r="AB227" i="2" s="1"/>
  <c r="AA227" i="2"/>
  <c r="Y223" i="2"/>
  <c r="Z223" i="2"/>
  <c r="AB223" i="2" s="1"/>
  <c r="AA223" i="2"/>
  <c r="Y198" i="2"/>
  <c r="Z198" i="2"/>
  <c r="AB198" i="2" s="1"/>
  <c r="AA198" i="2"/>
  <c r="Y293" i="2"/>
  <c r="Z293" i="2"/>
  <c r="AB293" i="2" s="1"/>
  <c r="AA293" i="2"/>
  <c r="Y278" i="2"/>
  <c r="Z278" i="2"/>
  <c r="AB278" i="2" s="1"/>
  <c r="AA278" i="2"/>
  <c r="Y192" i="2"/>
  <c r="Z192" i="2"/>
  <c r="AB192" i="2" s="1"/>
  <c r="AA192" i="2"/>
  <c r="Y173" i="2"/>
  <c r="Z173" i="2"/>
  <c r="AB173" i="2" s="1"/>
  <c r="AA173" i="2"/>
  <c r="Y145" i="2"/>
  <c r="Z145" i="2"/>
  <c r="AB145" i="2" s="1"/>
  <c r="AA145" i="2"/>
  <c r="Y400" i="2"/>
  <c r="Z400" i="2"/>
  <c r="AB400" i="2" s="1"/>
  <c r="AA400" i="2"/>
  <c r="Y417" i="2"/>
  <c r="Z417" i="2"/>
  <c r="AB417" i="2" s="1"/>
  <c r="AA417" i="2"/>
  <c r="Y375" i="2"/>
  <c r="Z375" i="2"/>
  <c r="AB375" i="2" s="1"/>
  <c r="AA375" i="2"/>
  <c r="Y309" i="2"/>
  <c r="Z309" i="2"/>
  <c r="AB309" i="2" s="1"/>
  <c r="AA309" i="2"/>
  <c r="Y124" i="2"/>
  <c r="Z124" i="2"/>
  <c r="AB124" i="2" s="1"/>
  <c r="AA124" i="2"/>
  <c r="Y488" i="2"/>
  <c r="Z488" i="2"/>
  <c r="AB488" i="2" s="1"/>
  <c r="AA488" i="2"/>
  <c r="Y436" i="2"/>
  <c r="Z436" i="2"/>
  <c r="AB436" i="2" s="1"/>
  <c r="AA436" i="2"/>
  <c r="Y216" i="2"/>
  <c r="Z216" i="2"/>
  <c r="AB216" i="2" s="1"/>
  <c r="AA216" i="2"/>
  <c r="Y496" i="2"/>
  <c r="Z496" i="2"/>
  <c r="AB496" i="2" s="1"/>
  <c r="AA496" i="2"/>
  <c r="Y438" i="2"/>
  <c r="Z438" i="2"/>
  <c r="AB438" i="2" s="1"/>
  <c r="AA438" i="2"/>
  <c r="Y418" i="2"/>
  <c r="Z418" i="2"/>
  <c r="AB418" i="2" s="1"/>
  <c r="AA418" i="2"/>
  <c r="Y374" i="2"/>
  <c r="Z374" i="2"/>
  <c r="AB374" i="2" s="1"/>
  <c r="AA374" i="2"/>
  <c r="Y329" i="2"/>
  <c r="Z329" i="2"/>
  <c r="AB329" i="2" s="1"/>
  <c r="AA329" i="2"/>
  <c r="Y326" i="2"/>
  <c r="Z326" i="2"/>
  <c r="AB326" i="2" s="1"/>
  <c r="AA326" i="2"/>
  <c r="Y319" i="2"/>
  <c r="Z319" i="2"/>
  <c r="AB319" i="2" s="1"/>
  <c r="AA319" i="2"/>
  <c r="Y312" i="2"/>
  <c r="Z312" i="2"/>
  <c r="AB312" i="2" s="1"/>
  <c r="AA312" i="2"/>
  <c r="Y305" i="2"/>
  <c r="Z305" i="2"/>
  <c r="AB305" i="2" s="1"/>
  <c r="AA305" i="2"/>
  <c r="Y270" i="2"/>
  <c r="Z270" i="2"/>
  <c r="AB270" i="2" s="1"/>
  <c r="AA270" i="2"/>
  <c r="Y271" i="2"/>
  <c r="Z271" i="2"/>
  <c r="AB271" i="2" s="1"/>
  <c r="AA271" i="2"/>
  <c r="Y265" i="2"/>
  <c r="Z265" i="2"/>
  <c r="AB265" i="2" s="1"/>
  <c r="AA265" i="2"/>
  <c r="Y237" i="2"/>
  <c r="Z237" i="2"/>
  <c r="AB237" i="2" s="1"/>
  <c r="AA237" i="2"/>
  <c r="Y235" i="2"/>
  <c r="Z235" i="2"/>
  <c r="AB235" i="2" s="1"/>
  <c r="AA235" i="2"/>
  <c r="Y231" i="2"/>
  <c r="Z231" i="2"/>
  <c r="AB231" i="2" s="1"/>
  <c r="AA231" i="2"/>
  <c r="Y211" i="2"/>
  <c r="Z211" i="2"/>
  <c r="AB211" i="2" s="1"/>
  <c r="AA211" i="2"/>
  <c r="Y187" i="2"/>
  <c r="Z187" i="2"/>
  <c r="AB187" i="2" s="1"/>
  <c r="AA187" i="2"/>
  <c r="Y182" i="2"/>
  <c r="Z182" i="2"/>
  <c r="AB182" i="2" s="1"/>
  <c r="AA182" i="2"/>
  <c r="Y172" i="2"/>
  <c r="Z172" i="2"/>
  <c r="AB172" i="2" s="1"/>
  <c r="AA172" i="2"/>
  <c r="Y170" i="2"/>
  <c r="Z170" i="2"/>
  <c r="AB170" i="2" s="1"/>
  <c r="AA170" i="2"/>
  <c r="Y160" i="2"/>
  <c r="Z160" i="2"/>
  <c r="AB160" i="2" s="1"/>
  <c r="AA160" i="2"/>
  <c r="Y159" i="2"/>
  <c r="Z159" i="2"/>
  <c r="AB159" i="2" s="1"/>
  <c r="AA159" i="2"/>
  <c r="Y158" i="2"/>
  <c r="Z158" i="2"/>
  <c r="AB158" i="2" s="1"/>
  <c r="AA158" i="2"/>
  <c r="Y134" i="2"/>
  <c r="Z134" i="2"/>
  <c r="AB134" i="2" s="1"/>
  <c r="AA134" i="2"/>
  <c r="Y123" i="2"/>
  <c r="Z123" i="2"/>
  <c r="AB123" i="2" s="1"/>
  <c r="AA123" i="2"/>
  <c r="Y122" i="2"/>
  <c r="Z122" i="2"/>
  <c r="AB122" i="2" s="1"/>
  <c r="AA122" i="2"/>
  <c r="Y490" i="2"/>
  <c r="Z490" i="2"/>
  <c r="AB490" i="2" s="1"/>
  <c r="AA490" i="2"/>
  <c r="Y437" i="2"/>
  <c r="Z437" i="2"/>
  <c r="AB437" i="2" s="1"/>
  <c r="AA437" i="2"/>
  <c r="Y368" i="2"/>
  <c r="Z368" i="2"/>
  <c r="AB368" i="2" s="1"/>
  <c r="AA368" i="2"/>
  <c r="Y468" i="2"/>
  <c r="Z468" i="2"/>
  <c r="AB468" i="2" s="1"/>
  <c r="AA468" i="2"/>
  <c r="Y407" i="2"/>
  <c r="Z407" i="2"/>
  <c r="AB407" i="2" s="1"/>
  <c r="AA407" i="2"/>
  <c r="Y360" i="2"/>
  <c r="Z360" i="2"/>
  <c r="AB360" i="2" s="1"/>
  <c r="AA360" i="2"/>
  <c r="Y214" i="2"/>
  <c r="Z214" i="2"/>
  <c r="AB214" i="2" s="1"/>
  <c r="AA214" i="2"/>
  <c r="Y180" i="2"/>
  <c r="Z180" i="2"/>
  <c r="AB180" i="2" s="1"/>
  <c r="AA180" i="2"/>
  <c r="Y119" i="2"/>
  <c r="Z119" i="2"/>
  <c r="AB119" i="2" s="1"/>
  <c r="AA119" i="2"/>
  <c r="Y474" i="2"/>
  <c r="Z474" i="2"/>
  <c r="AB474" i="2" s="1"/>
  <c r="AA474" i="2"/>
  <c r="Y456" i="2"/>
  <c r="Z456" i="2"/>
  <c r="AB456" i="2" s="1"/>
  <c r="AA456" i="2"/>
  <c r="Y396" i="2"/>
  <c r="Z396" i="2"/>
  <c r="Y381" i="2"/>
  <c r="Z381" i="2"/>
  <c r="Y164" i="2"/>
  <c r="Z164" i="2"/>
  <c r="Y142" i="2"/>
  <c r="Z142" i="2"/>
  <c r="Y206" i="2"/>
  <c r="Z206" i="2"/>
  <c r="AB206" i="2" s="1"/>
  <c r="AA206" i="2"/>
  <c r="Y376" i="2"/>
  <c r="Z376" i="2"/>
  <c r="AB376" i="2" s="1"/>
  <c r="AA376" i="2"/>
  <c r="Y263" i="2"/>
  <c r="Z263" i="2"/>
  <c r="AB263" i="2" s="1"/>
  <c r="AA263" i="2"/>
  <c r="Y188" i="2"/>
  <c r="Z188" i="2"/>
  <c r="AB188" i="2" s="1"/>
  <c r="AA188" i="2"/>
  <c r="Y524" i="2"/>
  <c r="Z524" i="2"/>
  <c r="AB524" i="2" s="1"/>
  <c r="AA524" i="2"/>
  <c r="Y477" i="2"/>
  <c r="Z477" i="2"/>
  <c r="AB477" i="2" s="1"/>
  <c r="AA477" i="2"/>
  <c r="Y129" i="2"/>
  <c r="Z129" i="2"/>
  <c r="Y118" i="2"/>
  <c r="Z118" i="2"/>
  <c r="AA118" i="2"/>
  <c r="Y117" i="2"/>
  <c r="Z117" i="2"/>
  <c r="AA117" i="2"/>
  <c r="Y169" i="2"/>
  <c r="Z169" i="2"/>
  <c r="AA169" i="2"/>
  <c r="Y189" i="2"/>
  <c r="Z189" i="2"/>
  <c r="AA189" i="2"/>
  <c r="Y156" i="2"/>
  <c r="Z156" i="2"/>
  <c r="AA156" i="2"/>
  <c r="Y520" i="2"/>
  <c r="Z520" i="2"/>
  <c r="AB520" i="2" s="1"/>
  <c r="AA520" i="2"/>
  <c r="Y362" i="2"/>
  <c r="Z362" i="2"/>
  <c r="AB362" i="2" s="1"/>
  <c r="AA362" i="2"/>
  <c r="Y339" i="2"/>
  <c r="Z339" i="2"/>
  <c r="AB339" i="2" s="1"/>
  <c r="AA339" i="2"/>
  <c r="Y299" i="2"/>
  <c r="Z299" i="2"/>
  <c r="AB299" i="2" s="1"/>
  <c r="AA299" i="2"/>
  <c r="Y167" i="2"/>
  <c r="Z167" i="2"/>
  <c r="AB167" i="2" s="1"/>
  <c r="AA167" i="2"/>
  <c r="Y461" i="2"/>
  <c r="AA461" i="2"/>
  <c r="Y358" i="2"/>
  <c r="Z358" i="2"/>
  <c r="AB358" i="2" s="1"/>
  <c r="AA358" i="2"/>
  <c r="Y352" i="2"/>
  <c r="Z352" i="2"/>
  <c r="AB352" i="2" s="1"/>
  <c r="AA352" i="2"/>
  <c r="Y328" i="2"/>
  <c r="Z328" i="2"/>
  <c r="AB328" i="2" s="1"/>
  <c r="AA328" i="2"/>
  <c r="Y298" i="2"/>
  <c r="Z298" i="2"/>
  <c r="AB298" i="2" s="1"/>
  <c r="AA298" i="2"/>
  <c r="Y275" i="2"/>
  <c r="Z275" i="2"/>
  <c r="AB275" i="2" s="1"/>
  <c r="AA275" i="2"/>
  <c r="Y254" i="2"/>
  <c r="Z254" i="2"/>
  <c r="AB254" i="2" s="1"/>
  <c r="AA254" i="2"/>
  <c r="Y234" i="2"/>
  <c r="Z234" i="2"/>
  <c r="AB234" i="2" s="1"/>
  <c r="AA234" i="2"/>
  <c r="Y212" i="2"/>
  <c r="Z212" i="2"/>
  <c r="AB212" i="2" s="1"/>
  <c r="AA212" i="2"/>
  <c r="Y200" i="2"/>
  <c r="Z200" i="2"/>
  <c r="AB200" i="2" s="1"/>
  <c r="AA200" i="2"/>
  <c r="Y179" i="2"/>
  <c r="Z179" i="2"/>
  <c r="AB179" i="2" s="1"/>
  <c r="AA179" i="2"/>
  <c r="Y166" i="2"/>
  <c r="Z166" i="2"/>
  <c r="AB166" i="2" s="1"/>
  <c r="AA166" i="2"/>
  <c r="Y115" i="2"/>
  <c r="Z115" i="2"/>
  <c r="AB115" i="2" s="1"/>
  <c r="AA115" i="2"/>
  <c r="Y154" i="2"/>
  <c r="Z154" i="2"/>
  <c r="AA154" i="2"/>
  <c r="Y516" i="2"/>
  <c r="Z516" i="2"/>
  <c r="Y425" i="2"/>
  <c r="Z425" i="2"/>
  <c r="Y294" i="2"/>
  <c r="Z294" i="2"/>
  <c r="Y279" i="2"/>
  <c r="Z279" i="2"/>
  <c r="Y272" i="2"/>
  <c r="Z272" i="2"/>
  <c r="Y260" i="2"/>
  <c r="Z260" i="2"/>
  <c r="Y250" i="2"/>
  <c r="Z250" i="2"/>
  <c r="Y389" i="2"/>
  <c r="Z389" i="2"/>
  <c r="AB389" i="2" s="1"/>
  <c r="AA389" i="2"/>
  <c r="Y322" i="2"/>
  <c r="Z322" i="2"/>
  <c r="AB322" i="2" s="1"/>
  <c r="AA322" i="2"/>
  <c r="Y289" i="2"/>
  <c r="Z289" i="2"/>
  <c r="AB289" i="2" s="1"/>
  <c r="AA289" i="2"/>
  <c r="Y195" i="2"/>
  <c r="Z195" i="2"/>
  <c r="AB195" i="2" s="1"/>
  <c r="AA195" i="2"/>
  <c r="Y196" i="2"/>
  <c r="Z196" i="2"/>
  <c r="AB196" i="2" s="1"/>
  <c r="AA196" i="2"/>
  <c r="Y194" i="2"/>
  <c r="Z194" i="2"/>
  <c r="AB194" i="2" s="1"/>
  <c r="AA194" i="2"/>
  <c r="Y193" i="2"/>
  <c r="Z193" i="2"/>
  <c r="AB193" i="2" s="1"/>
  <c r="AA193" i="2"/>
  <c r="Y176" i="2"/>
  <c r="Z176" i="2"/>
  <c r="AB176" i="2" s="1"/>
  <c r="AA176" i="2"/>
  <c r="Y175" i="2"/>
  <c r="Z175" i="2"/>
  <c r="AB175" i="2" s="1"/>
  <c r="AA175" i="2"/>
  <c r="Y171" i="2"/>
  <c r="Z171" i="2"/>
  <c r="AB171" i="2" s="1"/>
  <c r="AA171" i="2"/>
  <c r="Y153" i="2"/>
  <c r="Z153" i="2"/>
  <c r="AB153" i="2" s="1"/>
  <c r="AA153" i="2"/>
  <c r="Y135" i="2"/>
  <c r="Z135" i="2"/>
  <c r="AB135" i="2" s="1"/>
  <c r="AA135" i="2"/>
  <c r="Y120" i="2"/>
  <c r="Z120" i="2"/>
  <c r="AB120" i="2" s="1"/>
  <c r="AA120" i="2"/>
  <c r="Z412" i="2"/>
  <c r="AA412" i="2"/>
  <c r="Z413" i="2"/>
  <c r="AA413" i="2"/>
  <c r="Z330" i="2"/>
  <c r="AA330" i="2"/>
  <c r="Z318" i="2"/>
  <c r="AA318" i="2"/>
  <c r="Z307" i="2"/>
  <c r="AA307" i="2"/>
  <c r="Z304" i="2"/>
  <c r="AA304" i="2"/>
  <c r="Y230" i="2"/>
  <c r="Z230" i="2"/>
  <c r="AB230" i="2" s="1"/>
  <c r="AA230" i="2"/>
  <c r="Y338" i="2"/>
  <c r="Z338" i="2"/>
  <c r="AB338" i="2" s="1"/>
  <c r="AA338" i="2"/>
  <c r="Y290" i="2"/>
  <c r="Z290" i="2"/>
  <c r="AB290" i="2" s="1"/>
  <c r="AA290" i="2"/>
  <c r="Y276" i="2"/>
  <c r="Z276" i="2"/>
  <c r="AB276" i="2" s="1"/>
  <c r="AA276" i="2"/>
  <c r="Y448" i="2"/>
  <c r="Z448" i="2"/>
  <c r="AB448" i="2" s="1"/>
  <c r="AA448" i="2"/>
  <c r="Y296" i="2"/>
  <c r="Z296" i="2"/>
  <c r="AB296" i="2" s="1"/>
  <c r="AA296" i="2"/>
  <c r="Y248" i="2"/>
  <c r="Z248" i="2"/>
  <c r="AB248" i="2" s="1"/>
  <c r="AA248" i="2"/>
  <c r="Y224" i="2"/>
  <c r="Z224" i="2"/>
  <c r="AB224" i="2" s="1"/>
  <c r="AA224" i="2"/>
  <c r="Y521" i="2"/>
  <c r="Z521" i="2"/>
  <c r="Y467" i="2"/>
  <c r="Z467" i="2"/>
  <c r="Y345" i="2"/>
  <c r="Z345" i="2"/>
  <c r="Y300" i="2"/>
  <c r="Z300" i="2"/>
  <c r="Y210" i="2"/>
  <c r="Z210" i="2"/>
  <c r="Y201" i="2"/>
  <c r="Z201" i="2"/>
  <c r="Y177" i="2"/>
  <c r="Z177" i="2"/>
  <c r="Y445" i="2"/>
  <c r="Z445" i="2"/>
  <c r="AB445" i="2" s="1"/>
  <c r="AA445" i="2"/>
  <c r="Y390" i="2"/>
  <c r="Z390" i="2"/>
  <c r="AB390" i="2" s="1"/>
  <c r="AA390" i="2"/>
  <c r="Y249" i="2"/>
  <c r="Z249" i="2"/>
  <c r="AB249" i="2" s="1"/>
  <c r="AA249" i="2"/>
  <c r="Y221" i="2"/>
  <c r="Z221" i="2"/>
  <c r="AB221" i="2" s="1"/>
  <c r="AA221" i="2"/>
  <c r="Y185" i="2"/>
  <c r="Z185" i="2"/>
  <c r="AB185" i="2" s="1"/>
  <c r="AA185" i="2"/>
  <c r="Y168" i="2"/>
  <c r="Z168" i="2"/>
  <c r="AB168" i="2" s="1"/>
  <c r="AA168" i="2"/>
  <c r="Y146" i="2"/>
  <c r="Z146" i="2"/>
  <c r="AB146" i="2" s="1"/>
  <c r="AA146" i="2"/>
  <c r="Y130" i="2"/>
  <c r="Z130" i="2"/>
  <c r="AB130" i="2" s="1"/>
  <c r="AA130" i="2"/>
  <c r="Y458" i="2"/>
  <c r="Z458" i="2"/>
  <c r="AB458" i="2" s="1"/>
  <c r="AA458" i="2"/>
  <c r="Y459" i="2"/>
  <c r="Z459" i="2"/>
  <c r="AB459" i="2" s="1"/>
  <c r="AA459" i="2"/>
  <c r="Y444" i="2"/>
  <c r="Z444" i="2"/>
  <c r="AB444" i="2" s="1"/>
  <c r="AA444" i="2"/>
  <c r="Y377" i="2"/>
  <c r="Z377" i="2"/>
  <c r="AB377" i="2" s="1"/>
  <c r="AA377" i="2"/>
  <c r="Y475" i="2"/>
  <c r="Z475" i="2"/>
  <c r="AB475" i="2" s="1"/>
  <c r="AA475" i="2"/>
  <c r="Y432" i="2"/>
  <c r="Z432" i="2"/>
  <c r="AB432" i="2" s="1"/>
  <c r="AA432" i="2"/>
  <c r="Y391" i="2"/>
  <c r="Z391" i="2"/>
  <c r="AB391" i="2" s="1"/>
  <c r="AA391" i="2"/>
  <c r="Y336" i="2"/>
  <c r="Z336" i="2"/>
  <c r="AB336" i="2" s="1"/>
  <c r="AA336" i="2"/>
  <c r="Y241" i="2"/>
  <c r="Z241" i="2"/>
  <c r="AB241" i="2" s="1"/>
  <c r="AA241" i="2"/>
  <c r="Y493" i="2"/>
  <c r="AA493" i="2"/>
  <c r="Y470" i="2"/>
  <c r="AA470" i="2"/>
  <c r="Y471" i="2"/>
  <c r="AA471" i="2"/>
  <c r="Y424" i="2"/>
  <c r="AA424" i="2"/>
  <c r="Y405" i="2"/>
  <c r="AA405" i="2"/>
  <c r="Y404" i="2"/>
  <c r="AA404" i="2"/>
  <c r="Y311" i="2"/>
  <c r="AA311" i="2"/>
  <c r="Z527" i="2"/>
  <c r="AA527" i="2"/>
  <c r="Z517" i="2"/>
  <c r="AA517" i="2"/>
  <c r="Z501" i="2"/>
  <c r="AA501" i="2"/>
  <c r="Z491" i="2"/>
  <c r="AA491" i="2"/>
  <c r="Y462" i="2"/>
  <c r="Z462" i="2"/>
  <c r="Y392" i="2"/>
  <c r="Z392" i="2"/>
  <c r="Y348" i="2"/>
  <c r="Z348" i="2"/>
  <c r="Y310" i="2"/>
  <c r="Z310" i="2"/>
  <c r="Y239" i="2"/>
  <c r="Z239" i="2"/>
  <c r="Y133" i="2"/>
  <c r="Z133" i="2"/>
  <c r="AB133" i="2" s="1"/>
  <c r="AA133" i="2"/>
  <c r="Y419" i="2"/>
  <c r="Z419" i="2"/>
  <c r="AB419" i="2" s="1"/>
  <c r="AA419" i="2"/>
  <c r="Y420" i="2"/>
  <c r="Z420" i="2"/>
  <c r="AB420" i="2" s="1"/>
  <c r="AA420" i="2"/>
  <c r="Y285" i="2"/>
  <c r="AA285" i="2"/>
  <c r="Y541" i="2"/>
  <c r="AA541" i="2"/>
  <c r="Y542" i="2"/>
  <c r="Z542" i="2"/>
  <c r="AB542" i="2" s="1"/>
  <c r="AA542" i="2"/>
  <c r="Y543" i="2"/>
  <c r="AA543" i="2"/>
  <c r="Y536" i="2"/>
  <c r="AA536" i="2"/>
  <c r="Y537" i="2"/>
  <c r="AA537" i="2"/>
  <c r="Y538" i="2"/>
  <c r="AA538" i="2"/>
  <c r="Y533" i="2"/>
  <c r="Z533" i="2"/>
  <c r="AB533" i="2" s="1"/>
  <c r="AA533" i="2"/>
  <c r="Y534" i="2"/>
  <c r="AA534" i="2"/>
  <c r="Y535" i="2"/>
  <c r="AA535" i="2"/>
  <c r="Y528" i="2"/>
  <c r="AA528" i="2"/>
  <c r="Y529" i="2"/>
  <c r="AA529" i="2"/>
  <c r="Y530" i="2"/>
  <c r="AA530" i="2"/>
  <c r="Y525" i="2"/>
  <c r="AA525" i="2"/>
  <c r="Y510" i="2"/>
  <c r="Z510" i="2"/>
  <c r="AB510" i="2" s="1"/>
  <c r="AA510" i="2"/>
  <c r="Y511" i="2"/>
  <c r="AA511" i="2"/>
  <c r="Y508" i="2"/>
  <c r="AA508" i="2"/>
  <c r="Y494" i="2"/>
  <c r="AA494" i="2"/>
  <c r="Y446" i="2"/>
  <c r="Z446" i="2"/>
  <c r="AB446" i="2" s="1"/>
  <c r="AA446" i="2"/>
  <c r="Y443" i="2"/>
  <c r="Z443" i="2"/>
  <c r="AB443" i="2" s="1"/>
  <c r="AA443" i="2"/>
  <c r="Y402" i="2"/>
  <c r="Z402" i="2"/>
  <c r="AB402" i="2" s="1"/>
  <c r="AA402" i="2"/>
  <c r="Y385" i="2"/>
  <c r="AA385" i="2"/>
  <c r="AA266" i="2"/>
  <c r="Z252" i="2"/>
  <c r="AA252" i="2"/>
  <c r="Y315" i="2"/>
  <c r="Z315" i="2"/>
  <c r="AB315" i="2" s="1"/>
  <c r="AA315" i="2"/>
  <c r="Y246" i="2"/>
  <c r="Z246" i="2"/>
  <c r="AB246" i="2" s="1"/>
  <c r="AA246" i="2"/>
  <c r="Y186" i="2"/>
  <c r="Z186" i="2"/>
  <c r="AB186" i="2" s="1"/>
  <c r="AA186" i="2"/>
  <c r="Z397" i="2"/>
  <c r="AA397" i="2"/>
  <c r="Z347" i="2"/>
  <c r="AA347" i="2"/>
  <c r="Z439" i="2"/>
  <c r="AA439" i="2"/>
  <c r="Z314" i="2"/>
  <c r="AA314" i="2"/>
  <c r="Z306" i="2"/>
  <c r="AA306" i="2"/>
  <c r="Z267" i="2"/>
  <c r="AA267" i="2"/>
  <c r="Z264" i="2"/>
  <c r="AA264" i="2"/>
  <c r="Z205" i="2"/>
  <c r="AA205" i="2"/>
  <c r="Z178" i="2"/>
  <c r="AA178" i="2"/>
  <c r="Z138" i="2"/>
  <c r="AA138" i="2"/>
  <c r="Y421" i="2"/>
  <c r="Z421" i="2"/>
  <c r="AB421" i="2" s="1"/>
  <c r="AA421" i="2"/>
  <c r="Y301" i="2"/>
  <c r="Z301" i="2"/>
  <c r="AB301" i="2" s="1"/>
  <c r="AA301" i="2"/>
  <c r="Y261" i="2"/>
  <c r="Z261" i="2"/>
  <c r="AB261" i="2" s="1"/>
  <c r="AA261" i="2"/>
  <c r="Y262" i="2"/>
  <c r="Z262" i="2"/>
  <c r="AB262" i="2" s="1"/>
  <c r="AA262" i="2"/>
  <c r="Y127" i="2"/>
  <c r="Z127" i="2"/>
  <c r="AB127" i="2" s="1"/>
  <c r="AA127" i="2"/>
  <c r="Y116" i="2"/>
  <c r="Z116" i="2"/>
  <c r="AB116" i="2" s="1"/>
  <c r="AA116" i="2"/>
  <c r="Y277" i="2"/>
  <c r="Z277" i="2"/>
  <c r="Y236" i="2"/>
  <c r="Z236" i="2"/>
  <c r="Z320" i="2"/>
  <c r="AA320" i="2"/>
  <c r="Z269" i="2"/>
  <c r="AA269" i="2"/>
  <c r="Z258" i="2"/>
  <c r="AA258" i="2"/>
  <c r="Z257" i="2"/>
  <c r="AA257" i="2"/>
  <c r="Z240" i="2"/>
  <c r="AA240" i="2"/>
  <c r="Z207" i="2"/>
  <c r="AA207" i="2"/>
  <c r="Z203" i="2"/>
  <c r="AA203" i="2"/>
  <c r="Z199" i="2"/>
  <c r="AA199" i="2"/>
  <c r="Z161" i="2"/>
  <c r="AA161" i="2"/>
  <c r="Z150" i="2"/>
  <c r="AA150" i="2"/>
  <c r="Z143" i="2"/>
  <c r="AA143" i="2"/>
  <c r="Z125" i="2"/>
  <c r="AA125" i="2"/>
  <c r="Y225" i="2"/>
  <c r="Z225" i="2"/>
  <c r="AB225" i="2" s="1"/>
  <c r="AA225" i="2"/>
  <c r="Y222" i="2"/>
  <c r="Z222" i="2"/>
  <c r="AB222" i="2" s="1"/>
  <c r="AA222" i="2"/>
  <c r="Y137" i="2"/>
  <c r="Z137" i="2"/>
  <c r="AB137" i="2" s="1"/>
  <c r="AA137" i="2"/>
  <c r="Z406" i="2"/>
  <c r="AA406" i="2"/>
  <c r="M543" i="2"/>
  <c r="M542" i="2"/>
  <c r="M541" i="2"/>
  <c r="M3" i="1"/>
  <c r="M2" i="1"/>
  <c r="M4" i="1"/>
  <c r="P396" i="2"/>
  <c r="AB164" i="2" l="1"/>
  <c r="AB121" i="2"/>
  <c r="AB435" i="2"/>
  <c r="AB74" i="2"/>
  <c r="AB142" i="2"/>
  <c r="AB449" i="2"/>
  <c r="AB292" i="2"/>
  <c r="AB355" i="2"/>
  <c r="AB451" i="2"/>
  <c r="AB297" i="2"/>
  <c r="AB191" i="2"/>
  <c r="AB295" i="2"/>
  <c r="AB258" i="2"/>
  <c r="AB364" i="2"/>
  <c r="AB245" i="2"/>
  <c r="AB340" i="2"/>
  <c r="AB509" i="2"/>
  <c r="AB243" i="2"/>
  <c r="AB73" i="2"/>
  <c r="AB381" i="2"/>
  <c r="AB371" i="2"/>
  <c r="AB356" i="2"/>
  <c r="AB396" i="2"/>
  <c r="AB344" i="2"/>
  <c r="AB86" i="2"/>
  <c r="AB233" i="2"/>
  <c r="AB114" i="2"/>
  <c r="AB203" i="2"/>
  <c r="AB517" i="2"/>
  <c r="AB76" i="2"/>
  <c r="AB72" i="2"/>
  <c r="AB341" i="2"/>
  <c r="AB320" i="2"/>
  <c r="AB244" i="2"/>
  <c r="AB143" i="2"/>
  <c r="AB414" i="2"/>
  <c r="AB409" i="2"/>
  <c r="AB49" i="2"/>
  <c r="AB337" i="2"/>
  <c r="AB161" i="2"/>
  <c r="AB257" i="2"/>
  <c r="AB491" i="2"/>
  <c r="AB150" i="2"/>
  <c r="AB147" i="2"/>
  <c r="AB416" i="2"/>
  <c r="AB342" i="2"/>
  <c r="AB277" i="2"/>
  <c r="AB522" i="2"/>
  <c r="AB484" i="2"/>
  <c r="AB75" i="2"/>
  <c r="AB71" i="2"/>
  <c r="AB155" i="2"/>
  <c r="AB269" i="2"/>
  <c r="AB228" i="2"/>
  <c r="AB303" i="2"/>
  <c r="AB242" i="2"/>
  <c r="AB288" i="2"/>
  <c r="AB346" i="2"/>
  <c r="AB125" i="2"/>
  <c r="AB373" i="2"/>
  <c r="AB240" i="2"/>
  <c r="AB343" i="2"/>
  <c r="AB273" i="2"/>
  <c r="AB141" i="2"/>
  <c r="AB426" i="2"/>
  <c r="AB112" i="2"/>
  <c r="AB154" i="2"/>
  <c r="AB85" i="2"/>
  <c r="AB266" i="2"/>
  <c r="AB207" i="2"/>
  <c r="AB215" i="2"/>
  <c r="AB394" i="2"/>
  <c r="AB280" i="2"/>
  <c r="AB527" i="2"/>
  <c r="AB427" i="2"/>
  <c r="AB219" i="2"/>
  <c r="AB501" i="2"/>
  <c r="AB464" i="2"/>
  <c r="AB236" i="2"/>
  <c r="AB111" i="2"/>
  <c r="AB37" i="2"/>
  <c r="AB199" i="2"/>
  <c r="AB406" i="2"/>
  <c r="AB165" i="2"/>
  <c r="AB382" i="2"/>
  <c r="AB252" i="2"/>
</calcChain>
</file>

<file path=xl/sharedStrings.xml><?xml version="1.0" encoding="utf-8"?>
<sst xmlns="http://schemas.openxmlformats.org/spreadsheetml/2006/main" count="15194" uniqueCount="319">
  <si>
    <t>frug</t>
  </si>
  <si>
    <t>plant</t>
  </si>
  <si>
    <t>n_visits</t>
  </si>
  <si>
    <t>obs_time</t>
  </si>
  <si>
    <t>visit_rate</t>
  </si>
  <si>
    <t>n_fruits</t>
  </si>
  <si>
    <t>fruit_visit</t>
  </si>
  <si>
    <t>QTY</t>
  </si>
  <si>
    <t>frug_family</t>
  </si>
  <si>
    <t>body_mass</t>
  </si>
  <si>
    <t>gape_size</t>
  </si>
  <si>
    <t>plant_family</t>
  </si>
  <si>
    <t>FRDIAM</t>
  </si>
  <si>
    <t>FRLENG</t>
  </si>
  <si>
    <t>FRFM</t>
  </si>
  <si>
    <t>PFM</t>
  </si>
  <si>
    <t>SFM</t>
  </si>
  <si>
    <t>PDM</t>
  </si>
  <si>
    <t>SDM</t>
  </si>
  <si>
    <t>SEEDS</t>
  </si>
  <si>
    <t>WATER</t>
  </si>
  <si>
    <t>LIP</t>
  </si>
  <si>
    <t>PRO</t>
  </si>
  <si>
    <t>SSUGAR</t>
  </si>
  <si>
    <t>INSUGAR</t>
  </si>
  <si>
    <t>NSC</t>
  </si>
  <si>
    <t>TOTALC</t>
  </si>
  <si>
    <t>TOTALSUG</t>
  </si>
  <si>
    <t>frug_capacity</t>
  </si>
  <si>
    <t>Aburria jacutinga</t>
  </si>
  <si>
    <t>Cecropia glaziovii</t>
  </si>
  <si>
    <t>NA</t>
  </si>
  <si>
    <t>Cracidae</t>
  </si>
  <si>
    <t>Urticaceae</t>
  </si>
  <si>
    <t>Chrysophyllum flexuosum</t>
  </si>
  <si>
    <t>Sapotaceae</t>
  </si>
  <si>
    <t>Cinnamodendron dinisii</t>
  </si>
  <si>
    <t>Canellaceae</t>
  </si>
  <si>
    <t>Citharexylum myrianthum</t>
  </si>
  <si>
    <t>Verbenaceae</t>
  </si>
  <si>
    <t>Cordia silvestris</t>
  </si>
  <si>
    <t>Boraginaceae</t>
  </si>
  <si>
    <t>Cryptocarya moschata</t>
  </si>
  <si>
    <t>Lauraceae</t>
  </si>
  <si>
    <t>Cupania oblongifolia</t>
  </si>
  <si>
    <t>Sapindaceae</t>
  </si>
  <si>
    <t>Euterpe edulis</t>
  </si>
  <si>
    <t>Arecaceae</t>
  </si>
  <si>
    <t>Ficus enormis</t>
  </si>
  <si>
    <t>Moraceae</t>
  </si>
  <si>
    <t>Matayba elaeagnoides</t>
  </si>
  <si>
    <t>Meliosma sinuata</t>
  </si>
  <si>
    <t>Sabiaceae</t>
  </si>
  <si>
    <t>Nectandra megapotamica</t>
  </si>
  <si>
    <t>Phytolacca dioica</t>
  </si>
  <si>
    <t>Phytolaccaceae</t>
  </si>
  <si>
    <t>Quiina glazovii</t>
  </si>
  <si>
    <t>Quiinaceae</t>
  </si>
  <si>
    <t>Virola bicuhyba</t>
  </si>
  <si>
    <t>Myristicaceae</t>
  </si>
  <si>
    <t>Virola gardneri</t>
  </si>
  <si>
    <t>Virola oleifera</t>
  </si>
  <si>
    <t>Baillonius bailloni</t>
  </si>
  <si>
    <t>Cabralea canjerana</t>
  </si>
  <si>
    <t>Ramphastidae</t>
  </si>
  <si>
    <t>Meliaceae</t>
  </si>
  <si>
    <t>Miconia cinnamomifolia</t>
  </si>
  <si>
    <t>Melastomataceae</t>
  </si>
  <si>
    <t>Euphonia chlorotica</t>
  </si>
  <si>
    <t>Chamissoa altissima</t>
  </si>
  <si>
    <t>Fringillidae</t>
  </si>
  <si>
    <t>Amaranthaceae</t>
  </si>
  <si>
    <t>Ficus microcarpa</t>
  </si>
  <si>
    <t>Melia azedarach</t>
  </si>
  <si>
    <t>Phoradendron affine</t>
  </si>
  <si>
    <t>Santalaceae</t>
  </si>
  <si>
    <t>Phoradendron piperoides</t>
  </si>
  <si>
    <t>Protium heptaphyllum</t>
  </si>
  <si>
    <t>Burseraceae</t>
  </si>
  <si>
    <t>Psidium guajava</t>
  </si>
  <si>
    <t>Myrtaceae</t>
  </si>
  <si>
    <t>Tapirira guianensis</t>
  </si>
  <si>
    <t>Anacardiaceae</t>
  </si>
  <si>
    <t>Trichilia catigua</t>
  </si>
  <si>
    <t>Euphonia pectoralis</t>
  </si>
  <si>
    <t>Coussapoa microcarpa</t>
  </si>
  <si>
    <t>Myrsine umbellata</t>
  </si>
  <si>
    <t>Primulaceae</t>
  </si>
  <si>
    <t>Sloanea guianensis</t>
  </si>
  <si>
    <t>Elaeocarpaceae</t>
  </si>
  <si>
    <t>Euphonia violacea</t>
  </si>
  <si>
    <t>Cordia curassavica</t>
  </si>
  <si>
    <t>Ficus hirsuta</t>
  </si>
  <si>
    <t>Guapira opposita</t>
  </si>
  <si>
    <t>Nyctaginaceae</t>
  </si>
  <si>
    <t>Henriettea saldanhaei</t>
  </si>
  <si>
    <t>Lantana pohliana</t>
  </si>
  <si>
    <t>Miconia albicans</t>
  </si>
  <si>
    <t>Miconia prasina</t>
  </si>
  <si>
    <t>Phoradendron crassifolium</t>
  </si>
  <si>
    <t>Piper tectoniifolium</t>
  </si>
  <si>
    <t>Piperaceae</t>
  </si>
  <si>
    <t>Schinus terebinthifolius</t>
  </si>
  <si>
    <t>Sorocea ilicifolia</t>
  </si>
  <si>
    <t>Penelope obscura</t>
  </si>
  <si>
    <t>Miconia chartacea</t>
  </si>
  <si>
    <t>Myrcia pubipetala</t>
  </si>
  <si>
    <t>Nectandra lanceolata</t>
  </si>
  <si>
    <t>Symplocos uniflora</t>
  </si>
  <si>
    <t>Symplocaceae</t>
  </si>
  <si>
    <t>Procnias nudicollis</t>
  </si>
  <si>
    <t>Eugenia umbelliflora</t>
  </si>
  <si>
    <t>Cotingidae</t>
  </si>
  <si>
    <t>Ramphastos dicolorus</t>
  </si>
  <si>
    <t>Erythroxylum ambiguum</t>
  </si>
  <si>
    <t>Erythroxylaceae</t>
  </si>
  <si>
    <t>Eugenia uniflora</t>
  </si>
  <si>
    <t>Miconia cinerascens</t>
  </si>
  <si>
    <t>Myrsine coriacea</t>
  </si>
  <si>
    <t>Vitex polygama</t>
  </si>
  <si>
    <t>Lamiaceae</t>
  </si>
  <si>
    <t>Ramphastos vitellinus</t>
  </si>
  <si>
    <t>Paullinia carpopoda</t>
  </si>
  <si>
    <t>Schefflera morototoni</t>
  </si>
  <si>
    <t>Araliaceae</t>
  </si>
  <si>
    <t>Selenidera maculirostris</t>
  </si>
  <si>
    <t>Tangara cayana</t>
  </si>
  <si>
    <t>Acnistus arborescens</t>
  </si>
  <si>
    <t>Thraupidae</t>
  </si>
  <si>
    <t>Solanaceae</t>
  </si>
  <si>
    <t>Alchornea glandulosa</t>
  </si>
  <si>
    <t>Euphorbiaceae</t>
  </si>
  <si>
    <t>Alchornea sidifolia</t>
  </si>
  <si>
    <t>Anacardium occidentale</t>
  </si>
  <si>
    <t>Archontophoenix cunninghamiana</t>
  </si>
  <si>
    <t>Byrsonima sericea</t>
  </si>
  <si>
    <t>Malpighiaceae</t>
  </si>
  <si>
    <t>Casearia sylvestris</t>
  </si>
  <si>
    <t>Salicaceae</t>
  </si>
  <si>
    <t>Cecropia pachystachya</t>
  </si>
  <si>
    <t>Copaifera langsdorffii</t>
  </si>
  <si>
    <t>Fabaceae</t>
  </si>
  <si>
    <t>Cupania emarginata</t>
  </si>
  <si>
    <t>Erythroxylum deciduum</t>
  </si>
  <si>
    <t>Frangula purshiana</t>
  </si>
  <si>
    <t>Rhamnaceae</t>
  </si>
  <si>
    <t>Guettarda viburnoides</t>
  </si>
  <si>
    <t>Rubiaceae</t>
  </si>
  <si>
    <t>Hirtella ciliata</t>
  </si>
  <si>
    <t>Chrysobalanaceae</t>
  </si>
  <si>
    <t>Livistona chinensis</t>
  </si>
  <si>
    <t>Magnolia ovata</t>
  </si>
  <si>
    <t>Magnoliaceae</t>
  </si>
  <si>
    <t>Miconia ligustroides</t>
  </si>
  <si>
    <t>Miconia minutiflora</t>
  </si>
  <si>
    <t>Miconia urophylla</t>
  </si>
  <si>
    <t>Myrcia tomentosa</t>
  </si>
  <si>
    <t>Myrsine gardneriana</t>
  </si>
  <si>
    <t>Paullinia micrantha</t>
  </si>
  <si>
    <t>Pera glabrata</t>
  </si>
  <si>
    <t>Peraceae</t>
  </si>
  <si>
    <t>Trema micrantha</t>
  </si>
  <si>
    <t>Cannabaceae</t>
  </si>
  <si>
    <t>Trichilia clausseni</t>
  </si>
  <si>
    <t>Tangara cyanocephala</t>
  </si>
  <si>
    <t>Clusia criuva</t>
  </si>
  <si>
    <t>Clusiaceae</t>
  </si>
  <si>
    <t>Myrcia fallax</t>
  </si>
  <si>
    <t>Tangara seledon</t>
  </si>
  <si>
    <t>Thraupis palmarum</t>
  </si>
  <si>
    <t>Aegiphila sellowiana</t>
  </si>
  <si>
    <t>Curatella americana</t>
  </si>
  <si>
    <t>Dilleniaceae</t>
  </si>
  <si>
    <t>Ficus benjamina</t>
  </si>
  <si>
    <t>Phoebe pickelli</t>
  </si>
  <si>
    <t>Virola sebifera</t>
  </si>
  <si>
    <t>Xylopia sericea</t>
  </si>
  <si>
    <t>Annonaceae</t>
  </si>
  <si>
    <t>Thraupis sayaca</t>
  </si>
  <si>
    <t>Eugenia cerasiflora</t>
  </si>
  <si>
    <t>Euterpe oleracea</t>
  </si>
  <si>
    <t>Ficus insipida</t>
  </si>
  <si>
    <t>Ilex paraguariensis</t>
  </si>
  <si>
    <t>Aquifoliaceae</t>
  </si>
  <si>
    <t>Miconia cuspidata</t>
  </si>
  <si>
    <t>Miconia sellowiana</t>
  </si>
  <si>
    <t>Myrciaria trunciflora</t>
  </si>
  <si>
    <t>Plinia cauliflora</t>
  </si>
  <si>
    <t>Richeria grandis</t>
  </si>
  <si>
    <t>Phyllanthaceae</t>
  </si>
  <si>
    <t>Senna macranthera</t>
  </si>
  <si>
    <t>Solanum erianthum</t>
  </si>
  <si>
    <t>Solanum granulosoleprosum</t>
  </si>
  <si>
    <t>Solanum myrianthum</t>
  </si>
  <si>
    <t>Styrax leprosus</t>
  </si>
  <si>
    <t>Styracaceae</t>
  </si>
  <si>
    <t>Syzygium cumini</t>
  </si>
  <si>
    <t>Tityra cayana</t>
  </si>
  <si>
    <t>Trogon surrucura</t>
  </si>
  <si>
    <t>Alchornea triplinervia</t>
  </si>
  <si>
    <t>Trogonidae</t>
  </si>
  <si>
    <t>Ilex brevicuspis</t>
  </si>
  <si>
    <t>Trogon viridis</t>
  </si>
  <si>
    <t>Turdus albicollis</t>
  </si>
  <si>
    <t>Turdidae</t>
  </si>
  <si>
    <t>Amaioua guianensis</t>
  </si>
  <si>
    <t>Guatteria sellowiana</t>
  </si>
  <si>
    <t>Leandra carassana</t>
  </si>
  <si>
    <t>Miconia tristis</t>
  </si>
  <si>
    <t>Sloanea monosperma</t>
  </si>
  <si>
    <t>Turdus rufiventris</t>
  </si>
  <si>
    <t>Aegiphila integrifolia</t>
  </si>
  <si>
    <t>Cissus selloana</t>
  </si>
  <si>
    <t>Vitaceae</t>
  </si>
  <si>
    <t>Cordia ecalyculata</t>
  </si>
  <si>
    <t>Endlicheria paniculata</t>
  </si>
  <si>
    <t>Guarea macrophylla</t>
  </si>
  <si>
    <t>Matayba guianensis</t>
  </si>
  <si>
    <t>Miconia pepericarpa</t>
  </si>
  <si>
    <t>Miconia pusilliflora</t>
  </si>
  <si>
    <t>Myrceugenia myrcioides</t>
  </si>
  <si>
    <t>Ocotea pulchella</t>
  </si>
  <si>
    <t>Prunus myrtifolia</t>
  </si>
  <si>
    <t>Rosaceae</t>
  </si>
  <si>
    <t>Solanum viscosissimum</t>
  </si>
  <si>
    <t>Struthanthus vulgaris</t>
  </si>
  <si>
    <t>Loranthaceae</t>
  </si>
  <si>
    <t>s_energy(TC)</t>
  </si>
  <si>
    <t>s_energy(TOTSUG)</t>
  </si>
  <si>
    <t>s_energy(NSC)</t>
  </si>
  <si>
    <t>energy_fruit</t>
  </si>
  <si>
    <t>QTY_SD</t>
  </si>
  <si>
    <t>Etiquetas de fila</t>
  </si>
  <si>
    <t>Total general</t>
  </si>
  <si>
    <t>Valores</t>
  </si>
  <si>
    <t>Promedio de energy_fruit</t>
  </si>
  <si>
    <t>species</t>
  </si>
  <si>
    <t>QTY_SE</t>
  </si>
  <si>
    <t>Contar de QTY</t>
  </si>
  <si>
    <t>(Todos)</t>
  </si>
  <si>
    <t>Promedio de QTY2</t>
  </si>
  <si>
    <t>Desvest de QTY3</t>
  </si>
  <si>
    <t>TE</t>
  </si>
  <si>
    <t xml:space="preserve">Ramphastos vitellinus </t>
  </si>
  <si>
    <t>Varronia curassavica</t>
  </si>
  <si>
    <t>Cinnamomun triplinerve</t>
  </si>
  <si>
    <t>Trichilia claussenii</t>
  </si>
  <si>
    <t>Cinnamomum triplinerve</t>
  </si>
  <si>
    <t>plant_species</t>
  </si>
  <si>
    <t>QTY_mean</t>
  </si>
  <si>
    <t>Aburria_jacutinga</t>
  </si>
  <si>
    <t>plant_familiy</t>
  </si>
  <si>
    <t>Penelope_obscura</t>
  </si>
  <si>
    <t>Ramphastos_vitellinus</t>
  </si>
  <si>
    <t>Ramphastos_dicolorus</t>
  </si>
  <si>
    <t>Procnias_nudicollis</t>
  </si>
  <si>
    <t>Selenidera_maculirostris</t>
  </si>
  <si>
    <t>Baillonius_bailloni</t>
  </si>
  <si>
    <t>Trogon_viridis</t>
  </si>
  <si>
    <t>Trogon_surrucura</t>
  </si>
  <si>
    <t>Tityra_cayana</t>
  </si>
  <si>
    <t>Turdus_rufiventris</t>
  </si>
  <si>
    <t>Turdus_albicollis</t>
  </si>
  <si>
    <t>Thraupis_palmarum</t>
  </si>
  <si>
    <t>Thraupis_sayaca</t>
  </si>
  <si>
    <t>Tangara_seledon</t>
  </si>
  <si>
    <t>Tangara_cyanocephala</t>
  </si>
  <si>
    <t>Euphonia_violacea</t>
  </si>
  <si>
    <t>Euphonia_chlorotica</t>
  </si>
  <si>
    <t>(Varios elementos)</t>
  </si>
  <si>
    <t>Etiquetas de columna</t>
  </si>
  <si>
    <t>Promedio de TE</t>
  </si>
  <si>
    <t>TE2</t>
  </si>
  <si>
    <t>Euphonia_pectoralis</t>
  </si>
  <si>
    <t>Tangara_cayana</t>
  </si>
  <si>
    <t>FRUG_IMPUTATED</t>
  </si>
  <si>
    <t>PLANT_IMPUTATED</t>
  </si>
  <si>
    <t>Frugivore species</t>
  </si>
  <si>
    <t>Total number of visits</t>
  </si>
  <si>
    <t>Time of plant observation in hours</t>
  </si>
  <si>
    <t>Visitation rate. Visits per hour, corrected if more than one individual</t>
  </si>
  <si>
    <t>Total number of fruits consumed or manipulated</t>
  </si>
  <si>
    <t>Number of fruits per visit (n_fruits/n_visits)</t>
  </si>
  <si>
    <t>Body mass in grams</t>
  </si>
  <si>
    <t>Gape size in mm</t>
  </si>
  <si>
    <t>Plant family</t>
  </si>
  <si>
    <t>Fruit diameter (mm)</t>
  </si>
  <si>
    <t>Fruit length (mm)</t>
  </si>
  <si>
    <t>Fruit fresh mass (g)</t>
  </si>
  <si>
    <t>Pulp fresh mass (g)</t>
  </si>
  <si>
    <t>Seed fresh mass (g)</t>
  </si>
  <si>
    <t>Dry mass of pulp per fruit (g)</t>
  </si>
  <si>
    <t>Dry mass of seed(s) per fruit (g)</t>
  </si>
  <si>
    <t>Number of seeds per fruit</t>
  </si>
  <si>
    <t xml:space="preserve">Percentage of water </t>
  </si>
  <si>
    <t>Lipids percentage of dry fruit</t>
  </si>
  <si>
    <t>Protein percentage of dry fruit</t>
  </si>
  <si>
    <t>Soluble sugar  percentage of dry fruit</t>
  </si>
  <si>
    <t>Insoluble sugar</t>
  </si>
  <si>
    <t>Non-structural carbohydrates percentage of dry fruit</t>
  </si>
  <si>
    <t>Total carbohydrates</t>
  </si>
  <si>
    <t>Plant species that interacted with frugivore</t>
  </si>
  <si>
    <t>Frugivore family</t>
  </si>
  <si>
    <t>Value obtained from linear regression on mean grams of fruit eaten during a visit (for each species)</t>
  </si>
  <si>
    <t>SSUGAR + INSUGAR</t>
  </si>
  <si>
    <t>Standard deviation of QTY</t>
  </si>
  <si>
    <t>Standard error of QTY</t>
  </si>
  <si>
    <t>QTY x energy_fruit</t>
  </si>
  <si>
    <t>visit_rate x fruit_visit</t>
  </si>
  <si>
    <t xml:space="preserve">Specific energy using TOTALC </t>
  </si>
  <si>
    <t xml:space="preserve">Specific energy using TOTALSUG </t>
  </si>
  <si>
    <t xml:space="preserve">Specific energy using NSC </t>
  </si>
  <si>
    <r>
      <t xml:space="preserve">specific energy </t>
    </r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PDM</t>
    </r>
  </si>
  <si>
    <t>TE is calculated</t>
  </si>
  <si>
    <t>In Sheet "ALL" TE is calculated multiplying  mean QTY and fruit_energy of all avian species</t>
  </si>
  <si>
    <t xml:space="preserve">In Sheet "ALL" TE2 is calculated as the mean of all QTY_mean for each frugivore species </t>
  </si>
  <si>
    <t>Mean of QTY for each plant</t>
  </si>
  <si>
    <t>For imputation of quantity variables (n_visits &amp; Fruits/visit). If no imputation=0, when =1 imputation was done using same spp data, when =2 using congenere data, when=3 using frug_capacity/FFRM</t>
  </si>
  <si>
    <t>For imputation of quality variables (PDM or nutrients). If no imputation=0, when =1 imputation was done using same spp data, when =2 using congenere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</si>
</sst>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DCE6F1"/>
      </top>
      <bottom style="thin">
        <color rgb="FFDCE6F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rgb="FFDCE6F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5" fillId="2" borderId="0" xfId="0" applyFont="1" applyFill="1"/>
    <xf numFmtId="2" fontId="0" fillId="0" borderId="0" xfId="0" applyNumberFormat="1"/>
    <xf numFmtId="0" fontId="5" fillId="3" borderId="0" xfId="0" applyFont="1" applyFill="1"/>
    <xf numFmtId="0" fontId="4" fillId="0" borderId="0" xfId="0" applyFont="1"/>
    <xf numFmtId="2" fontId="4" fillId="0" borderId="0" xfId="0" applyNumberFormat="1" applyFont="1"/>
    <xf numFmtId="0" fontId="0" fillId="4" borderId="0" xfId="0" applyFill="1"/>
    <xf numFmtId="0" fontId="5" fillId="5" borderId="0" xfId="0" applyFont="1" applyFill="1"/>
    <xf numFmtId="164" fontId="0" fillId="0" borderId="0" xfId="0" applyNumberFormat="1" applyFill="1" applyAlignment="1"/>
    <xf numFmtId="164" fontId="4" fillId="4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4" fillId="4" borderId="0" xfId="0" applyNumberFormat="1" applyFont="1" applyFill="1"/>
    <xf numFmtId="2" fontId="0" fillId="4" borderId="0" xfId="0" applyNumberFormat="1" applyFill="1"/>
    <xf numFmtId="2" fontId="0" fillId="0" borderId="0" xfId="0" applyNumberFormat="1" applyFill="1"/>
    <xf numFmtId="0" fontId="1" fillId="6" borderId="0" xfId="0" applyFont="1" applyFill="1"/>
    <xf numFmtId="0" fontId="1" fillId="7" borderId="0" xfId="0" applyFont="1" applyFill="1"/>
    <xf numFmtId="0" fontId="5" fillId="4" borderId="0" xfId="0" applyFont="1" applyFill="1"/>
    <xf numFmtId="0" fontId="6" fillId="0" borderId="1" xfId="0" applyFont="1" applyBorder="1" applyAlignment="1">
      <alignment horizontal="left"/>
    </xf>
    <xf numFmtId="2" fontId="6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Border="1"/>
    <xf numFmtId="2" fontId="0" fillId="7" borderId="0" xfId="0" applyNumberFormat="1" applyFill="1"/>
    <xf numFmtId="0" fontId="0" fillId="7" borderId="0" xfId="0" applyFill="1"/>
    <xf numFmtId="1" fontId="0" fillId="0" borderId="0" xfId="0" applyNumberFormat="1" applyFont="1"/>
    <xf numFmtId="165" fontId="0" fillId="0" borderId="0" xfId="0" applyNumberFormat="1" applyFont="1"/>
    <xf numFmtId="2" fontId="6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0" fontId="0" fillId="0" borderId="0" xfId="0" applyFont="1"/>
    <xf numFmtId="0" fontId="6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2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6" fillId="0" borderId="3" xfId="0" applyFont="1" applyBorder="1" applyAlignment="1">
      <alignment horizontal="left"/>
    </xf>
    <xf numFmtId="2" fontId="6" fillId="0" borderId="0" xfId="0" applyNumberFormat="1" applyFont="1" applyFill="1" applyBorder="1"/>
    <xf numFmtId="2" fontId="7" fillId="0" borderId="1" xfId="0" applyNumberFormat="1" applyFont="1" applyBorder="1"/>
    <xf numFmtId="164" fontId="1" fillId="0" borderId="0" xfId="0" applyNumberFormat="1" applyFont="1"/>
    <xf numFmtId="2" fontId="6" fillId="0" borderId="0" xfId="0" applyNumberFormat="1" applyFont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0" xfId="0" applyNumberFormat="1" applyFont="1" applyBorder="1"/>
    <xf numFmtId="0" fontId="6" fillId="0" borderId="0" xfId="0" applyFont="1"/>
    <xf numFmtId="0" fontId="7" fillId="0" borderId="0" xfId="0" applyFont="1"/>
    <xf numFmtId="2" fontId="6" fillId="0" borderId="1" xfId="0" applyNumberFormat="1" applyFont="1" applyFill="1" applyBorder="1"/>
    <xf numFmtId="0" fontId="0" fillId="8" borderId="0" xfId="0" applyFill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0" fillId="0" borderId="0" xfId="0" applyFont="1" applyFill="1"/>
    <xf numFmtId="0" fontId="1" fillId="0" borderId="0" xfId="0" applyFont="1" applyFill="1" applyAlignment="1">
      <alignment horizontal="left"/>
    </xf>
    <xf numFmtId="2" fontId="4" fillId="0" borderId="1" xfId="0" applyNumberFormat="1" applyFont="1" applyBorder="1"/>
    <xf numFmtId="0" fontId="0" fillId="0" borderId="0" xfId="0" applyAlignment="1">
      <alignment horizontal="left" indent="1"/>
    </xf>
    <xf numFmtId="2" fontId="4" fillId="0" borderId="0" xfId="0" applyNumberFormat="1" applyFont="1" applyBorder="1"/>
    <xf numFmtId="2" fontId="6" fillId="0" borderId="4" xfId="0" applyNumberFormat="1" applyFont="1" applyBorder="1"/>
    <xf numFmtId="2" fontId="0" fillId="0" borderId="1" xfId="0" applyNumberFormat="1" applyFont="1" applyBorder="1"/>
    <xf numFmtId="165" fontId="0" fillId="0" borderId="1" xfId="0" applyNumberFormat="1" applyBorder="1"/>
  </cellXfs>
  <cellStyles count="4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Normal" xfId="0" builtinId="0"/>
  </cellStyles>
  <dxfs count="1"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" refreshedDate="42941.684233217595" createdVersion="4" refreshedVersion="4" minRefreshableVersion="3" recordCount="542" xr:uid="{00000000-000A-0000-FFFF-FFFF04000000}">
  <cacheSource type="worksheet">
    <worksheetSource ref="A1:AD543" sheet="Imputation"/>
  </cacheSource>
  <cacheFields count="30">
    <cacheField name="plant_family" numFmtId="0">
      <sharedItems/>
    </cacheField>
    <cacheField name="plant" numFmtId="0">
      <sharedItems count="122">
        <s v="Sloanea guianensis"/>
        <s v="Phoradendron piperoides"/>
        <s v="Phoradendron crassifolium"/>
        <s v="Phoradendron affine"/>
        <s v="Nectandra megapotamica"/>
        <s v="Myrsine coriacea"/>
        <s v="Miconia prasina"/>
        <s v="Miconia pepericarpa"/>
        <s v="Miconia minutiflora"/>
        <s v="Miconia ligustroides"/>
        <s v="Miconia cuspidata"/>
        <s v="Miconia cinnamomifolia"/>
        <s v="Miconia cinerascens"/>
        <s v="Miconia chartacea"/>
        <s v="Miconia albicans"/>
        <s v="Ficus enormis"/>
        <s v="Cordia silvestris"/>
        <s v="Cecropia glaziovii"/>
        <s v="Alchornea triplinervia"/>
        <s v="Virola oleifera"/>
        <s v="Richeria grandis"/>
        <s v="Cupania oblongifolia"/>
        <s v="Copaifera langsdorffii"/>
        <s v="Citharexylum myrianthum"/>
        <s v="Alchornea glandulosa"/>
        <s v="Acnistus arborescens"/>
        <s v="Xylopia sericea"/>
        <s v="Vitex polygama"/>
        <s v="Virola sebifera"/>
        <s v="Virola gardneri"/>
        <s v="Virola bicuhyba"/>
        <s v="Varronia curassavica"/>
        <s v="Trichilia claussenii"/>
        <s v="Trichilia catigua"/>
        <s v="Trema micrantha"/>
        <s v="Tapirira guianensis"/>
        <s v="Syzygium cumini"/>
        <s v="Symplocos uniflora"/>
        <s v="Styrax leprosus"/>
        <s v="Struthanthus vulgaris"/>
        <s v="Sorocea ilicifolia"/>
        <s v="Solanum viscosissimum"/>
        <s v="Solanum myrianthum"/>
        <s v="Solanum granulosoleprosum"/>
        <s v="Solanum erianthum"/>
        <s v="Sloanea monosperma"/>
        <s v="Senna macranthera"/>
        <s v="Schinus terebinthifolius"/>
        <s v="Schefflera morototoni"/>
        <s v="Quiina glazovii"/>
        <s v="Psidium guajava"/>
        <s v="Prunus myrtifolia"/>
        <s v="Protium heptaphyllum"/>
        <s v="Plinia cauliflora"/>
        <s v="Piper tectoniifolium"/>
        <s v="Phytolacca dioica"/>
        <s v="Pera glabrata"/>
        <s v="Paullinia micrantha"/>
        <s v="Paullinia carpopoda"/>
        <s v="Ocotea pulchella"/>
        <s v="Nectandra lanceolata"/>
        <s v="Myrsine umbellata"/>
        <s v="Myrsine gardneriana"/>
        <s v="Myrciaria trunciflora"/>
        <s v="Myrcia tomentosa"/>
        <s v="Myrcia pubipetala"/>
        <s v="Myrcia fallax"/>
        <s v="Myrceugenia myrcioides"/>
        <s v="Miconia urophylla"/>
        <s v="Miconia tristis"/>
        <s v="Miconia sellowiana"/>
        <s v="Miconia pusilliflora"/>
        <s v="Meliosma sinuata"/>
        <s v="Melia azedarach"/>
        <s v="Matayba guianensis"/>
        <s v="Matayba elaeagnoides"/>
        <s v="Magnolia ovata"/>
        <s v="Livistona chinensis"/>
        <s v="Leandra carassana"/>
        <s v="Lantana pohliana"/>
        <s v="Ilex paraguariensis"/>
        <s v="Ilex brevicuspis"/>
        <s v="Hirtella ciliata"/>
        <s v="Henriettea saldanhaei"/>
        <s v="Guettarda viburnoides"/>
        <s v="Guatteria sellowiana"/>
        <s v="Guarea macrophylla"/>
        <s v="Guapira opposita"/>
        <s v="Frangula purshiana"/>
        <s v="Ficus microcarpa"/>
        <s v="Ficus insipida"/>
        <s v="Ficus hirsuta"/>
        <s v="Ficus benjamina"/>
        <s v="Euterpe oleracea"/>
        <s v="Euterpe edulis"/>
        <s v="Eugenia uniflora"/>
        <s v="Eugenia umbelliflora"/>
        <s v="Eugenia cerasiflora"/>
        <s v="Erythroxylum deciduum"/>
        <s v="Erythroxylum ambiguum"/>
        <s v="Endlicheria paniculata"/>
        <s v="Curatella americana"/>
        <s v="Cupania emarginata"/>
        <s v="Cryptocarya moschata"/>
        <s v="Coussapoa microcarpa"/>
        <s v="Cordia ecalyculata"/>
        <s v="Clusia criuva"/>
        <s v="Cissus selloana"/>
        <s v="Cinnamomum triplinerve"/>
        <s v="Cinnamodendron dinisii"/>
        <s v="Chrysophyllum flexuosum"/>
        <s v="Chamissoa altissima"/>
        <s v="Cecropia pachystachya"/>
        <s v="Casearia sylvestris"/>
        <s v="Cabralea canjerana"/>
        <s v="Byrsonima sericea"/>
        <s v="Archontophoenix cunninghamiana"/>
        <s v="Anacardium occidentale"/>
        <s v="Amaioua guianensis"/>
        <s v="Alchornea sidifolia"/>
        <s v="Aegiphila sellowiana"/>
        <s v="Aegiphila integrifolia"/>
      </sharedItems>
    </cacheField>
    <cacheField name="frug_family" numFmtId="0">
      <sharedItems/>
    </cacheField>
    <cacheField name="frug" numFmtId="0">
      <sharedItems count="20">
        <s v="Euphonia pectoralis"/>
        <s v="Selenidera maculirostris"/>
        <s v="Tangara cayana"/>
        <s v="Tangara cyanocephala"/>
        <s v="Tangara seledon"/>
        <s v="Tityra cayana"/>
        <s v="Euphonia chlorotica"/>
        <s v="Euphonia violacea"/>
        <s v="Aburria jacutinga"/>
        <s v="Penelope obscura"/>
        <s v="Trogon surrucura"/>
        <s v="Turdus albicollis"/>
        <s v="Turdus rufiventris"/>
        <s v="Thraupis sayaca"/>
        <s v="Ramphastos dicolorus"/>
        <s v="Thraupis palmarum"/>
        <s v="Baillonius bailloni"/>
        <s v="Procnias nudicollis"/>
        <s v="Trogon viridis"/>
        <s v="Ramphastos vitellinus"/>
      </sharedItems>
    </cacheField>
    <cacheField name="body_mass" numFmtId="0">
      <sharedItems containsSemiMixedTypes="0" containsString="0" containsNumber="1" minValue="11" maxValue="1770"/>
    </cacheField>
    <cacheField name="gape_size" numFmtId="0">
      <sharedItems containsSemiMixedTypes="0" containsString="0" containsNumber="1" minValue="5.2" maxValue="30.7"/>
    </cacheField>
    <cacheField name="frug_capacity" numFmtId="2">
      <sharedItems containsSemiMixedTypes="0" containsString="0" containsNumber="1" minValue="0.30006296300000002" maxValue="25.45474201"/>
    </cacheField>
    <cacheField name="n_visits" numFmtId="0">
      <sharedItems containsMixedTypes="1" containsNumber="1" containsInteger="1" minValue="1" maxValue="216"/>
    </cacheField>
    <cacheField name="obs_time" numFmtId="0">
      <sharedItems containsMixedTypes="1" containsNumber="1" minValue="0.5" maxValue="750"/>
    </cacheField>
    <cacheField name="visit_rate" numFmtId="0">
      <sharedItems containsMixedTypes="1" containsNumber="1" minValue="1E-3" maxValue="8.2319999999999993"/>
    </cacheField>
    <cacheField name="n_fruits" numFmtId="0">
      <sharedItems containsBlank="1" containsMixedTypes="1" containsNumber="1" containsInteger="1" minValue="0" maxValue="1325"/>
    </cacheField>
    <cacheField name="fruit_visit" numFmtId="0">
      <sharedItems containsMixedTypes="1" containsNumber="1" minValue="0.01" maxValue="85"/>
    </cacheField>
    <cacheField name="QTY" numFmtId="0">
      <sharedItems containsMixedTypes="1" containsNumber="1" minValue="3.4000000000000002E-4" maxValue="44.872" count="311">
        <n v="0.39300000000000002"/>
        <n v="0.35699999999999998"/>
        <n v="7.0999999999999994E-2"/>
        <n v="0.28599999999999998"/>
        <n v="0.25"/>
        <n v="4.798"/>
        <n v="2.399"/>
        <n v="3.8130000000000002"/>
        <n v="35.677999999999997"/>
        <n v="36.317999999999998"/>
        <s v="NA"/>
        <n v="8.5999999999999993E-2"/>
        <n v="0.114"/>
        <n v="8.3309999999999995"/>
        <n v="4.2"/>
        <n v="3.7909999999999999"/>
        <n v="0.28100000000000003"/>
        <n v="1.2709999999999999"/>
        <n v="2.609"/>
        <n v="3.593"/>
        <n v="4.2290000000000001"/>
        <n v="1.095"/>
        <n v="0.13300000000000001"/>
        <n v="1.667"/>
        <n v="0.66700000000000004"/>
        <n v="4.8000000000000001E-2"/>
        <n v="0.26700000000000002"/>
        <n v="1.2E-2"/>
        <n v="6.7000000000000004E-2"/>
        <n v="0.375"/>
        <n v="1.048"/>
        <n v="4.2750000000000004"/>
        <n v="0.69899999999999995"/>
        <n v="0.33300000000000002"/>
        <n v="4.2859999999999996"/>
        <n v="2.452"/>
        <n v="9.9670000000000005"/>
        <n v="17.524000000000001"/>
        <n v="17.667999999999999"/>
        <n v="8.4"/>
        <n v="0.625"/>
        <n v="0.19700000000000001"/>
        <n v="0.46300000000000002"/>
        <n v="4.1000000000000002E-2"/>
        <n v="7.9000000000000001E-2"/>
        <n v="17.777999999999999"/>
        <n v="6.8179999999999996"/>
        <n v="0.94099999999999995"/>
        <n v="0.14699999999999999"/>
        <n v="0.45600000000000002"/>
        <n v="4.0979999999999999"/>
        <n v="0.68400000000000005"/>
        <n v="0.14799999999999999"/>
        <n v="0.05"/>
        <n v="7.3999999999999996E-2"/>
        <n v="0.20100000000000001"/>
        <n v="0.95899999999999996"/>
        <n v="0.04"/>
        <n v="0.113"/>
        <n v="4.891"/>
        <n v="0.20499999999999999"/>
        <n v="0.52300000000000002"/>
        <n v="1.1359999999999999"/>
        <n v="0.47"/>
        <n v="44.872"/>
        <n v="8.0000000000000002E-3"/>
        <n v="0.16200000000000001"/>
        <n v="2.3140000000000001"/>
        <n v="3.0000000000000001E-3"/>
        <n v="3.5E-4"/>
        <n v="2E-3"/>
        <n v="3.4000000000000002E-4"/>
        <n v="7.0000000000000001E-3"/>
        <n v="1E-3"/>
        <n v="4.2000000000000003E-2"/>
        <n v="5.9285714285714291E-4"/>
        <n v="3.5000000000000005E-4"/>
        <n v="4.3999999999999997E-2"/>
        <n v="9.3999999999999997E-4"/>
        <n v="0.105"/>
        <n v="0.52400000000000002"/>
        <n v="4.0000000000000001E-3"/>
        <n v="0.69"/>
        <n v="7.4999999999999997E-2"/>
        <n v="0.84899999999999998"/>
        <n v="5.4080431442857149E-3"/>
        <n v="1.4999999999999999E-2"/>
        <n v="1.0999999999999999E-2"/>
        <n v="5.28"/>
        <n v="6.2E-2"/>
        <n v="0.57099999999999995"/>
        <n v="8.3569999999999993"/>
        <n v="1.7000000000000001E-2"/>
        <n v="1.6"/>
        <n v="0.2"/>
        <n v="0.222"/>
        <n v="1.35"/>
        <n v="2.8000000000000001E-2"/>
        <n v="9.7000000000000003E-2"/>
        <n v="0.4"/>
        <n v="0.5"/>
        <n v="0.63300000000000001"/>
        <n v="0.19"/>
        <n v="1.5"/>
        <n v="0.96699999999999997"/>
        <n v="0.68"/>
        <n v="0.83299999999999996"/>
        <n v="0.98"/>
        <n v="0.83499999999999996"/>
        <n v="2.0750000000000002"/>
        <n v="0.27800000000000002"/>
        <n v="6.4080000000000004"/>
        <n v="15.84"/>
        <n v="2"/>
        <n v="4.2080000000000002"/>
        <n v="1.8779999999999999"/>
        <n v="8.0830000000000002"/>
        <n v="1.056"/>
        <n v="0.61099999999999999"/>
        <n v="10.199999999999999"/>
        <n v="1"/>
        <n v="0.1"/>
        <n v="0.188"/>
        <n v="3.1E-2"/>
        <n v="0.33800000000000002"/>
        <n v="7.6999999999999999E-2"/>
        <n v="1.2999999999999999E-2"/>
        <n v="7.8E-2"/>
        <n v="2.5999999999999999E-2"/>
        <n v="0.33600000000000002"/>
        <n v="6.5000000000000002E-2"/>
        <n v="5.5E-2"/>
        <n v="0.23300000000000001"/>
        <n v="0.97199999999999998"/>
        <n v="2.1999999999999999E-2"/>
        <n v="3.3000000000000002E-2"/>
        <n v="0.12"/>
        <n v="3.9"/>
        <n v="1.462"/>
        <n v="2.5379999999999998"/>
        <n v="4.2999999999999997E-2"/>
        <n v="0.9"/>
        <n v="7.2309999999999999"/>
        <n v="11.154"/>
        <n v="6.0000000000000001E-3"/>
        <n v="0.41099999999999998"/>
        <n v="0.19600000000000001"/>
        <n v="2.0539999999999998"/>
        <n v="1.679"/>
        <n v="3.1789999999999998"/>
        <n v="1.4"/>
        <n v="0.45800000000000002"/>
        <n v="0.40026140132999444"/>
        <n v="0.217"/>
        <n v="1.333"/>
        <n v="0.27500000000000002"/>
        <n v="2.1859999999999999"/>
        <n v="3.2250000000000001"/>
        <n v="3.6429999999999998"/>
        <n v="2.15"/>
        <n v="5.4"/>
        <n v="2.2000000000000002"/>
        <n v="9.5289999999999999"/>
        <n v="18.899999999999999"/>
        <n v="3.3969999999999998"/>
        <n v="0.57199999999999995"/>
        <n v="0.46899999999999997"/>
        <n v="0.64700000000000002"/>
        <n v="0.78800000000000003"/>
        <n v="0.89400000000000002"/>
        <n v="6.3E-2"/>
        <n v="42"/>
        <n v="0.82599085121461413"/>
        <n v="0.16800000000000001"/>
        <n v="0.251"/>
        <n v="2.073"/>
        <n v="4.04"/>
        <n v="0.84199999999999997"/>
        <n v="2.9689999999999999"/>
        <n v="0.156"/>
        <n v="1.125"/>
        <n v="1.619"/>
        <n v="0.44700000000000001"/>
        <n v="3.9670000000000001"/>
        <n v="0.21299999999999999"/>
        <n v="0.15"/>
        <n v="0.42199999999999999"/>
        <n v="5.0000000000000001E-3"/>
        <n v="0.02"/>
        <n v="0.75"/>
        <n v="0.125"/>
        <n v="2.4380000000000002"/>
        <n v="1.911"/>
        <n v="2.3E-2"/>
        <n v="3.4000000000000002E-2"/>
        <n v="2.7E-2"/>
        <n v="1.605"/>
        <n v="0.152"/>
        <n v="23.806000000000001"/>
        <n v="2.7469999999999999"/>
        <n v="0.13700000000000001"/>
        <n v="1.5669999999999999"/>
        <n v="17.5"/>
        <n v="0.34799999999999998"/>
        <n v="0.13"/>
        <n v="8.3000000000000004E-2"/>
        <n v="7.5190000000000001"/>
        <n v="3.4740000000000002"/>
        <n v="2.262"/>
        <n v="0.58799999999999997"/>
        <n v="0.29599999999999999"/>
        <n v="0.11799999999999999"/>
        <n v="1.355"/>
        <n v="1.413"/>
        <n v="2.1190000000000002"/>
        <n v="1.7"/>
        <n v="11.12"/>
        <n v="2.137"/>
        <n v="0.83699999999999997"/>
        <n v="2.581"/>
        <n v="1.488"/>
        <n v="7.6230000000000002"/>
        <n v="9.2050000000000001"/>
        <n v="5.931"/>
        <n v="0.84399999999999997"/>
        <n v="1.609"/>
        <n v="4.5220000000000002"/>
        <n v="6.391"/>
        <n v="0.88900000000000001"/>
        <n v="2.0329999999999999"/>
        <n v="2.6669999999999998"/>
        <n v="12.222"/>
        <n v="15"/>
        <n v="1.17"/>
        <n v="8.4589999999999996"/>
        <n v="3.4020000000000001"/>
        <n v="3.5999999999999997E-2"/>
        <n v="7.1999999999999995E-2"/>
        <n v="1.4E-2"/>
        <n v="5.8999999999999997E-2"/>
        <n v="4.4999999999999998E-2"/>
        <n v="0.24399999999999999"/>
        <n v="0.54200000000000004"/>
        <n v="1.5449999999999999"/>
        <n v="0.49099999999999999"/>
        <n v="0.107"/>
        <n v="0.14499999999999999"/>
        <n v="1.7999999999999999E-2"/>
        <n v="3.6999999999999998E-2"/>
        <n v="0.14199999999999999"/>
        <n v="0.158"/>
        <n v="8.9999999999999993E-3"/>
        <n v="7.2999999999999995E-2"/>
        <n v="8.2000000000000003E-2"/>
        <n v="0.03"/>
        <n v="8.4000000000000005E-2"/>
        <n v="0.111"/>
        <n v="0.151"/>
        <n v="0.17"/>
        <n v="0.23599999999999999"/>
        <n v="2.5000000000000001E-2"/>
        <n v="5.6000000000000001E-2"/>
        <n v="0.32"/>
        <n v="0.52700000000000002"/>
        <n v="1.8180000000000001"/>
        <n v="1.9E-2"/>
        <n v="0.01"/>
        <n v="9.8000000000000004E-2"/>
        <n v="0.24099999999999999"/>
        <n v="2.3330000000000002"/>
        <n v="2.1000000000000001E-2"/>
        <n v="4.5999999999999999E-2"/>
        <n v="0.10199999999999999"/>
        <n v="0.312"/>
        <n v="0.35299999999999998"/>
        <n v="3.5000000000000003E-2"/>
        <n v="0.155"/>
        <n v="0.24199999999999999"/>
        <n v="1.5169999999999999"/>
        <n v="6.5"/>
        <n v="0.26"/>
        <n v="0.16500000000000001"/>
        <n v="2.6"/>
        <n v="0.52"/>
        <n v="10.526"/>
        <n v="6.6820000000000004"/>
        <n v="5.3999999999999999E-2"/>
        <n v="1.036"/>
        <n v="6.0999999999999999E-2"/>
        <n v="12"/>
        <n v="0.55600000000000005"/>
        <n v="6.6000000000000003E-2"/>
        <n v="38.491999999999997"/>
        <n v="0.77300000000000002"/>
        <n v="0.40899999999999997"/>
        <n v="12.952"/>
        <n v="4.7657112887700533E-2"/>
        <n v="0.52585567447379677"/>
        <n v="1.994"/>
        <n v="8.5000000000000006E-2"/>
        <n v="0.72599999999999998"/>
        <n v="0.37"/>
        <n v="3.12"/>
        <n v="8.8209999999999997"/>
        <n v="0.31900000000000001"/>
        <n v="0.68799999999999994"/>
        <n v="2.5"/>
        <n v="0.313"/>
        <n v="1.4510000000000001"/>
        <n v="1.36"/>
        <n v="8.8559999999999999"/>
      </sharedItems>
    </cacheField>
    <cacheField name="FRFM" numFmtId="0">
      <sharedItems containsMixedTypes="1" containsNumber="1" minValue="0.01" maxValue="60.097999999999999"/>
    </cacheField>
    <cacheField name="PFM" numFmtId="0">
      <sharedItems containsMixedTypes="1" containsNumber="1" minValue="0.01" maxValue="10.237"/>
    </cacheField>
    <cacheField name="PDM" numFmtId="0">
      <sharedItems containsMixedTypes="1" containsNumber="1" minValue="6.0000000000000001E-3" maxValue="94.885000000000005"/>
    </cacheField>
    <cacheField name="WATER" numFmtId="0">
      <sharedItems containsMixedTypes="1" containsNumber="1" minValue="0.41" maxValue="0.92"/>
    </cacheField>
    <cacheField name="LIP" numFmtId="0">
      <sharedItems containsMixedTypes="1" containsNumber="1" minValue="3.0000000000000001E-3" maxValue="0.88800000000000001"/>
    </cacheField>
    <cacheField name="PRO" numFmtId="0">
      <sharedItems containsMixedTypes="1" containsNumber="1" minValue="8.0000000000000002E-3" maxValue="0.189"/>
    </cacheField>
    <cacheField name="SSUGAR" numFmtId="0">
      <sharedItems containsMixedTypes="1" containsNumber="1" minValue="0" maxValue="0.22800000000000001"/>
    </cacheField>
    <cacheField name="INSUGAR" numFmtId="0">
      <sharedItems containsMixedTypes="1" containsNumber="1" minValue="2.1000000000000001E-2" maxValue="0.39"/>
    </cacheField>
    <cacheField name="NSC" numFmtId="0">
      <sharedItems containsMixedTypes="1" containsNumber="1" minValue="8.4000000000000005E-2" maxValue="0.90800000000000003"/>
    </cacheField>
    <cacheField name="TOTALC" numFmtId="0">
      <sharedItems containsMixedTypes="1" containsNumber="1" minValue="0.04" maxValue="0.877"/>
    </cacheField>
    <cacheField name="TOTALSUG" numFmtId="0">
      <sharedItems containsMixedTypes="1" containsNumber="1" minValue="0" maxValue="0.48099999999999998"/>
    </cacheField>
    <cacheField name="s_energy(TC)" numFmtId="0">
      <sharedItems containsMixedTypes="1" containsNumber="1" minValue="6.7352000000000007" maxValue="32.571200000000005"/>
    </cacheField>
    <cacheField name="s_energy(TOTSUG)" numFmtId="2">
      <sharedItems containsMixedTypes="1" containsNumber="1" minValue="1.3696000000000002" maxValue="28.938599999999997"/>
    </cacheField>
    <cacheField name="s_energy(NSC)" numFmtId="2">
      <sharedItems containsMixedTypes="1" containsNumber="1" minValue="9.8071999999999999" maxValue="25.170899999999996"/>
    </cacheField>
    <cacheField name="energy_fruit" numFmtId="2">
      <sharedItems containsMixedTypes="1" containsNumber="1" minValue="2.1236599999999998E-2" maxValue="676.82419349999998" count="50">
        <n v="2.7512089241278357"/>
        <n v="0.1536285"/>
        <n v="1.9260873363599995"/>
        <n v="0.25090519999999999"/>
        <n v="1.124811"/>
        <s v="NA"/>
        <n v="4.3065269000000006"/>
        <n v="1.0746525"/>
        <n v="5.0789971999999999"/>
        <n v="1.5126704887500002"/>
        <n v="11.040159900000001"/>
        <n v="3.5871791999999969"/>
        <n v="1.4028768599999999"/>
        <n v="2.0816494999999993"/>
        <n v="0.50070291"/>
        <n v="0.25420262400000004"/>
        <n v="0.6574080000000001"/>
        <n v="2.5361400000000001"/>
        <n v="14.722417999999999"/>
        <n v="0.16193200000000002"/>
        <n v="0.1135254"/>
        <n v="9.4395961999999987"/>
        <n v="4.4800359999999992"/>
        <n v="2.1236599999999998E-2"/>
        <n v="1.87775"/>
        <n v="3.4117509999999998"/>
        <n v="676.82419349999998"/>
        <n v="4.2033384000000007"/>
        <n v="2.7754416000000002"/>
        <n v="1.6260316000000001"/>
        <n v="2.5792000000000002E-2"/>
        <n v="0.16904579999999997"/>
        <n v="21.849926199999999"/>
        <n v="0.47161800000000009"/>
        <n v="5.4475255000000002"/>
        <n v="1.8056628000000001"/>
        <n v="0.8533350999999999"/>
        <n v="8.593270399999998"/>
        <n v="1.1924686"/>
        <n v="5.1789819999999995"/>
        <n v="6.4898256000000005"/>
        <n v="0.78525200000000006"/>
        <n v="4.2862848000000007"/>
        <n v="34.736311100000002"/>
        <n v="0.49391059999999998"/>
        <n v="1.4372539999999998"/>
        <n v="2.5035322"/>
        <n v="5.3881600000000009"/>
        <n v="10.016055"/>
        <n v="0.81910359999999993"/>
      </sharedItems>
    </cacheField>
    <cacheField name="FRUG_IMPUTATED" numFmtId="0">
      <sharedItems containsSemiMixedTypes="0" containsString="0" containsNumber="1" containsInteger="1" minValue="0" maxValue="3" count="4">
        <n v="0"/>
        <n v="2"/>
        <n v="3"/>
        <n v="1"/>
      </sharedItems>
    </cacheField>
    <cacheField name="PLANT_IMPUTATED" numFmtId="0">
      <sharedItems containsSemiMixedTypes="0" containsString="0" containsNumber="1" containsInteger="1" minValue="0" maxValue="2" count="3"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" refreshedDate="42944.652156597222" createdVersion="4" refreshedVersion="4" minRefreshableVersion="3" recordCount="372" xr:uid="{00000000-000A-0000-FFFF-FFFF09000000}">
  <cacheSource type="worksheet">
    <worksheetSource ref="A1:H373" sheet="Species means"/>
  </cacheSource>
  <cacheFields count="8">
    <cacheField name="species" numFmtId="0">
      <sharedItems count="20">
        <s v="Aburria jacutinga"/>
        <s v="Baillonius bailloni"/>
        <s v="Euphonia chlorotica"/>
        <s v="Euphonia pectoralis"/>
        <s v="Euphonia violacea"/>
        <s v="Penelope obscura"/>
        <s v="Procnias nudicollis"/>
        <s v="Ramphastos dicolorus"/>
        <s v="Ramphastos vitellinus "/>
        <s v="Selenidera maculirostris"/>
        <s v="Tangara cayana"/>
        <s v="Tangara cyanocephala"/>
        <s v="Tangara seledon"/>
        <s v="Thraupis palmarum"/>
        <s v="Thraupis sayaca"/>
        <s v="Tityra cayana"/>
        <s v="Trogon surrucura"/>
        <s v="Trogon viridis"/>
        <s v="Turdus albicollis"/>
        <s v="Turdus rufiventris"/>
      </sharedItems>
    </cacheField>
    <cacheField name="plant" numFmtId="0">
      <sharedItems count="122">
        <s v="Cecropia glaziovii"/>
        <s v="Chrysophyllum flexuosum"/>
        <s v="Cinnamodendron dinisii"/>
        <s v="Citharexylum myrianthum"/>
        <s v="Cordia silvestris"/>
        <s v="Cryptocarya moschata"/>
        <s v="Cupania oblongifolia"/>
        <s v="Euterpe edulis"/>
        <s v="Ficus enormis"/>
        <s v="Matayba elaeagnoides"/>
        <s v="Meliosma sinuata"/>
        <s v="Nectandra megapotamica"/>
        <s v="Phytolacca dioica"/>
        <s v="Quiina glazovii"/>
        <s v="Virola bicuhyba"/>
        <s v="Virola gardneri"/>
        <s v="Virola oleifera"/>
        <s v="Cabralea canjerana"/>
        <s v="Miconia cinnamomifolia"/>
        <s v="Chamissoa altissima"/>
        <s v="Ficus microcarpa"/>
        <s v="Melia azedarach"/>
        <s v="Phoradendron affine"/>
        <s v="Phoradendron piperoides"/>
        <s v="Protium heptaphyllum"/>
        <s v="Psidium guajava"/>
        <s v="Tapirira guianensis"/>
        <s v="Trichilia catigua"/>
        <s v="Coussapoa microcarpa"/>
        <s v="Myrsine umbellata"/>
        <s v="Sloanea guianensis"/>
        <s v="Ficus hirsuta"/>
        <s v="Guapira opposita"/>
        <s v="Henriettea saldanhaei"/>
        <s v="Lantana pohliana"/>
        <s v="Miconia albicans"/>
        <s v="Miconia prasina"/>
        <s v="Phoradendron crassifolium"/>
        <s v="Piper tectoniifolium"/>
        <s v="Schinus terebinthifolius"/>
        <s v="Sorocea ilicifolia"/>
        <s v="Varronia curassavica"/>
        <s v="Miconia chartacea"/>
        <s v="Myrcia pubipetala"/>
        <s v="Nectandra lanceolata"/>
        <s v="Symplocos uniflora"/>
        <s v="Eugenia umbelliflora"/>
        <s v="Erythroxylum ambiguum"/>
        <s v="Eugenia uniflora"/>
        <s v="Miconia cinerascens"/>
        <s v="Myrsine coriacea"/>
        <s v="Vitex polygama"/>
        <s v="Paullinia carpopoda"/>
        <s v="Schefflera morototoni"/>
        <s v="Acnistus arborescens"/>
        <s v="Alchornea glandulosa"/>
        <s v="Alchornea sidifolia"/>
        <s v="Anacardium occidentale"/>
        <s v="Archontophoenix cunninghamiana"/>
        <s v="Byrsonima sericea"/>
        <s v="Casearia sylvestris"/>
        <s v="Cecropia pachystachya"/>
        <s v="Copaifera langsdorffii"/>
        <s v="Cupania emarginata"/>
        <s v="Erythroxylum deciduum"/>
        <s v="Frangula purshiana"/>
        <s v="Guettarda viburnoides"/>
        <s v="Hirtella ciliata"/>
        <s v="Livistona chinensis"/>
        <s v="Magnolia ovata"/>
        <s v="Miconia ligustroides"/>
        <s v="Miconia minutiflora"/>
        <s v="Miconia urophylla"/>
        <s v="Myrcia tomentosa"/>
        <s v="Myrsine gardneriana"/>
        <s v="Paullinia micrantha"/>
        <s v="Pera glabrata"/>
        <s v="Trema micrantha"/>
        <s v="Trichilia claussenii"/>
        <s v="Clusia criuva"/>
        <s v="Myrcia fallax"/>
        <s v="Aegiphila sellowiana"/>
        <s v="Cinnamomun triplinerve"/>
        <s v="Curatella americana"/>
        <s v="Ficus benjamina"/>
        <s v="Virola sebifera"/>
        <s v="Xylopia sericea"/>
        <s v="Eugenia cerasiflora"/>
        <s v="Euterpe oleracea"/>
        <s v="Ficus insipida"/>
        <s v="Ilex paraguariensis"/>
        <s v="Miconia cuspidata"/>
        <s v="Miconia sellowiana"/>
        <s v="Myrciaria trunciflora"/>
        <s v="Plinia cauliflora"/>
        <s v="Richeria grandis"/>
        <s v="Senna macranthera"/>
        <s v="Solanum erianthum"/>
        <s v="Solanum granulosoleprosum"/>
        <s v="Solanum myrianthum"/>
        <s v="Styrax leprosus"/>
        <s v="Syzygium cumini"/>
        <s v="Alchornea triplinervia"/>
        <s v="Ilex brevicuspis"/>
        <s v="Amaioua guianensis"/>
        <s v="Guatteria sellowiana"/>
        <s v="Leandra carassana"/>
        <s v="Miconia tristis"/>
        <s v="Sloanea monosperma"/>
        <s v="Aegiphila integrifolia"/>
        <s v="Cissus selloana"/>
        <s v="Cordia ecalyculata"/>
        <s v="Endlicheria paniculata"/>
        <s v="Guarea macrophylla"/>
        <s v="Matayba guianensis"/>
        <s v="Miconia pepericarpa"/>
        <s v="Miconia pusilliflora"/>
        <s v="Myrceugenia myrcioides"/>
        <s v="Ocotea pulchella"/>
        <s v="Prunus myrtifolia"/>
        <s v="Solanum viscosissimum"/>
        <s v="Struthanthus vulgaris"/>
      </sharedItems>
    </cacheField>
    <cacheField name="plant_family" numFmtId="0">
      <sharedItems/>
    </cacheField>
    <cacheField name="QTY" numFmtId="0">
      <sharedItems containsMixedTypes="1" containsNumber="1" minValue="5.9285714285714291E-4" maxValue="44.872"/>
    </cacheField>
    <cacheField name="energy_fruit" numFmtId="0">
      <sharedItems containsMixedTypes="1" containsNumber="1" minValue="2.1236599999999998E-2" maxValue="676.82419349999998"/>
    </cacheField>
    <cacheField name="QTY_SD" numFmtId="0">
      <sharedItems containsMixedTypes="1" containsNumber="1" minValue="0" maxValue="17.867840841392482"/>
    </cacheField>
    <cacheField name="QTY_SE" numFmtId="0">
      <sharedItems containsMixedTypes="1" containsNumber="1" minValue="0" maxValue="8.933920420696241"/>
    </cacheField>
    <cacheField name="TE" numFmtId="164">
      <sharedItems containsMixedTypes="1" containsNumber="1" minValue="6.9638400000000009E-4" maxValue="130.25553290280001" count="179">
        <n v="8.8035951466666679E-2"/>
        <s v="NA"/>
        <n v="3.2355690044999985"/>
        <n v="1.1336261859999999"/>
        <n v="5.2669993575916445"/>
        <n v="1.2136081153333333"/>
        <n v="7.7281119300000006E-2"/>
        <n v="3.0111197685714288E-3"/>
        <n v="6.0982046400000003E-2"/>
        <n v="5.5303187429999996"/>
        <n v="0.73710954299999998"/>
        <n v="6.7673748240000009"/>
        <n v="3.8796740381999992"/>
        <n v="1.0812251071822394"/>
        <n v="5.9678217100000005E-3"/>
        <n v="0.41632989999999986"/>
        <n v="9.4484124000000005"/>
        <n v="0.58578547050000007"/>
        <n v="0.36855477149999999"/>
        <n v="5.6703035016000012"/>
        <n v="1.8501608551999997"/>
        <n v="0.4049963923999999"/>
        <n v="0.20416552000000002"/>
        <n v="0.48941379899999987"/>
        <n v="3.4719190629590746"/>
        <n v="1.7931854873688227"/>
        <n v="5.9705661059013065E-2"/>
        <n v="19.972013669999999"/>
        <n v="0.11262676291"/>
        <n v="0.23145937920000004"/>
        <n v="0.21416424480000001"/>
        <n v="0.22010673499999997"/>
        <n v="0.27474119399999997"/>
        <n v="0.1656023985"/>
        <n v="6.7055616000000002"/>
        <n v="31.300171875"/>
        <n v="0.54120361899999991"/>
        <n v="0.65572079040000009"/>
        <n v="0.88066475"/>
        <n v="0.19139143399999997"/>
        <n v="0.22093637819999998"/>
        <n v="2.0806560184999996"/>
        <n v="0.98218158591363725"/>
        <n v="1.1483486039999999"/>
        <n v="4.4160639600000003E-2"/>
        <n v="0.26843797094400007"/>
        <n v="0.34047797880000003"/>
        <n v="5.9269760000000005E-2"/>
        <n v="0.29600701746000002"/>
        <n v="4.5595788434999998"/>
        <n v="3.33703916E-2"/>
        <n v="2.5356869999999996E-3"/>
        <n v="6.9638400000000009E-4"/>
        <n v="0.70616085120000016"/>
        <n v="5.8400649999999991E-2"/>
        <n v="0.19533583361307633"/>
        <n v="9.7227840859999972"/>
        <n v="0.44274905999999997"/>
        <n v="0.41708552402999999"/>
        <n v="4.7742573679999999E-3"/>
        <n v="3.6252873999999997E-2"/>
        <n v="0.68472029079999996"/>
        <n v="4.1396160000000001E-2"/>
        <n v="5.8400650000000002E-3"/>
        <n v="0.78684575230056097"/>
        <n v="0.16597413480000001"/>
        <n v="0.49068885179999999"/>
        <n v="1.5236991599999999E-2"/>
        <n v="6.4737274999999997E-2"/>
        <n v="0.16735376840000002"/>
        <n v="0.68780223103195892"/>
        <n v="0.72852273405000001"/>
        <n v="0.29712133619999997"/>
        <n v="2.6940800000000004E-2"/>
        <n v="0.22240511039999999"/>
        <n v="0.12956658000000001"/>
        <n v="1.395188262"/>
        <n v="0.149599863"/>
        <n v="3.9517569000000002E-2"/>
        <n v="2.3159274599999998E-2"/>
        <n v="10.855121418000001"/>
        <n v="1.1444886249999999"/>
        <n v="4.6423207599999995E-2"/>
        <n v="8.0566953566999988"/>
        <n v="0.14974000260000001"/>
        <n v="0.38278286799999994"/>
        <n v="2.5361400000000001"/>
        <n v="0.15531780326400002"/>
        <n v="3.7596112502199999"/>
        <n v="1.3357762636000001"/>
        <n v="3.771712E-2"/>
        <n v="1.6118905961666661"/>
        <n v="1.8938837609999999"/>
        <n v="0.2224051103999998"/>
        <n v="4.4405910528000012"/>
        <n v="2.0416552000000001"/>
        <n v="19.2899249584"/>
        <n v="10.0870918874"/>
        <n v="128.89905599999997"/>
        <n v="14.060063315500001"/>
        <n v="0.25333061693333336"/>
        <n v="8.4522899999999995E-3"/>
        <n v="2.927392E-3"/>
        <n v="5.1722079012000002"/>
        <n v="1.4796670000000001"/>
        <n v="0.18195518879999997"/>
        <n v="30.008476319799993"/>
        <n v="0.30931887319999996"/>
        <n v="88.351621154999989"/>
        <n v="1.5812611282666669E-2"/>
        <n v="3.4958128499999998E-2"/>
        <n v="0.1753827348"/>
        <n v="0.16564351092695995"/>
        <n v="0.36520416000000006"/>
        <n v="0.96624535986000004"/>
        <n v="1.3671915075000001"/>
        <n v="5.0789972000000001E-3"/>
        <n v="0.21957395634503996"/>
        <n v="1.3543992533333332E-2"/>
        <n v="1.5195133187999996"/>
        <n v="4.9467324479999997"/>
        <n v="0.1214417589"/>
        <n v="1.5541818326400001"/>
        <n v="0.11345028665625001"/>
        <n v="5.2333887374999994"/>
        <n v="1.0408247499999996"/>
        <n v="3.9280552079999996E-2"/>
        <n v="2.0482793231999983"/>
        <n v="3.0239739264000005"/>
        <n v="0.40833104000000003"/>
        <n v="0.48423481699999971"/>
        <n v="0.43903391895999999"/>
        <n v="0.61400435200000003"/>
        <n v="16.046233599215157"/>
        <n v="0.13030349040000003"/>
        <n v="1.6787085000000002"/>
        <n v="6.8488034999999989E-2"/>
        <n v="0.95695717000000002"/>
        <n v="7.8620339999999997E-2"/>
        <n v="2.493750843255"/>
        <n v="1.1889018993060001"/>
        <n v="5.2984930949999987"/>
        <n v="30.042386399999998"/>
        <n v="1.0762127914999997"/>
        <n v="0.34861489970999998"/>
        <n v="17.858771647199983"/>
        <n v="0.72009584640000013"/>
        <n v="0.65725592399999999"/>
        <n v="0.6489825600000001"/>
        <n v="0.29059843444444444"/>
        <n v="8.1059179439999998"/>
        <n v="5.5650924000000011E-2"/>
        <n v="2.3180713252666663"/>
        <n v="7.0850624000000001E-2"/>
        <n v="8.0895668127119986"/>
        <n v="3.1073463876000003"/>
        <n v="1.8788922648000004"/>
        <n v="6.5721250000000009E-2"/>
        <n v="4.3519102549999994E-2"/>
        <n v="1.2662623116"/>
        <n v="0.85721532000000011"/>
        <n v="2.0156309082000003" u="1"/>
        <n v="29.444454439200001" u="1"/>
        <n v="1.3681284063999999" u="1"/>
        <n v="7.7650619100493969" u="1"/>
        <n v="8.2500879999999999E-2" u="1"/>
        <n v="0.22258" u="1"/>
        <n v="12.600021291199997" u="1"/>
        <n v="7.8114926771999995" u="1"/>
        <n v="6.1030000000000001E-2" u="1"/>
        <n v="0.12964423999999999" u="1"/>
        <n v="130.25553290280001" u="1"/>
        <n v="0.37513198239999995" u="1"/>
        <n v="109.85850437519997" u="1"/>
        <n v="46.145396250000005" u="1"/>
        <n v="5.8929200000000001E-2" u="1"/>
        <n v="17.872814999999996" u="1"/>
        <n v="7.7155102529999997" u="1"/>
        <n v="2.049889999999999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2">
  <r>
    <s v="Elaeocarpaceae"/>
    <x v="0"/>
    <s v="Fringillidae"/>
    <x v="0"/>
    <n v="14.4"/>
    <n v="7.7"/>
    <n v="0.37970320499999999"/>
    <n v="4"/>
    <n v="28"/>
    <n v="0.14299999999999999"/>
    <n v="11"/>
    <n v="2.75"/>
    <x v="0"/>
    <n v="0.3"/>
    <s v="NA"/>
    <n v="0.1823127592095633"/>
    <n v="0.91"/>
    <n v="2.5000000000000001E-2"/>
    <n v="6.9000000000000006E-2"/>
    <s v="NA"/>
    <s v="NA"/>
    <s v="NA"/>
    <n v="0.877"/>
    <s v="NA"/>
    <n v="15.090599999999998"/>
    <s v="NA"/>
    <s v="NA"/>
    <x v="0"/>
    <x v="0"/>
    <x v="0"/>
  </r>
  <r>
    <s v="Elaeocarpaceae"/>
    <x v="0"/>
    <s v="Ramphastidae"/>
    <x v="1"/>
    <n v="164"/>
    <n v="25"/>
    <n v="3.1828143249999998"/>
    <n v="7"/>
    <n v="28"/>
    <n v="0.25"/>
    <n v="10"/>
    <n v="1.43"/>
    <x v="1"/>
    <n v="0.3"/>
    <s v="NA"/>
    <n v="0.1823127592095633"/>
    <n v="0.91"/>
    <n v="2.5000000000000001E-2"/>
    <n v="6.9000000000000006E-2"/>
    <s v="NA"/>
    <s v="NA"/>
    <s v="NA"/>
    <n v="0.877"/>
    <s v="NA"/>
    <n v="15.090599999999998"/>
    <s v="NA"/>
    <s v="NA"/>
    <x v="0"/>
    <x v="0"/>
    <x v="0"/>
  </r>
  <r>
    <s v="Elaeocarpaceae"/>
    <x v="0"/>
    <s v="Thraupidae"/>
    <x v="2"/>
    <n v="18"/>
    <n v="7.4"/>
    <n v="0.46147037800000001"/>
    <n v="2"/>
    <n v="28"/>
    <n v="7.0999999999999994E-2"/>
    <n v="2"/>
    <n v="1"/>
    <x v="2"/>
    <n v="0.3"/>
    <s v="NA"/>
    <n v="0.1823127592095633"/>
    <n v="0.91"/>
    <n v="2.5000000000000001E-2"/>
    <n v="6.9000000000000006E-2"/>
    <s v="NA"/>
    <s v="NA"/>
    <s v="NA"/>
    <n v="0.877"/>
    <s v="NA"/>
    <n v="15.090599999999998"/>
    <s v="NA"/>
    <s v="NA"/>
    <x v="0"/>
    <x v="0"/>
    <x v="0"/>
  </r>
  <r>
    <s v="Elaeocarpaceae"/>
    <x v="0"/>
    <s v="Thraupidae"/>
    <x v="3"/>
    <n v="18"/>
    <n v="5.2"/>
    <n v="0.46147037800000001"/>
    <n v="2"/>
    <n v="28"/>
    <n v="7.0999999999999994E-2"/>
    <n v="8"/>
    <n v="4"/>
    <x v="3"/>
    <n v="0.3"/>
    <s v="NA"/>
    <n v="0.1823127592095633"/>
    <n v="0.91"/>
    <n v="2.5000000000000001E-2"/>
    <n v="6.9000000000000006E-2"/>
    <s v="NA"/>
    <s v="NA"/>
    <s v="NA"/>
    <n v="0.877"/>
    <s v="NA"/>
    <n v="15.090599999999998"/>
    <s v="NA"/>
    <s v="NA"/>
    <x v="0"/>
    <x v="0"/>
    <x v="0"/>
  </r>
  <r>
    <s v="Elaeocarpaceae"/>
    <x v="0"/>
    <s v="Thraupidae"/>
    <x v="4"/>
    <n v="18.7"/>
    <n v="6.1"/>
    <n v="0.47711740499999999"/>
    <n v="3"/>
    <n v="28"/>
    <n v="0.107"/>
    <n v="7"/>
    <n v="2.33"/>
    <x v="4"/>
    <n v="0.3"/>
    <s v="NA"/>
    <n v="0.1823127592095633"/>
    <n v="0.91"/>
    <n v="2.5000000000000001E-2"/>
    <n v="6.9000000000000006E-2"/>
    <s v="NA"/>
    <s v="NA"/>
    <s v="NA"/>
    <n v="0.877"/>
    <s v="NA"/>
    <n v="15.090599999999998"/>
    <s v="NA"/>
    <s v="NA"/>
    <x v="0"/>
    <x v="0"/>
    <x v="0"/>
  </r>
  <r>
    <s v="Elaeocarpaceae"/>
    <x v="0"/>
    <s v="Cotingidae"/>
    <x v="5"/>
    <n v="68.099999999999994"/>
    <n v="16.600000000000001"/>
    <n v="1.4764118180000001"/>
    <n v="1"/>
    <n v="28"/>
    <n v="3.5999999999999997E-2"/>
    <n v="2"/>
    <n v="2"/>
    <x v="2"/>
    <n v="0.3"/>
    <s v="NA"/>
    <n v="0.1823127592095633"/>
    <n v="0.91"/>
    <n v="2.5000000000000001E-2"/>
    <n v="6.9000000000000006E-2"/>
    <s v="NA"/>
    <s v="NA"/>
    <s v="NA"/>
    <n v="0.877"/>
    <s v="NA"/>
    <n v="15.090599999999998"/>
    <s v="NA"/>
    <s v="NA"/>
    <x v="0"/>
    <x v="0"/>
    <x v="0"/>
  </r>
  <r>
    <s v="Santalaceae"/>
    <x v="1"/>
    <s v="Fringillidae"/>
    <x v="6"/>
    <n v="11"/>
    <n v="6.1"/>
    <n v="0.30006296300000002"/>
    <n v="2"/>
    <n v="14.2"/>
    <n v="0.14099999999999999"/>
    <s v="NA"/>
    <n v="34.07"/>
    <x v="5"/>
    <s v="NA"/>
    <s v="NA"/>
    <n v="7.3000000000000001E-3"/>
    <s v="NA"/>
    <s v="NA"/>
    <s v="NA"/>
    <s v="NA"/>
    <s v="NA"/>
    <s v="NA"/>
    <s v="NA"/>
    <s v="NA"/>
    <s v="NA"/>
    <s v="NA"/>
    <s v="NA"/>
    <x v="1"/>
    <x v="1"/>
    <x v="0"/>
  </r>
  <r>
    <s v="Santalaceae"/>
    <x v="1"/>
    <s v="Fringillidae"/>
    <x v="7"/>
    <n v="15"/>
    <n v="6.9"/>
    <n v="0.39349502400000003"/>
    <n v="1"/>
    <n v="14.2"/>
    <n v="7.0000000000000007E-2"/>
    <s v="NA"/>
    <n v="34.07"/>
    <x v="6"/>
    <s v="NA"/>
    <s v="NA"/>
    <n v="7.3000000000000001E-3"/>
    <s v="NA"/>
    <s v="NA"/>
    <s v="NA"/>
    <s v="NA"/>
    <s v="NA"/>
    <s v="NA"/>
    <s v="NA"/>
    <s v="NA"/>
    <s v="NA"/>
    <s v="NA"/>
    <s v="NA"/>
    <x v="1"/>
    <x v="1"/>
    <x v="0"/>
  </r>
  <r>
    <s v="Santalaceae"/>
    <x v="2"/>
    <s v="Fringillidae"/>
    <x v="7"/>
    <n v="15"/>
    <n v="6.9"/>
    <n v="0.39349502400000003"/>
    <n v="2"/>
    <n v="32"/>
    <n v="6.3E-2"/>
    <n v="122"/>
    <n v="61"/>
    <x v="7"/>
    <n v="0.04"/>
    <s v="NA"/>
    <n v="7.3000000000000001E-3"/>
    <n v="0.92"/>
    <s v="NA"/>
    <s v="NA"/>
    <s v="NA"/>
    <s v="NA"/>
    <s v="NA"/>
    <s v="NA"/>
    <s v="NA"/>
    <s v="NA"/>
    <s v="NA"/>
    <s v="NA"/>
    <x v="1"/>
    <x v="0"/>
    <x v="0"/>
  </r>
  <r>
    <s v="Santalaceae"/>
    <x v="3"/>
    <s v="Fringillidae"/>
    <x v="6"/>
    <n v="11"/>
    <n v="6.1"/>
    <n v="0.30006296300000002"/>
    <n v="67"/>
    <n v="40"/>
    <n v="1.675"/>
    <s v="NA"/>
    <n v="21.3"/>
    <x v="8"/>
    <s v="NA"/>
    <s v="NA"/>
    <n v="7.3000000000000001E-3"/>
    <s v="NA"/>
    <s v="NA"/>
    <s v="NA"/>
    <s v="NA"/>
    <s v="NA"/>
    <s v="NA"/>
    <s v="NA"/>
    <s v="NA"/>
    <s v="NA"/>
    <s v="NA"/>
    <s v="NA"/>
    <x v="1"/>
    <x v="0"/>
    <x v="0"/>
  </r>
  <r>
    <s v="Santalaceae"/>
    <x v="3"/>
    <s v="Fringillidae"/>
    <x v="6"/>
    <n v="11"/>
    <n v="6.1"/>
    <n v="0.30006296300000002"/>
    <n v="73"/>
    <n v="40"/>
    <n v="1.825"/>
    <s v="NA"/>
    <n v="19.899999999999999"/>
    <x v="9"/>
    <s v="NA"/>
    <s v="NA"/>
    <n v="7.3000000000000001E-3"/>
    <s v="NA"/>
    <s v="NA"/>
    <s v="NA"/>
    <s v="NA"/>
    <s v="NA"/>
    <s v="NA"/>
    <s v="NA"/>
    <s v="NA"/>
    <s v="NA"/>
    <s v="NA"/>
    <s v="NA"/>
    <x v="1"/>
    <x v="0"/>
    <x v="0"/>
  </r>
  <r>
    <s v="Lauraceae"/>
    <x v="4"/>
    <s v="Cracidae"/>
    <x v="8"/>
    <n v="1250"/>
    <n v="19.100000000000001"/>
    <n v="18.781880900000001"/>
    <n v="1"/>
    <s v="NA"/>
    <s v="NA"/>
    <s v="NA"/>
    <n v="56.914790606060606"/>
    <x v="10"/>
    <n v="0.33"/>
    <n v="0.17391000000000001"/>
    <n v="7.6520399999999988E-2"/>
    <n v="0.56000000000000005"/>
    <n v="0.58899999999999997"/>
    <n v="0.11"/>
    <s v="NA"/>
    <s v="NA"/>
    <n v="0.19900000000000001"/>
    <s v="NA"/>
    <s v="NA"/>
    <s v="NA"/>
    <s v="NA"/>
    <n v="25.170899999999996"/>
    <x v="2"/>
    <x v="2"/>
    <x v="0"/>
  </r>
  <r>
    <s v="Lauraceae"/>
    <x v="4"/>
    <s v="Cracidae"/>
    <x v="9"/>
    <n v="1770"/>
    <n v="22.3"/>
    <n v="25.45474201"/>
    <n v="5"/>
    <n v="70"/>
    <n v="7.0999999999999994E-2"/>
    <s v="NA"/>
    <n v="77.135581848484847"/>
    <x v="10"/>
    <n v="0.33"/>
    <n v="0.17391000000000001"/>
    <n v="7.6520399999999988E-2"/>
    <n v="0.56000000000000005"/>
    <n v="0.58899999999999997"/>
    <n v="0.11"/>
    <s v="NA"/>
    <s v="NA"/>
    <n v="0.19900000000000001"/>
    <s v="NA"/>
    <s v="NA"/>
    <s v="NA"/>
    <s v="NA"/>
    <n v="25.170899999999996"/>
    <x v="2"/>
    <x v="2"/>
    <x v="0"/>
  </r>
  <r>
    <s v="Lauraceae"/>
    <x v="4"/>
    <s v="Cotingidae"/>
    <x v="5"/>
    <n v="68.099999999999994"/>
    <n v="16.600000000000001"/>
    <n v="1.4764118180000001"/>
    <n v="3"/>
    <n v="70"/>
    <n v="4.2999999999999997E-2"/>
    <s v="NA"/>
    <n v="2"/>
    <x v="11"/>
    <n v="0.33"/>
    <n v="0.17391000000000001"/>
    <n v="7.6520399999999988E-2"/>
    <n v="0.56000000000000005"/>
    <n v="0.58899999999999997"/>
    <n v="0.11"/>
    <s v="NA"/>
    <s v="NA"/>
    <n v="0.19900000000000001"/>
    <s v="NA"/>
    <s v="NA"/>
    <s v="NA"/>
    <s v="NA"/>
    <n v="25.170899999999996"/>
    <x v="2"/>
    <x v="0"/>
    <x v="0"/>
  </r>
  <r>
    <s v="Lauraceae"/>
    <x v="4"/>
    <s v="Trogonidae"/>
    <x v="10"/>
    <n v="73.3"/>
    <n v="17.5"/>
    <n v="1.574482658"/>
    <n v="4"/>
    <n v="70"/>
    <n v="5.7000000000000002E-2"/>
    <s v="NA"/>
    <n v="2"/>
    <x v="12"/>
    <n v="0.33"/>
    <n v="0.17391000000000001"/>
    <n v="7.6520399999999988E-2"/>
    <n v="0.56000000000000005"/>
    <n v="0.58899999999999997"/>
    <n v="0.11"/>
    <s v="NA"/>
    <s v="NA"/>
    <n v="0.19900000000000001"/>
    <s v="NA"/>
    <s v="NA"/>
    <s v="NA"/>
    <s v="NA"/>
    <n v="25.170899999999996"/>
    <x v="2"/>
    <x v="0"/>
    <x v="0"/>
  </r>
  <r>
    <s v="Lauraceae"/>
    <x v="4"/>
    <s v="Turdidae"/>
    <x v="11"/>
    <n v="54"/>
    <n v="11.1"/>
    <n v="1.205449054"/>
    <n v="216"/>
    <n v="70"/>
    <n v="3.0859999999999999"/>
    <s v="NA"/>
    <n v="2.7"/>
    <x v="13"/>
    <n v="0.33"/>
    <n v="0.17391000000000001"/>
    <n v="7.6520399999999988E-2"/>
    <n v="0.56000000000000005"/>
    <n v="0.58899999999999997"/>
    <n v="0.11"/>
    <s v="NA"/>
    <s v="NA"/>
    <n v="0.19900000000000001"/>
    <s v="NA"/>
    <s v="NA"/>
    <s v="NA"/>
    <s v="NA"/>
    <n v="25.170899999999996"/>
    <x v="2"/>
    <x v="0"/>
    <x v="0"/>
  </r>
  <r>
    <s v="Lauraceae"/>
    <x v="4"/>
    <s v="Turdidae"/>
    <x v="12"/>
    <n v="69.5"/>
    <n v="13.3"/>
    <n v="1.5029055069999999"/>
    <n v="98"/>
    <n v="70"/>
    <n v="1.4"/>
    <s v="NA"/>
    <n v="3"/>
    <x v="14"/>
    <n v="0.33"/>
    <n v="0.17391000000000001"/>
    <n v="7.6520399999999988E-2"/>
    <n v="0.56000000000000005"/>
    <n v="0.58899999999999997"/>
    <n v="0.11"/>
    <s v="NA"/>
    <s v="NA"/>
    <n v="0.19900000000000001"/>
    <s v="NA"/>
    <s v="NA"/>
    <s v="NA"/>
    <s v="NA"/>
    <n v="25.170899999999996"/>
    <x v="2"/>
    <x v="0"/>
    <x v="0"/>
  </r>
  <r>
    <s v="Primulaceae"/>
    <x v="5"/>
    <s v="Thraupidae"/>
    <x v="3"/>
    <n v="18"/>
    <n v="5.2"/>
    <n v="0.46147037800000001"/>
    <n v="23"/>
    <n v="22.5"/>
    <n v="1.022"/>
    <s v="NA"/>
    <n v="3.71"/>
    <x v="15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3"/>
    <x v="0"/>
  </r>
  <r>
    <s v="Primulaceae"/>
    <x v="5"/>
    <s v="Thraupidae"/>
    <x v="13"/>
    <n v="32.5"/>
    <n v="8.9"/>
    <n v="0.77343226300000001"/>
    <n v="2"/>
    <n v="22.5"/>
    <n v="8.8999999999999996E-2"/>
    <s v="NA"/>
    <n v="3.16"/>
    <x v="16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3"/>
    <x v="0"/>
  </r>
  <r>
    <s v="Primulaceae"/>
    <x v="5"/>
    <s v="Turdidae"/>
    <x v="11"/>
    <n v="54"/>
    <n v="11.1"/>
    <n v="1.205449054"/>
    <n v="2"/>
    <n v="22.5"/>
    <n v="8.8999999999999996E-2"/>
    <s v="NA"/>
    <n v="14.3"/>
    <x v="17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3"/>
    <x v="0"/>
  </r>
  <r>
    <s v="Primulaceae"/>
    <x v="5"/>
    <s v="Turdidae"/>
    <x v="11"/>
    <n v="54"/>
    <n v="11.1"/>
    <n v="1.205449054"/>
    <n v="7"/>
    <s v="NA"/>
    <n v="0.11"/>
    <n v="166"/>
    <n v="23.71"/>
    <x v="18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3"/>
    <x v="0"/>
  </r>
  <r>
    <s v="Primulaceae"/>
    <x v="5"/>
    <s v="Turdidae"/>
    <x v="12"/>
    <n v="69.5"/>
    <n v="13.3"/>
    <n v="1.5029055069999999"/>
    <n v="5"/>
    <s v="NA"/>
    <n v="0.38200000000000001"/>
    <n v="47"/>
    <n v="9.4"/>
    <x v="19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3"/>
    <x v="0"/>
  </r>
  <r>
    <s v="Primulaceae"/>
    <x v="5"/>
    <s v="Turdidae"/>
    <x v="12"/>
    <n v="69.5"/>
    <n v="13.3"/>
    <n v="1.5029055069999999"/>
    <n v="4"/>
    <n v="22.5"/>
    <n v="0.17799999999999999"/>
    <s v="NA"/>
    <n v="23.79"/>
    <x v="20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3"/>
    <x v="0"/>
  </r>
  <r>
    <s v="Primulaceae"/>
    <x v="5"/>
    <s v="Ramphastidae"/>
    <x v="14"/>
    <n v="331"/>
    <n v="30.7"/>
    <n v="5.8798753819999998"/>
    <n v="2"/>
    <n v="21"/>
    <n v="9.5000000000000001E-2"/>
    <n v="23"/>
    <n v="11.5"/>
    <x v="21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2"/>
    <n v="18"/>
    <n v="7.4"/>
    <n v="0.46147037800000001"/>
    <n v="1"/>
    <n v="15"/>
    <n v="6.7000000000000004E-2"/>
    <s v="NA"/>
    <n v="2"/>
    <x v="22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3"/>
    <n v="18"/>
    <n v="5.2"/>
    <n v="0.46147037800000001"/>
    <n v="10"/>
    <n v="21"/>
    <n v="0.47599999999999998"/>
    <n v="35"/>
    <n v="3.5"/>
    <x v="23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4"/>
    <n v="18.7"/>
    <n v="6.1"/>
    <n v="0.47711740499999999"/>
    <n v="3"/>
    <n v="21"/>
    <n v="0.14299999999999999"/>
    <n v="14"/>
    <n v="4.67"/>
    <x v="24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4"/>
    <n v="18.7"/>
    <n v="6.1"/>
    <n v="0.47711740499999999"/>
    <n v="3"/>
    <n v="21"/>
    <n v="0.14299999999999999"/>
    <n v="14"/>
    <n v="4.67"/>
    <x v="24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15"/>
    <n v="39"/>
    <n v="8.3000000000000007"/>
    <n v="0.90704089499999996"/>
    <n v="1"/>
    <n v="21"/>
    <n v="4.8000000000000001E-2"/>
    <n v="1"/>
    <n v="1"/>
    <x v="25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15"/>
    <n v="39"/>
    <n v="8.3000000000000007"/>
    <n v="0.90704089499999996"/>
    <n v="1"/>
    <n v="15"/>
    <n v="0.13300000000000001"/>
    <s v="NA"/>
    <n v="2"/>
    <x v="26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13"/>
    <n v="32.5"/>
    <n v="8.9"/>
    <n v="0.77343226300000001"/>
    <n v="1"/>
    <n v="84"/>
    <n v="1.2E-2"/>
    <n v="1"/>
    <n v="1"/>
    <x v="27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13"/>
    <n v="32.5"/>
    <n v="8.9"/>
    <n v="0.77343226300000001"/>
    <n v="1"/>
    <n v="15"/>
    <n v="6.7000000000000004E-2"/>
    <s v="NA"/>
    <n v="1"/>
    <x v="28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13"/>
    <n v="32.5"/>
    <n v="8.9"/>
    <n v="0.77343226300000001"/>
    <n v="2"/>
    <n v="48"/>
    <n v="4.2000000000000003E-2"/>
    <s v="NA"/>
    <n v="9"/>
    <x v="29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13"/>
    <n v="32.5"/>
    <n v="8.9"/>
    <n v="0.77343226300000001"/>
    <n v="7"/>
    <n v="21"/>
    <n v="0.33300000000000002"/>
    <n v="22"/>
    <n v="3.14"/>
    <x v="30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hraupidae"/>
    <x v="13"/>
    <n v="32.5"/>
    <n v="8.9"/>
    <n v="0.77343226300000001"/>
    <n v="33"/>
    <n v="38.6"/>
    <n v="0.85499999999999998"/>
    <n v="161"/>
    <n v="5"/>
    <x v="31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Cotingidae"/>
    <x v="5"/>
    <n v="68.099999999999994"/>
    <n v="16.600000000000001"/>
    <n v="1.4764118180000001"/>
    <n v="3"/>
    <n v="38.6"/>
    <n v="7.8E-2"/>
    <n v="28"/>
    <n v="9"/>
    <x v="32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urdidae"/>
    <x v="11"/>
    <n v="54"/>
    <n v="11.1"/>
    <n v="1.205449054"/>
    <n v="2"/>
    <n v="84"/>
    <n v="2.4E-2"/>
    <n v="21"/>
    <n v="10.5"/>
    <x v="4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urdidae"/>
    <x v="11"/>
    <n v="54"/>
    <n v="11.1"/>
    <n v="1.205449054"/>
    <n v="2"/>
    <n v="48"/>
    <n v="4.2000000000000003E-2"/>
    <s v="NA"/>
    <n v="8"/>
    <x v="33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urdidae"/>
    <x v="11"/>
    <n v="54"/>
    <n v="11.1"/>
    <n v="1.205449054"/>
    <n v="6"/>
    <n v="21"/>
    <n v="0.28599999999999998"/>
    <n v="90"/>
    <n v="15"/>
    <x v="34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urdidae"/>
    <x v="12"/>
    <n v="69.5"/>
    <n v="13.3"/>
    <n v="1.5029055069999999"/>
    <n v="11"/>
    <n v="84"/>
    <n v="0.13100000000000001"/>
    <n v="206"/>
    <n v="18.73"/>
    <x v="35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urdidae"/>
    <x v="12"/>
    <n v="69.5"/>
    <n v="13.3"/>
    <n v="1.5029055069999999"/>
    <n v="13"/>
    <n v="48"/>
    <n v="0.27100000000000002"/>
    <s v="NA"/>
    <n v="36.799999999999997"/>
    <x v="36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urdidae"/>
    <x v="12"/>
    <n v="69.5"/>
    <n v="13.3"/>
    <n v="1.5029055069999999"/>
    <n v="16"/>
    <n v="21"/>
    <n v="0.76200000000000001"/>
    <n v="368"/>
    <n v="23"/>
    <x v="37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Primulaceae"/>
    <x v="5"/>
    <s v="Turdidae"/>
    <x v="12"/>
    <n v="69.5"/>
    <n v="13.3"/>
    <n v="1.5029055069999999"/>
    <n v="22"/>
    <n v="38.6"/>
    <n v="0.56999999999999995"/>
    <n v="682"/>
    <n v="31"/>
    <x v="38"/>
    <n v="2.5000000000000001E-2"/>
    <s v="NA"/>
    <n v="1.2999999999999999E-2"/>
    <s v="NA"/>
    <n v="0.50800000000000001"/>
    <n v="0.05"/>
    <n v="1.2E-2"/>
    <n v="4.2000000000000003E-2"/>
    <s v="NA"/>
    <s v="NA"/>
    <n v="5.3999999999999999E-2"/>
    <s v="NA"/>
    <n v="19.3004"/>
    <s v="NA"/>
    <x v="3"/>
    <x v="0"/>
    <x v="0"/>
  </r>
  <r>
    <s v="Melastomataceae"/>
    <x v="6"/>
    <s v="Fringillidae"/>
    <x v="7"/>
    <n v="15"/>
    <n v="6.9"/>
    <n v="0.39349502400000003"/>
    <n v="4"/>
    <n v="15"/>
    <n v="1.6"/>
    <s v="NA"/>
    <n v="5.25"/>
    <x v="39"/>
    <n v="0.12"/>
    <s v="NA"/>
    <n v="0.09"/>
    <s v="NA"/>
    <n v="2.1999999999999999E-2"/>
    <n v="3.5000000000000003E-2"/>
    <s v="NA"/>
    <s v="NA"/>
    <n v="0.74399999999999999"/>
    <s v="NA"/>
    <s v="NA"/>
    <s v="NA"/>
    <s v="NA"/>
    <n v="12.4979"/>
    <x v="4"/>
    <x v="0"/>
    <x v="0"/>
  </r>
  <r>
    <s v="Melastomataceae"/>
    <x v="6"/>
    <s v="Thraupidae"/>
    <x v="15"/>
    <n v="39"/>
    <n v="8.3000000000000007"/>
    <n v="0.90704089499999996"/>
    <n v="1"/>
    <n v="15"/>
    <n v="0.13300000000000001"/>
    <s v="NA"/>
    <n v="1"/>
    <x v="22"/>
    <n v="0.12"/>
    <s v="NA"/>
    <n v="0.09"/>
    <s v="NA"/>
    <n v="2.1999999999999999E-2"/>
    <n v="3.5000000000000003E-2"/>
    <s v="NA"/>
    <s v="NA"/>
    <n v="0.74399999999999999"/>
    <s v="NA"/>
    <s v="NA"/>
    <s v="NA"/>
    <s v="NA"/>
    <n v="12.4979"/>
    <x v="4"/>
    <x v="0"/>
    <x v="0"/>
  </r>
  <r>
    <s v="Melastomataceae"/>
    <x v="6"/>
    <s v="Thraupidae"/>
    <x v="13"/>
    <n v="32.5"/>
    <n v="8.9"/>
    <n v="0.77343226300000001"/>
    <n v="2"/>
    <n v="15"/>
    <n v="0.13300000000000001"/>
    <s v="NA"/>
    <n v="1"/>
    <x v="22"/>
    <n v="0.12"/>
    <s v="NA"/>
    <n v="0.09"/>
    <s v="NA"/>
    <n v="2.1999999999999999E-2"/>
    <n v="3.5000000000000003E-2"/>
    <s v="NA"/>
    <s v="NA"/>
    <n v="0.74399999999999999"/>
    <s v="NA"/>
    <s v="NA"/>
    <s v="NA"/>
    <s v="NA"/>
    <n v="12.4979"/>
    <x v="4"/>
    <x v="0"/>
    <x v="0"/>
  </r>
  <r>
    <s v="Melastomataceae"/>
    <x v="7"/>
    <s v="Turdidae"/>
    <x v="12"/>
    <n v="69.5"/>
    <n v="13.3"/>
    <n v="1.5029055069999999"/>
    <n v="1"/>
    <n v="32"/>
    <n v="3.1E-2"/>
    <n v="20"/>
    <n v="20"/>
    <x v="40"/>
    <n v="0.03"/>
    <s v="NA"/>
    <n v="2.2499999999999999E-2"/>
    <n v="0.85"/>
    <n v="1.4999999999999999E-2"/>
    <s v="NA"/>
    <s v="NA"/>
    <s v="NA"/>
    <s v="NA"/>
    <s v="NA"/>
    <s v="NA"/>
    <s v="NA"/>
    <s v="NA"/>
    <s v="NA"/>
    <x v="5"/>
    <x v="0"/>
    <x v="0"/>
  </r>
  <r>
    <s v="Melastomataceae"/>
    <x v="8"/>
    <s v="Thraupidae"/>
    <x v="2"/>
    <n v="18"/>
    <n v="7.4"/>
    <n v="0.46147037800000001"/>
    <n v="6"/>
    <n v="254"/>
    <n v="2.4E-2"/>
    <s v="NA"/>
    <n v="8.33"/>
    <x v="41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8"/>
    <s v="Thraupidae"/>
    <x v="15"/>
    <n v="39"/>
    <n v="8.3000000000000007"/>
    <n v="0.90704089499999996"/>
    <n v="56"/>
    <n v="254"/>
    <n v="0.22"/>
    <s v="NA"/>
    <n v="2.1"/>
    <x v="42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8"/>
    <s v="Thraupidae"/>
    <x v="13"/>
    <n v="32.5"/>
    <n v="8.9"/>
    <n v="0.77343226300000001"/>
    <n v="5"/>
    <n v="254"/>
    <n v="0.02"/>
    <s v="NA"/>
    <n v="2.1"/>
    <x v="43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8"/>
    <s v="Turdidae"/>
    <x v="12"/>
    <n v="69.5"/>
    <n v="13.3"/>
    <n v="1.5029055069999999"/>
    <n v="2"/>
    <n v="254"/>
    <n v="8.0000000000000002E-3"/>
    <s v="NA"/>
    <n v="10.029999999999999"/>
    <x v="44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9"/>
    <s v="Thraupidae"/>
    <x v="2"/>
    <n v="18"/>
    <n v="7.4"/>
    <n v="0.46147037800000001"/>
    <n v="4"/>
    <n v="2.2999999999999998"/>
    <n v="1.778"/>
    <s v="NA"/>
    <n v="10"/>
    <x v="45"/>
    <n v="0.105"/>
    <s v="NA"/>
    <n v="7.8750000000000001E-2"/>
    <s v="NA"/>
    <s v="NA"/>
    <s v="NA"/>
    <s v="NA"/>
    <s v="NA"/>
    <s v="NA"/>
    <s v="NA"/>
    <s v="NA"/>
    <s v="NA"/>
    <s v="NA"/>
    <s v="NA"/>
    <x v="5"/>
    <x v="0"/>
    <x v="0"/>
  </r>
  <r>
    <s v="Melastomataceae"/>
    <x v="9"/>
    <s v="Thraupidae"/>
    <x v="13"/>
    <n v="32.5"/>
    <n v="8.9"/>
    <n v="0.77343226300000001"/>
    <n v="1"/>
    <n v="2.2000000000000002"/>
    <n v="0.45500000000000002"/>
    <s v="NA"/>
    <n v="15"/>
    <x v="46"/>
    <n v="0.105"/>
    <s v="NA"/>
    <n v="7.8750000000000001E-2"/>
    <s v="NA"/>
    <s v="NA"/>
    <s v="NA"/>
    <s v="NA"/>
    <s v="NA"/>
    <s v="NA"/>
    <s v="NA"/>
    <s v="NA"/>
    <s v="NA"/>
    <s v="NA"/>
    <s v="NA"/>
    <x v="5"/>
    <x v="0"/>
    <x v="0"/>
  </r>
  <r>
    <s v="Melastomataceae"/>
    <x v="10"/>
    <s v="Thraupidae"/>
    <x v="13"/>
    <n v="32.5"/>
    <n v="8.9"/>
    <n v="0.77343226300000001"/>
    <n v="7"/>
    <n v="32"/>
    <n v="0.219"/>
    <n v="26"/>
    <n v="4.3"/>
    <x v="47"/>
    <n v="0.06"/>
    <s v="NA"/>
    <n v="4.4999999999999998E-2"/>
    <n v="0.64"/>
    <n v="0.15"/>
    <s v="NA"/>
    <s v="NA"/>
    <s v="NA"/>
    <s v="NA"/>
    <s v="NA"/>
    <s v="NA"/>
    <s v="NA"/>
    <s v="NA"/>
    <s v="NA"/>
    <x v="5"/>
    <x v="0"/>
    <x v="0"/>
  </r>
  <r>
    <s v="Melastomataceae"/>
    <x v="11"/>
    <s v="Fringillidae"/>
    <x v="7"/>
    <n v="15"/>
    <n v="6.9"/>
    <n v="0.39349502400000003"/>
    <n v="4"/>
    <n v="85.3"/>
    <n v="4.7E-2"/>
    <s v="NA"/>
    <n v="3.13"/>
    <x v="48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Ramphastidae"/>
    <x v="14"/>
    <n v="331"/>
    <n v="30.7"/>
    <n v="5.8798753819999998"/>
    <n v="27"/>
    <n v="177.8"/>
    <n v="0.152"/>
    <s v="NA"/>
    <n v="3"/>
    <x v="49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hraupidae"/>
    <x v="3"/>
    <n v="18"/>
    <n v="5.2"/>
    <n v="0.46147037800000001"/>
    <n v="3"/>
    <n v="6.1"/>
    <n v="0.49199999999999999"/>
    <s v="NA"/>
    <n v="8.33"/>
    <x v="50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hraupidae"/>
    <x v="4"/>
    <n v="18.7"/>
    <n v="6.1"/>
    <n v="0.47711740499999999"/>
    <n v="7"/>
    <n v="85.3"/>
    <n v="8.2000000000000003E-2"/>
    <s v="NA"/>
    <n v="8.33"/>
    <x v="51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hraupidae"/>
    <x v="15"/>
    <n v="39"/>
    <n v="8.3000000000000007"/>
    <n v="0.90704089499999996"/>
    <n v="6"/>
    <n v="85.3"/>
    <n v="7.0000000000000007E-2"/>
    <s v="NA"/>
    <n v="2.1"/>
    <x v="52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hraupidae"/>
    <x v="13"/>
    <n v="32.5"/>
    <n v="8.9"/>
    <n v="0.77343226300000001"/>
    <n v="6"/>
    <n v="250"/>
    <n v="2.4E-2"/>
    <s v="NA"/>
    <n v="2.1"/>
    <x v="53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hraupidae"/>
    <x v="13"/>
    <n v="32.5"/>
    <n v="8.9"/>
    <n v="0.77343226300000001"/>
    <n v="3"/>
    <n v="85.3"/>
    <n v="3.5000000000000003E-2"/>
    <s v="NA"/>
    <n v="2.1"/>
    <x v="54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urdidae"/>
    <x v="11"/>
    <n v="54"/>
    <n v="11.1"/>
    <n v="1.205449054"/>
    <n v="5"/>
    <n v="250"/>
    <n v="0.02"/>
    <s v="NA"/>
    <n v="10.029999999999999"/>
    <x v="55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urdidae"/>
    <x v="11"/>
    <n v="54"/>
    <n v="11.1"/>
    <n v="1.205449054"/>
    <n v="17"/>
    <n v="177.8"/>
    <n v="9.6000000000000002E-2"/>
    <s v="NA"/>
    <n v="10.029999999999999"/>
    <x v="56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urdidae"/>
    <x v="12"/>
    <n v="69.5"/>
    <n v="13.3"/>
    <n v="1.5029055069999999"/>
    <n v="1"/>
    <n v="250"/>
    <n v="4.0000000000000001E-3"/>
    <s v="NA"/>
    <n v="10.029999999999999"/>
    <x v="57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urdidae"/>
    <x v="12"/>
    <n v="69.5"/>
    <n v="13.3"/>
    <n v="1.5029055069999999"/>
    <n v="2"/>
    <n v="177.8"/>
    <n v="1.0999999999999999E-2"/>
    <s v="NA"/>
    <n v="10.029999999999999"/>
    <x v="58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Turdidae"/>
    <x v="12"/>
    <n v="69.5"/>
    <n v="13.3"/>
    <n v="1.5029055069999999"/>
    <n v="8"/>
    <n v="85.3"/>
    <n v="9.4E-2"/>
    <s v="NA"/>
    <n v="10.029999999999999"/>
    <x v="47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1"/>
    <s v="Ramphastidae"/>
    <x v="16"/>
    <n v="146"/>
    <n v="23.6"/>
    <n v="2.8752927229999998"/>
    <n v="2"/>
    <n v="250"/>
    <n v="8.0000000000000002E-3"/>
    <s v="NA"/>
    <s v="NA"/>
    <x v="10"/>
    <s v="NA"/>
    <s v="NA"/>
    <e v="#VALUE!"/>
    <s v="NA"/>
    <s v="NA"/>
    <s v="NA"/>
    <s v="NA"/>
    <s v="NA"/>
    <s v="NA"/>
    <s v="NA"/>
    <s v="NA"/>
    <s v="NA"/>
    <s v="NA"/>
    <s v="NA"/>
    <x v="5"/>
    <x v="0"/>
    <x v="0"/>
  </r>
  <r>
    <s v="Melastomataceae"/>
    <x v="11"/>
    <s v="Ramphastidae"/>
    <x v="16"/>
    <n v="146"/>
    <n v="23.6"/>
    <n v="2.8752927229999998"/>
    <n v="2"/>
    <n v="177.8"/>
    <n v="1.0999999999999999E-2"/>
    <s v="NA"/>
    <s v="NA"/>
    <x v="10"/>
    <s v="NA"/>
    <s v="NA"/>
    <e v="#VALUE!"/>
    <s v="NA"/>
    <s v="NA"/>
    <s v="NA"/>
    <s v="NA"/>
    <s v="NA"/>
    <s v="NA"/>
    <s v="NA"/>
    <s v="NA"/>
    <s v="NA"/>
    <s v="NA"/>
    <s v="NA"/>
    <x v="5"/>
    <x v="0"/>
    <x v="0"/>
  </r>
  <r>
    <s v="Melastomataceae"/>
    <x v="11"/>
    <s v="Cracidae"/>
    <x v="9"/>
    <n v="1770"/>
    <n v="22.3"/>
    <n v="25.45474201"/>
    <n v="2"/>
    <n v="250"/>
    <n v="8.0000000000000002E-3"/>
    <s v="NA"/>
    <s v="NA"/>
    <x v="10"/>
    <s v="NA"/>
    <s v="NA"/>
    <e v="#VALUE!"/>
    <s v="NA"/>
    <s v="NA"/>
    <s v="NA"/>
    <s v="NA"/>
    <s v="NA"/>
    <s v="NA"/>
    <s v="NA"/>
    <s v="NA"/>
    <s v="NA"/>
    <s v="NA"/>
    <s v="NA"/>
    <x v="5"/>
    <x v="0"/>
    <x v="0"/>
  </r>
  <r>
    <s v="Melastomataceae"/>
    <x v="11"/>
    <s v="Ramphastidae"/>
    <x v="1"/>
    <n v="164"/>
    <n v="25"/>
    <n v="3.1828143249999998"/>
    <n v="4"/>
    <n v="85.3"/>
    <n v="4.7E-2"/>
    <s v="NA"/>
    <s v="NA"/>
    <x v="10"/>
    <s v="NA"/>
    <s v="NA"/>
    <e v="#VALUE!"/>
    <s v="NA"/>
    <s v="NA"/>
    <s v="NA"/>
    <s v="NA"/>
    <s v="NA"/>
    <s v="NA"/>
    <s v="NA"/>
    <s v="NA"/>
    <s v="NA"/>
    <s v="NA"/>
    <s v="NA"/>
    <x v="5"/>
    <x v="0"/>
    <x v="0"/>
  </r>
  <r>
    <s v="Melastomataceae"/>
    <x v="12"/>
    <s v="Turdidae"/>
    <x v="11"/>
    <n v="54"/>
    <n v="11.1"/>
    <n v="1.205449054"/>
    <n v="2"/>
    <s v="NA"/>
    <n v="0.22800000000000001"/>
    <n v="43"/>
    <n v="21.5"/>
    <x v="59"/>
    <n v="0.124"/>
    <s v="NA"/>
    <n v="9.2999999999999999E-2"/>
    <s v="NA"/>
    <s v="NA"/>
    <s v="NA"/>
    <s v="NA"/>
    <s v="NA"/>
    <s v="NA"/>
    <s v="NA"/>
    <s v="NA"/>
    <s v="NA"/>
    <s v="NA"/>
    <s v="NA"/>
    <x v="5"/>
    <x v="3"/>
    <x v="0"/>
  </r>
  <r>
    <s v="Melastomataceae"/>
    <x v="12"/>
    <s v="Ramphastidae"/>
    <x v="14"/>
    <n v="331"/>
    <n v="30.7"/>
    <n v="5.8798753819999998"/>
    <n v="3"/>
    <n v="44"/>
    <n v="6.8000000000000005E-2"/>
    <n v="9"/>
    <n v="3"/>
    <x v="60"/>
    <n v="0.124"/>
    <s v="NA"/>
    <n v="9.2999999999999999E-2"/>
    <s v="NA"/>
    <s v="NA"/>
    <s v="NA"/>
    <s v="NA"/>
    <s v="NA"/>
    <s v="NA"/>
    <s v="NA"/>
    <s v="NA"/>
    <s v="NA"/>
    <s v="NA"/>
    <s v="NA"/>
    <x v="5"/>
    <x v="0"/>
    <x v="0"/>
  </r>
  <r>
    <s v="Melastomataceae"/>
    <x v="12"/>
    <s v="Turdidae"/>
    <x v="11"/>
    <n v="54"/>
    <n v="11.1"/>
    <n v="1.205449054"/>
    <n v="11"/>
    <n v="44"/>
    <n v="0.25"/>
    <n v="23"/>
    <n v="2.09"/>
    <x v="61"/>
    <n v="0.124"/>
    <s v="NA"/>
    <n v="9.2999999999999999E-2"/>
    <s v="NA"/>
    <s v="NA"/>
    <s v="NA"/>
    <s v="NA"/>
    <s v="NA"/>
    <s v="NA"/>
    <s v="NA"/>
    <s v="NA"/>
    <s v="NA"/>
    <s v="NA"/>
    <s v="NA"/>
    <x v="5"/>
    <x v="0"/>
    <x v="0"/>
  </r>
  <r>
    <s v="Melastomataceae"/>
    <x v="12"/>
    <s v="Turdidae"/>
    <x v="12"/>
    <n v="69.5"/>
    <n v="13.3"/>
    <n v="1.5029055069999999"/>
    <n v="9"/>
    <n v="44"/>
    <n v="0.20499999999999999"/>
    <n v="50"/>
    <n v="5.56"/>
    <x v="62"/>
    <n v="0.124"/>
    <s v="NA"/>
    <n v="9.2999999999999999E-2"/>
    <s v="NA"/>
    <s v="NA"/>
    <s v="NA"/>
    <s v="NA"/>
    <s v="NA"/>
    <s v="NA"/>
    <s v="NA"/>
    <s v="NA"/>
    <s v="NA"/>
    <s v="NA"/>
    <s v="NA"/>
    <x v="5"/>
    <x v="0"/>
    <x v="0"/>
  </r>
  <r>
    <s v="Melastomataceae"/>
    <x v="13"/>
    <s v="Turdidae"/>
    <x v="12"/>
    <n v="69.5"/>
    <n v="13.3"/>
    <n v="1.5029055069999999"/>
    <n v="4"/>
    <n v="85.3"/>
    <n v="4.7E-2"/>
    <s v="NA"/>
    <n v="10.029999999999999"/>
    <x v="63"/>
    <s v="NA"/>
    <s v="NA"/>
    <e v="#VALUE!"/>
    <s v="NA"/>
    <s v="NA"/>
    <s v="NA"/>
    <s v="NA"/>
    <s v="NA"/>
    <s v="NA"/>
    <s v="NA"/>
    <s v="NA"/>
    <s v="NA"/>
    <s v="NA"/>
    <s v="NA"/>
    <x v="5"/>
    <x v="1"/>
    <x v="0"/>
  </r>
  <r>
    <s v="Melastomataceae"/>
    <x v="13"/>
    <s v="Cracidae"/>
    <x v="9"/>
    <n v="1770"/>
    <n v="22.3"/>
    <n v="25.45474201"/>
    <n v="4"/>
    <n v="85.3"/>
    <n v="4.7E-2"/>
    <s v="NA"/>
    <s v="NA"/>
    <x v="10"/>
    <s v="NA"/>
    <s v="NA"/>
    <e v="#VALUE!"/>
    <s v="NA"/>
    <s v="NA"/>
    <s v="NA"/>
    <s v="NA"/>
    <s v="NA"/>
    <s v="NA"/>
    <s v="NA"/>
    <s v="NA"/>
    <s v="NA"/>
    <s v="NA"/>
    <s v="NA"/>
    <x v="5"/>
    <x v="0"/>
    <x v="0"/>
  </r>
  <r>
    <s v="Melastomataceae"/>
    <x v="13"/>
    <s v="Cotingidae"/>
    <x v="17"/>
    <n v="200"/>
    <n v="23.6"/>
    <n v="3.785630201"/>
    <n v="2"/>
    <n v="85.3"/>
    <n v="2.3E-2"/>
    <s v="NA"/>
    <s v="NA"/>
    <x v="10"/>
    <s v="NA"/>
    <s v="NA"/>
    <e v="#VALUE!"/>
    <s v="NA"/>
    <s v="NA"/>
    <s v="NA"/>
    <s v="NA"/>
    <s v="NA"/>
    <s v="NA"/>
    <s v="NA"/>
    <s v="NA"/>
    <s v="NA"/>
    <s v="NA"/>
    <s v="NA"/>
    <x v="5"/>
    <x v="0"/>
    <x v="0"/>
  </r>
  <r>
    <s v="Melastomataceae"/>
    <x v="14"/>
    <s v="Thraupidae"/>
    <x v="3"/>
    <n v="18"/>
    <n v="5.2"/>
    <n v="0.46147037800000001"/>
    <n v="70"/>
    <n v="13"/>
    <n v="5.3849999999999998"/>
    <s v="NA"/>
    <n v="8.33"/>
    <x v="64"/>
    <n v="0.215"/>
    <s v="NA"/>
    <n v="0.16125"/>
    <s v="NA"/>
    <s v="NA"/>
    <s v="NA"/>
    <s v="NA"/>
    <s v="NA"/>
    <s v="NA"/>
    <s v="NA"/>
    <s v="NA"/>
    <s v="NA"/>
    <s v="NA"/>
    <s v="NA"/>
    <x v="5"/>
    <x v="1"/>
    <x v="0"/>
  </r>
  <r>
    <s v="Melastomataceae"/>
    <x v="14"/>
    <s v="Thraupidae"/>
    <x v="15"/>
    <n v="39"/>
    <n v="8.3000000000000007"/>
    <n v="0.90704089499999996"/>
    <n v="1"/>
    <n v="254"/>
    <n v="4.0000000000000001E-3"/>
    <s v="NA"/>
    <n v="2.1"/>
    <x v="65"/>
    <n v="0.215"/>
    <s v="NA"/>
    <n v="0.16125"/>
    <s v="NA"/>
    <s v="NA"/>
    <s v="NA"/>
    <s v="NA"/>
    <s v="NA"/>
    <s v="NA"/>
    <s v="NA"/>
    <s v="NA"/>
    <s v="NA"/>
    <s v="NA"/>
    <s v="NA"/>
    <x v="5"/>
    <x v="1"/>
    <x v="0"/>
  </r>
  <r>
    <s v="Melastomataceae"/>
    <x v="14"/>
    <s v="Thraupidae"/>
    <x v="15"/>
    <n v="39"/>
    <n v="8.3000000000000007"/>
    <n v="0.90704089499999996"/>
    <n v="1"/>
    <n v="13"/>
    <n v="7.6999999999999999E-2"/>
    <s v="NA"/>
    <n v="2.1"/>
    <x v="66"/>
    <n v="0.215"/>
    <s v="NA"/>
    <n v="0.16125"/>
    <s v="NA"/>
    <s v="NA"/>
    <s v="NA"/>
    <s v="NA"/>
    <s v="NA"/>
    <s v="NA"/>
    <s v="NA"/>
    <s v="NA"/>
    <s v="NA"/>
    <s v="NA"/>
    <s v="NA"/>
    <x v="5"/>
    <x v="1"/>
    <x v="0"/>
  </r>
  <r>
    <s v="Melastomataceae"/>
    <x v="14"/>
    <s v="Thraupidae"/>
    <x v="13"/>
    <n v="32.5"/>
    <n v="8.9"/>
    <n v="0.77343226300000001"/>
    <n v="1"/>
    <n v="13"/>
    <n v="7.6999999999999999E-2"/>
    <s v="NA"/>
    <n v="2.1"/>
    <x v="66"/>
    <n v="0.215"/>
    <s v="NA"/>
    <n v="0.16125"/>
    <s v="NA"/>
    <s v="NA"/>
    <s v="NA"/>
    <s v="NA"/>
    <s v="NA"/>
    <s v="NA"/>
    <s v="NA"/>
    <s v="NA"/>
    <s v="NA"/>
    <s v="NA"/>
    <s v="NA"/>
    <x v="5"/>
    <x v="1"/>
    <x v="0"/>
  </r>
  <r>
    <s v="Melastomataceae"/>
    <x v="14"/>
    <s v="Turdidae"/>
    <x v="11"/>
    <n v="54"/>
    <n v="11.1"/>
    <n v="1.205449054"/>
    <n v="3"/>
    <n v="13"/>
    <n v="0.23100000000000001"/>
    <s v="NA"/>
    <n v="10.029999999999999"/>
    <x v="67"/>
    <n v="0.215"/>
    <s v="NA"/>
    <n v="0.16125"/>
    <s v="NA"/>
    <s v="NA"/>
    <s v="NA"/>
    <s v="NA"/>
    <s v="NA"/>
    <s v="NA"/>
    <s v="NA"/>
    <s v="NA"/>
    <s v="NA"/>
    <s v="NA"/>
    <s v="NA"/>
    <x v="5"/>
    <x v="1"/>
    <x v="0"/>
  </r>
  <r>
    <s v="Melastomataceae"/>
    <x v="14"/>
    <s v="Fringillidae"/>
    <x v="7"/>
    <n v="15"/>
    <n v="6.9"/>
    <n v="0.39349502400000003"/>
    <n v="1"/>
    <n v="15"/>
    <n v="0.13300000000000001"/>
    <s v="NA"/>
    <n v="1"/>
    <x v="22"/>
    <n v="0.215"/>
    <s v="NA"/>
    <n v="0.16125"/>
    <s v="NA"/>
    <s v="NA"/>
    <s v="NA"/>
    <s v="NA"/>
    <s v="NA"/>
    <s v="NA"/>
    <s v="NA"/>
    <s v="NA"/>
    <s v="NA"/>
    <s v="NA"/>
    <s v="NA"/>
    <x v="5"/>
    <x v="0"/>
    <x v="0"/>
  </r>
  <r>
    <s v="Melastomataceae"/>
    <x v="14"/>
    <s v="Thraupidae"/>
    <x v="13"/>
    <n v="32.5"/>
    <n v="8.9"/>
    <n v="0.77343226300000001"/>
    <n v="1"/>
    <n v="15"/>
    <n v="6.7000000000000004E-2"/>
    <s v="NA"/>
    <n v="1"/>
    <x v="28"/>
    <n v="0.215"/>
    <s v="NA"/>
    <n v="0.16125"/>
    <s v="NA"/>
    <s v="NA"/>
    <s v="NA"/>
    <s v="NA"/>
    <s v="NA"/>
    <s v="NA"/>
    <s v="NA"/>
    <s v="NA"/>
    <s v="NA"/>
    <s v="NA"/>
    <s v="NA"/>
    <x v="5"/>
    <x v="0"/>
    <x v="0"/>
  </r>
  <r>
    <s v="Moraceae"/>
    <x v="15"/>
    <s v="Cracidae"/>
    <x v="8"/>
    <n v="1250"/>
    <n v="19.100000000000001"/>
    <n v="18.781880900000001"/>
    <n v="2"/>
    <s v="NA"/>
    <s v="NA"/>
    <s v="NA"/>
    <n v="14.447600692307692"/>
    <x v="10"/>
    <n v="1.3"/>
    <s v="NA"/>
    <n v="0.29900000000000004"/>
    <n v="0.8"/>
    <n v="5.3999999999999999E-2"/>
    <n v="3.5000000000000003E-2"/>
    <s v="NA"/>
    <s v="NA"/>
    <s v="NA"/>
    <n v="0.79600000000000004"/>
    <s v="NA"/>
    <n v="14.4031"/>
    <s v="NA"/>
    <s v="NA"/>
    <x v="6"/>
    <x v="2"/>
    <x v="0"/>
  </r>
  <r>
    <s v="Boraginaceae"/>
    <x v="16"/>
    <s v="Cracidae"/>
    <x v="8"/>
    <n v="1250"/>
    <n v="19.100000000000001"/>
    <n v="18.781880900000001"/>
    <n v="3"/>
    <s v="NA"/>
    <s v="NA"/>
    <s v="NA"/>
    <n v="31.303134833333335"/>
    <x v="10"/>
    <n v="0.6"/>
    <s v="NA"/>
    <n v="7.4999999999999997E-2"/>
    <n v="0.81"/>
    <n v="1.6E-2"/>
    <n v="7.8E-2"/>
    <s v="NA"/>
    <s v="NA"/>
    <s v="NA"/>
    <n v="0.83899999999999997"/>
    <s v="NA"/>
    <n v="14.3287"/>
    <s v="NA"/>
    <s v="NA"/>
    <x v="7"/>
    <x v="2"/>
    <x v="0"/>
  </r>
  <r>
    <s v="Urticaceae"/>
    <x v="17"/>
    <s v="Cracidae"/>
    <x v="8"/>
    <n v="1250"/>
    <n v="19.100000000000001"/>
    <n v="18.781880900000001"/>
    <n v="2"/>
    <n v="750"/>
    <n v="3.0000000000000001E-3"/>
    <s v="NA"/>
    <n v="0.13"/>
    <x v="68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3"/>
    <x v="0"/>
  </r>
  <r>
    <s v="Urticaceae"/>
    <x v="17"/>
    <s v="Cracidae"/>
    <x v="8"/>
    <n v="1250"/>
    <n v="19.100000000000001"/>
    <n v="18.781880900000001"/>
    <n v="4"/>
    <s v="NA"/>
    <s v="NA"/>
    <s v="NA"/>
    <n v="0.13"/>
    <x v="10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3"/>
    <x v="0"/>
  </r>
  <r>
    <s v="Urticaceae"/>
    <x v="17"/>
    <s v="Ramphastidae"/>
    <x v="14"/>
    <n v="331"/>
    <n v="30.7"/>
    <n v="5.8798753819999998"/>
    <n v="1"/>
    <n v="750"/>
    <n v="1E-3"/>
    <s v="NA"/>
    <n v="0.35"/>
    <x v="69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3"/>
    <x v="0"/>
  </r>
  <r>
    <s v="Urticaceae"/>
    <x v="17"/>
    <s v="Ramphastidae"/>
    <x v="1"/>
    <n v="164"/>
    <n v="25"/>
    <n v="3.1828143249999998"/>
    <n v="5"/>
    <n v="750"/>
    <n v="7.0000000000000001E-3"/>
    <s v="NA"/>
    <n v="1.27"/>
    <x v="65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3"/>
    <x v="0"/>
  </r>
  <r>
    <s v="Urticaceae"/>
    <x v="17"/>
    <s v="Thraupidae"/>
    <x v="13"/>
    <n v="32.5"/>
    <n v="8.9"/>
    <n v="0.77343226300000001"/>
    <n v="1"/>
    <n v="250"/>
    <n v="4.0000000000000001E-3"/>
    <s v="NA"/>
    <n v="0.48"/>
    <x v="70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3"/>
    <x v="0"/>
  </r>
  <r>
    <s v="Urticaceae"/>
    <x v="17"/>
    <s v="Cotingidae"/>
    <x v="5"/>
    <n v="68.099999999999994"/>
    <n v="16.600000000000001"/>
    <n v="1.4764118180000001"/>
    <n v="1"/>
    <n v="750"/>
    <n v="1E-3"/>
    <s v="NA"/>
    <n v="0.34"/>
    <x v="71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3"/>
    <x v="0"/>
  </r>
  <r>
    <s v="Urticaceae"/>
    <x v="17"/>
    <s v="Cotingidae"/>
    <x v="5"/>
    <n v="68.099999999999994"/>
    <n v="16.600000000000001"/>
    <n v="1.4764118180000001"/>
    <n v="1"/>
    <n v="48.2"/>
    <n v="2.1000000000000001E-2"/>
    <s v="NA"/>
    <n v="0.34"/>
    <x v="72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3"/>
    <x v="0"/>
  </r>
  <r>
    <s v="Urticaceae"/>
    <x v="17"/>
    <s v="Trogonidae"/>
    <x v="18"/>
    <n v="89.7"/>
    <n v="20.5"/>
    <n v="1.8783555249999999"/>
    <n v="3"/>
    <n v="750"/>
    <n v="4.0000000000000001E-3"/>
    <s v="NA"/>
    <n v="0.14000000000000001"/>
    <x v="73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3"/>
    <x v="0"/>
  </r>
  <r>
    <s v="Urticaceae"/>
    <x v="17"/>
    <s v="Cracidae"/>
    <x v="8"/>
    <n v="1250"/>
    <n v="19.100000000000001"/>
    <n v="18.781880900000001"/>
    <n v="1"/>
    <n v="140"/>
    <n v="7.0000000000000001E-3"/>
    <s v="NA"/>
    <n v="0.13"/>
    <x v="72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Cracidae"/>
    <x v="8"/>
    <n v="1250"/>
    <n v="19.100000000000001"/>
    <n v="18.781880900000001"/>
    <n v="2"/>
    <n v="48.2"/>
    <n v="4.2000000000000003E-2"/>
    <n v="1"/>
    <n v="0.13"/>
    <x v="74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Fringillidae"/>
    <x v="6"/>
    <n v="11"/>
    <n v="6.1"/>
    <n v="0.30006296300000002"/>
    <n v="1"/>
    <n v="140"/>
    <n v="7.1428571428571426E-3"/>
    <m/>
    <n v="8.3000000000000004E-2"/>
    <x v="75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Fringillidae"/>
    <x v="7"/>
    <n v="15"/>
    <n v="6.9"/>
    <n v="0.39349502400000003"/>
    <n v="1"/>
    <n v="140"/>
    <n v="7.0000000000000001E-3"/>
    <s v="NA"/>
    <n v="0.05"/>
    <x v="76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Fringillidae"/>
    <x v="7"/>
    <n v="15"/>
    <n v="6.9"/>
    <n v="0.39349502400000003"/>
    <n v="1"/>
    <n v="48.2"/>
    <n v="2.1000000000000001E-2"/>
    <n v="2"/>
    <n v="0.09"/>
    <x v="70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Ramphastidae"/>
    <x v="14"/>
    <n v="331"/>
    <n v="30.7"/>
    <n v="5.8798753819999998"/>
    <n v="6"/>
    <n v="48.2"/>
    <n v="0.125"/>
    <n v="10"/>
    <n v="0.35"/>
    <x v="77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Ramphastidae"/>
    <x v="1"/>
    <n v="164"/>
    <n v="25"/>
    <n v="3.1828143249999998"/>
    <n v="3"/>
    <n v="48.2"/>
    <n v="6.2E-2"/>
    <n v="23"/>
    <n v="1.27"/>
    <x v="44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Thraupidae"/>
    <x v="3"/>
    <n v="18"/>
    <n v="5.2"/>
    <n v="0.46147037800000001"/>
    <n v="7"/>
    <n v="150"/>
    <n v="4.7E-2"/>
    <s v="NA"/>
    <n v="0.02"/>
    <x v="78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Thraupidae"/>
    <x v="4"/>
    <n v="18.7"/>
    <n v="6.1"/>
    <n v="0.47711740499999999"/>
    <n v="10"/>
    <n v="140"/>
    <n v="7.0999999999999994E-2"/>
    <s v="NA"/>
    <n v="0.04"/>
    <x v="68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Thraupidae"/>
    <x v="15"/>
    <n v="39"/>
    <n v="8.3000000000000007"/>
    <n v="0.90704089499999996"/>
    <n v="29"/>
    <n v="140"/>
    <n v="0.20699999999999999"/>
    <s v="NA"/>
    <n v="0.06"/>
    <x v="27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Thraupidae"/>
    <x v="15"/>
    <n v="39"/>
    <n v="8.3000000000000007"/>
    <n v="0.90704089499999996"/>
    <n v="18"/>
    <n v="48.2"/>
    <n v="0.374"/>
    <n v="69"/>
    <n v="0.28000000000000003"/>
    <x v="79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Thraupidae"/>
    <x v="13"/>
    <n v="32.5"/>
    <n v="8.9"/>
    <n v="0.77343226300000001"/>
    <n v="6"/>
    <n v="5.5"/>
    <n v="1.091"/>
    <s v="NA"/>
    <n v="0.48"/>
    <x v="80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Cotingidae"/>
    <x v="5"/>
    <n v="68.099999999999994"/>
    <n v="16.600000000000001"/>
    <n v="1.4764118180000001"/>
    <n v="1"/>
    <n v="140"/>
    <n v="7.0000000000000001E-3"/>
    <s v="NA"/>
    <n v="0.34"/>
    <x v="70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Trogonidae"/>
    <x v="10"/>
    <n v="73.3"/>
    <n v="17.5"/>
    <n v="1.574482658"/>
    <n v="1"/>
    <n v="140"/>
    <n v="7.0000000000000001E-3"/>
    <s v="NA"/>
    <n v="0.12"/>
    <x v="73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Trogonidae"/>
    <x v="18"/>
    <n v="89.7"/>
    <n v="20.5"/>
    <n v="1.8783555249999999"/>
    <n v="1"/>
    <n v="48.2"/>
    <n v="2.1000000000000001E-2"/>
    <n v="1"/>
    <n v="0.14000000000000001"/>
    <x v="68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Trogonidae"/>
    <x v="18"/>
    <n v="89.7"/>
    <n v="20.5"/>
    <n v="1.8783555249999999"/>
    <n v="4"/>
    <n v="140"/>
    <n v="2.9000000000000001E-2"/>
    <s v="NA"/>
    <n v="0.14000000000000001"/>
    <x v="81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Urticaceae"/>
    <x v="17"/>
    <s v="Turdidae"/>
    <x v="12"/>
    <n v="69.5"/>
    <n v="13.3"/>
    <n v="1.5029055069999999"/>
    <n v="2"/>
    <n v="140"/>
    <n v="1.4E-2"/>
    <s v="NA"/>
    <n v="0.09"/>
    <x v="73"/>
    <n v="14.87"/>
    <s v="NA"/>
    <n v="1.1896"/>
    <s v="NA"/>
    <n v="3.6999999999999998E-2"/>
    <n v="0.121"/>
    <n v="8.0000000000000002E-3"/>
    <n v="7.6999999999999999E-2"/>
    <s v="NA"/>
    <s v="NA"/>
    <n v="8.4000000000000005E-2"/>
    <s v="NA"/>
    <n v="4.2694999999999999"/>
    <s v="NA"/>
    <x v="8"/>
    <x v="0"/>
    <x v="0"/>
  </r>
  <r>
    <s v="Euphorbiaceae"/>
    <x v="18"/>
    <s v="Trogonidae"/>
    <x v="10"/>
    <n v="73.3"/>
    <n v="17.5"/>
    <n v="1.574482658"/>
    <n v="9"/>
    <s v="NA"/>
    <n v="0.23"/>
    <s v="NA"/>
    <n v="3"/>
    <x v="82"/>
    <n v="0.25"/>
    <n v="9.5250000000000001E-2"/>
    <n v="5.4292500000000007E-2"/>
    <n v="0.43"/>
    <n v="0.67100000000000004"/>
    <n v="7.8E-2"/>
    <n v="1.4999999999999999E-2"/>
    <n v="6.5000000000000002E-2"/>
    <s v="NA"/>
    <n v="0.217"/>
    <n v="0.08"/>
    <n v="27.861499999999999"/>
    <n v="25.7928"/>
    <s v="NA"/>
    <x v="9"/>
    <x v="0"/>
    <x v="0"/>
  </r>
  <r>
    <s v="Euphorbiaceae"/>
    <x v="18"/>
    <s v="Turdidae"/>
    <x v="11"/>
    <n v="54"/>
    <n v="11.1"/>
    <n v="1.205449054"/>
    <n v="2"/>
    <s v="NA"/>
    <n v="0.05"/>
    <s v="NA"/>
    <n v="1.5"/>
    <x v="83"/>
    <n v="0.25"/>
    <n v="9.5250000000000001E-2"/>
    <n v="5.4292500000000007E-2"/>
    <n v="0.43"/>
    <n v="0.67100000000000004"/>
    <n v="7.8E-2"/>
    <n v="1.4999999999999999E-2"/>
    <n v="6.5000000000000002E-2"/>
    <s v="NA"/>
    <n v="0.217"/>
    <n v="0.08"/>
    <n v="27.861499999999999"/>
    <n v="25.7928"/>
    <s v="NA"/>
    <x v="9"/>
    <x v="0"/>
    <x v="0"/>
  </r>
  <r>
    <s v="Euphorbiaceae"/>
    <x v="18"/>
    <s v="Turdidae"/>
    <x v="12"/>
    <n v="69.5"/>
    <n v="13.3"/>
    <n v="1.5029055069999999"/>
    <n v="14"/>
    <s v="NA"/>
    <n v="0.36"/>
    <s v="NA"/>
    <n v="2.36"/>
    <x v="84"/>
    <n v="0.25"/>
    <n v="9.5250000000000001E-2"/>
    <n v="5.4292500000000007E-2"/>
    <n v="0.43"/>
    <n v="0.67100000000000004"/>
    <n v="7.8E-2"/>
    <n v="1.4999999999999999E-2"/>
    <n v="6.5000000000000002E-2"/>
    <s v="NA"/>
    <n v="0.217"/>
    <n v="0.08"/>
    <n v="27.861499999999999"/>
    <n v="25.7928"/>
    <s v="NA"/>
    <x v="9"/>
    <x v="0"/>
    <x v="0"/>
  </r>
  <r>
    <s v="Myristicaceae"/>
    <x v="19"/>
    <s v="Cotingidae"/>
    <x v="17"/>
    <n v="200"/>
    <n v="23.6"/>
    <n v="3.785630201"/>
    <n v="4"/>
    <n v="750"/>
    <n v="5.0000000000000001E-3"/>
    <s v="NA"/>
    <n v="1.0816086288571429"/>
    <x v="85"/>
    <n v="3.5"/>
    <n v="1.1000000000000001"/>
    <n v="0.40700000000000003"/>
    <n v="0.63"/>
    <n v="0.61799999999999999"/>
    <n v="4.5999999999999999E-2"/>
    <s v="NA"/>
    <s v="NA"/>
    <s v="NA"/>
    <n v="0.32100000000000001"/>
    <s v="NA"/>
    <n v="27.125699999999998"/>
    <s v="NA"/>
    <s v="NA"/>
    <x v="10"/>
    <x v="2"/>
    <x v="1"/>
  </r>
  <r>
    <s v="Myristicaceae"/>
    <x v="19"/>
    <s v="Cracidae"/>
    <x v="8"/>
    <n v="1250"/>
    <n v="19.100000000000001"/>
    <n v="18.781880900000001"/>
    <n v="1"/>
    <s v="NA"/>
    <s v="NA"/>
    <s v="NA"/>
    <n v="6"/>
    <x v="10"/>
    <n v="3.5"/>
    <n v="1.1000000000000001"/>
    <n v="0.40700000000000003"/>
    <n v="0.63"/>
    <n v="0.61799999999999999"/>
    <n v="4.5999999999999999E-2"/>
    <s v="NA"/>
    <s v="NA"/>
    <s v="NA"/>
    <n v="0.32100000000000001"/>
    <s v="NA"/>
    <n v="27.125699999999998"/>
    <s v="NA"/>
    <s v="NA"/>
    <x v="10"/>
    <x v="1"/>
    <x v="1"/>
  </r>
  <r>
    <s v="Myristicaceae"/>
    <x v="19"/>
    <s v="Ramphastidae"/>
    <x v="16"/>
    <n v="146"/>
    <n v="23.6"/>
    <n v="2.8752927229999998"/>
    <n v="5"/>
    <n v="750"/>
    <n v="7.0000000000000001E-3"/>
    <s v="NA"/>
    <n v="1"/>
    <x v="72"/>
    <n v="3.5"/>
    <n v="1.1000000000000001"/>
    <n v="0.40700000000000003"/>
    <n v="0.63"/>
    <n v="0.61799999999999999"/>
    <n v="4.5999999999999999E-2"/>
    <s v="NA"/>
    <s v="NA"/>
    <s v="NA"/>
    <n v="0.32100000000000001"/>
    <s v="NA"/>
    <n v="27.125699999999998"/>
    <s v="NA"/>
    <s v="NA"/>
    <x v="10"/>
    <x v="1"/>
    <x v="1"/>
  </r>
  <r>
    <s v="Myristicaceae"/>
    <x v="19"/>
    <s v="Ramphastidae"/>
    <x v="14"/>
    <n v="331"/>
    <n v="30.7"/>
    <n v="5.8798753819999998"/>
    <n v="11"/>
    <n v="750"/>
    <n v="1.4999999999999999E-2"/>
    <s v="NA"/>
    <n v="1"/>
    <x v="86"/>
    <n v="3.5"/>
    <n v="1.1000000000000001"/>
    <n v="0.40700000000000003"/>
    <n v="0.63"/>
    <n v="0.61799999999999999"/>
    <n v="4.5999999999999999E-2"/>
    <s v="NA"/>
    <s v="NA"/>
    <s v="NA"/>
    <n v="0.32100000000000001"/>
    <s v="NA"/>
    <n v="27.125699999999998"/>
    <s v="NA"/>
    <s v="NA"/>
    <x v="10"/>
    <x v="1"/>
    <x v="1"/>
  </r>
  <r>
    <s v="Myristicaceae"/>
    <x v="19"/>
    <s v="Ramphastidae"/>
    <x v="1"/>
    <n v="164"/>
    <n v="25"/>
    <n v="3.1828143249999998"/>
    <n v="3"/>
    <n v="750"/>
    <n v="4.0000000000000001E-3"/>
    <s v="NA"/>
    <n v="1"/>
    <x v="81"/>
    <n v="3.5"/>
    <n v="1.1000000000000001"/>
    <n v="0.40700000000000003"/>
    <n v="0.63"/>
    <n v="0.61799999999999999"/>
    <n v="4.5999999999999999E-2"/>
    <s v="NA"/>
    <s v="NA"/>
    <s v="NA"/>
    <n v="0.32100000000000001"/>
    <s v="NA"/>
    <n v="27.125699999999998"/>
    <s v="NA"/>
    <s v="NA"/>
    <x v="10"/>
    <x v="1"/>
    <x v="1"/>
  </r>
  <r>
    <s v="Myristicaceae"/>
    <x v="19"/>
    <s v="Trogonidae"/>
    <x v="18"/>
    <n v="89.7"/>
    <n v="20.5"/>
    <n v="1.8783555249999999"/>
    <n v="8"/>
    <n v="750"/>
    <n v="1.0999999999999999E-2"/>
    <s v="NA"/>
    <n v="1"/>
    <x v="87"/>
    <n v="3.5"/>
    <n v="1.1000000000000001"/>
    <n v="0.40700000000000003"/>
    <n v="0.63"/>
    <n v="0.61799999999999999"/>
    <n v="4.5999999999999999E-2"/>
    <s v="NA"/>
    <s v="NA"/>
    <s v="NA"/>
    <n v="0.32100000000000001"/>
    <s v="NA"/>
    <n v="27.125699999999998"/>
    <s v="NA"/>
    <s v="NA"/>
    <x v="10"/>
    <x v="3"/>
    <x v="1"/>
  </r>
  <r>
    <s v="Myristicaceae"/>
    <x v="19"/>
    <s v="Cotingidae"/>
    <x v="5"/>
    <n v="68.099999999999994"/>
    <n v="16.600000000000001"/>
    <n v="1.4764118180000001"/>
    <n v="4"/>
    <n v="750"/>
    <n v="5.0000000000000001E-3"/>
    <s v="NA"/>
    <s v="NA"/>
    <x v="10"/>
    <n v="3.5"/>
    <n v="1.1000000000000001"/>
    <n v="0.40700000000000003"/>
    <n v="0.63"/>
    <n v="0.61799999999999999"/>
    <n v="4.5999999999999999E-2"/>
    <s v="NA"/>
    <s v="NA"/>
    <s v="NA"/>
    <n v="0.32100000000000001"/>
    <s v="NA"/>
    <n v="27.125699999999998"/>
    <s v="NA"/>
    <s v="NA"/>
    <x v="10"/>
    <x v="0"/>
    <x v="1"/>
  </r>
  <r>
    <s v="Phyllanthaceae"/>
    <x v="20"/>
    <s v="Thraupidae"/>
    <x v="13"/>
    <n v="32.5"/>
    <n v="8.9"/>
    <n v="0.77343226300000001"/>
    <n v="11"/>
    <n v="32"/>
    <n v="0.73299999999999998"/>
    <n v="79"/>
    <n v="7.2"/>
    <x v="88"/>
    <n v="0.27"/>
    <n v="0.15254999999999999"/>
    <n v="4.1188500000000003E-2"/>
    <n v="0.73"/>
    <n v="0.27"/>
    <n v="2.1999999999999999E-2"/>
    <s v="NA"/>
    <s v="NA"/>
    <s v="NA"/>
    <s v="NA"/>
    <s v="NA"/>
    <s v="NA"/>
    <s v="NA"/>
    <s v="NA"/>
    <x v="5"/>
    <x v="0"/>
    <x v="1"/>
  </r>
  <r>
    <s v="Sapindaceae"/>
    <x v="21"/>
    <s v="Cracidae"/>
    <x v="8"/>
    <n v="1250"/>
    <n v="19.100000000000001"/>
    <n v="18.781880900000001"/>
    <n v="1"/>
    <s v="NA"/>
    <s v="NA"/>
    <s v="NA"/>
    <n v="13.415629214285715"/>
    <x v="10"/>
    <n v="1.4"/>
    <n v="0.29999999999999982"/>
    <n v="0.1319999999999999"/>
    <n v="0.56000000000000005"/>
    <n v="0.626"/>
    <n v="0.11"/>
    <s v="NA"/>
    <s v="NA"/>
    <s v="NA"/>
    <n v="0.246"/>
    <s v="NA"/>
    <n v="27.175599999999999"/>
    <s v="NA"/>
    <s v="NA"/>
    <x v="11"/>
    <x v="2"/>
    <x v="1"/>
  </r>
  <r>
    <s v="Sapindaceae"/>
    <x v="21"/>
    <s v="Thraupidae"/>
    <x v="15"/>
    <n v="39"/>
    <n v="8.3000000000000007"/>
    <n v="0.90704089499999996"/>
    <n v="1"/>
    <n v="21"/>
    <n v="4.8000000000000001E-2"/>
    <s v="NA"/>
    <n v="1.3"/>
    <x v="89"/>
    <n v="1.4"/>
    <n v="0.29999999999999982"/>
    <n v="0.1319999999999999"/>
    <n v="0.56000000000000005"/>
    <n v="0.626"/>
    <n v="0.11"/>
    <s v="NA"/>
    <s v="NA"/>
    <s v="NA"/>
    <n v="0.246"/>
    <s v="NA"/>
    <n v="27.175599999999999"/>
    <s v="NA"/>
    <s v="NA"/>
    <x v="11"/>
    <x v="1"/>
    <x v="1"/>
  </r>
  <r>
    <s v="Sapindaceae"/>
    <x v="21"/>
    <s v="Thraupidae"/>
    <x v="13"/>
    <n v="32.5"/>
    <n v="8.9"/>
    <n v="0.77343226300000001"/>
    <n v="1"/>
    <n v="21"/>
    <n v="4.8000000000000001E-2"/>
    <s v="NA"/>
    <n v="1.3"/>
    <x v="89"/>
    <n v="1.4"/>
    <n v="0.29999999999999982"/>
    <n v="0.1319999999999999"/>
    <n v="0.56000000000000005"/>
    <n v="0.626"/>
    <n v="0.11"/>
    <s v="NA"/>
    <s v="NA"/>
    <s v="NA"/>
    <n v="0.246"/>
    <s v="NA"/>
    <n v="27.175599999999999"/>
    <s v="NA"/>
    <s v="NA"/>
    <x v="11"/>
    <x v="1"/>
    <x v="1"/>
  </r>
  <r>
    <s v="Sapindaceae"/>
    <x v="21"/>
    <s v="Turdidae"/>
    <x v="11"/>
    <n v="54"/>
    <n v="11.1"/>
    <n v="1.205449054"/>
    <n v="8"/>
    <n v="21"/>
    <n v="0.38100000000000001"/>
    <s v="NA"/>
    <n v="1.5"/>
    <x v="90"/>
    <n v="1.4"/>
    <n v="0.29999999999999982"/>
    <n v="0.1319999999999999"/>
    <n v="0.56000000000000005"/>
    <n v="0.626"/>
    <n v="0.11"/>
    <s v="NA"/>
    <s v="NA"/>
    <s v="NA"/>
    <n v="0.246"/>
    <s v="NA"/>
    <n v="27.175599999999999"/>
    <s v="NA"/>
    <s v="NA"/>
    <x v="11"/>
    <x v="1"/>
    <x v="1"/>
  </r>
  <r>
    <s v="Sapindaceae"/>
    <x v="21"/>
    <s v="Turdidae"/>
    <x v="12"/>
    <n v="69.5"/>
    <n v="13.3"/>
    <n v="1.5029055069999999"/>
    <n v="117"/>
    <n v="21"/>
    <n v="5.5709999999999997"/>
    <s v="NA"/>
    <n v="1.5"/>
    <x v="91"/>
    <n v="1.4"/>
    <n v="0.29999999999999982"/>
    <n v="0.1319999999999999"/>
    <n v="0.56000000000000005"/>
    <n v="0.626"/>
    <n v="0.11"/>
    <s v="NA"/>
    <s v="NA"/>
    <s v="NA"/>
    <n v="0.246"/>
    <s v="NA"/>
    <n v="27.175599999999999"/>
    <s v="NA"/>
    <s v="NA"/>
    <x v="11"/>
    <x v="3"/>
    <x v="1"/>
  </r>
  <r>
    <s v="Sapindaceae"/>
    <x v="21"/>
    <s v="Fringillidae"/>
    <x v="6"/>
    <n v="11"/>
    <n v="6.1"/>
    <n v="0.30006296300000002"/>
    <n v="1"/>
    <n v="15"/>
    <n v="1.7000000000000001E-2"/>
    <s v="NA"/>
    <n v="1"/>
    <x v="92"/>
    <n v="1.4"/>
    <n v="0.29999999999999982"/>
    <n v="0.1319999999999999"/>
    <n v="0.56000000000000005"/>
    <n v="0.626"/>
    <n v="0.11"/>
    <s v="NA"/>
    <s v="NA"/>
    <s v="NA"/>
    <n v="0.246"/>
    <s v="NA"/>
    <n v="27.175599999999999"/>
    <s v="NA"/>
    <s v="NA"/>
    <x v="11"/>
    <x v="0"/>
    <x v="1"/>
  </r>
  <r>
    <s v="Sapindaceae"/>
    <x v="21"/>
    <s v="Turdidae"/>
    <x v="12"/>
    <n v="69.5"/>
    <n v="13.3"/>
    <n v="1.5029055069999999"/>
    <n v="4"/>
    <n v="15"/>
    <n v="1.0669999999999999"/>
    <s v="NA"/>
    <n v="1.5"/>
    <x v="93"/>
    <n v="1.4"/>
    <n v="0.29999999999999982"/>
    <n v="0.1319999999999999"/>
    <n v="0.56000000000000005"/>
    <n v="0.626"/>
    <n v="0.11"/>
    <s v="NA"/>
    <s v="NA"/>
    <s v="NA"/>
    <n v="0.246"/>
    <s v="NA"/>
    <n v="27.175599999999999"/>
    <s v="NA"/>
    <s v="NA"/>
    <x v="11"/>
    <x v="0"/>
    <x v="1"/>
  </r>
  <r>
    <s v="Fabaceae"/>
    <x v="22"/>
    <s v="Thraupidae"/>
    <x v="2"/>
    <n v="18"/>
    <n v="7.4"/>
    <n v="0.46147037800000001"/>
    <n v="7"/>
    <n v="40"/>
    <n v="0.17499999999999999"/>
    <n v="8"/>
    <n v="1.1399999999999999"/>
    <x v="94"/>
    <n v="0.98"/>
    <n v="0.32340000000000002"/>
    <n v="8.0850000000000005E-2"/>
    <n v="0.75"/>
    <n v="0.155"/>
    <n v="9.2999999999999999E-2"/>
    <s v="NA"/>
    <s v="NA"/>
    <s v="NA"/>
    <n v="0.70299999999999996"/>
    <s v="NA"/>
    <n v="17.351599999999998"/>
    <s v="NA"/>
    <s v="NA"/>
    <x v="12"/>
    <x v="0"/>
    <x v="1"/>
  </r>
  <r>
    <s v="Fabaceae"/>
    <x v="22"/>
    <s v="Thraupidae"/>
    <x v="2"/>
    <n v="18"/>
    <n v="7.4"/>
    <n v="0.46147037800000001"/>
    <n v="16"/>
    <n v="36"/>
    <n v="0.44400000000000001"/>
    <n v="8"/>
    <n v="0.5"/>
    <x v="95"/>
    <n v="0.98"/>
    <n v="0.32340000000000002"/>
    <n v="8.0850000000000005E-2"/>
    <n v="0.75"/>
    <n v="0.155"/>
    <n v="9.2999999999999999E-2"/>
    <s v="NA"/>
    <s v="NA"/>
    <s v="NA"/>
    <n v="0.70299999999999996"/>
    <s v="NA"/>
    <n v="17.351599999999998"/>
    <s v="NA"/>
    <s v="NA"/>
    <x v="12"/>
    <x v="0"/>
    <x v="1"/>
  </r>
  <r>
    <s v="Fabaceae"/>
    <x v="22"/>
    <s v="Thraupidae"/>
    <x v="13"/>
    <n v="32.5"/>
    <n v="8.9"/>
    <n v="0.77343226300000001"/>
    <n v="32"/>
    <n v="40"/>
    <n v="0.8"/>
    <n v="54"/>
    <n v="1.69"/>
    <x v="96"/>
    <n v="0.98"/>
    <n v="0.32340000000000002"/>
    <n v="8.0850000000000005E-2"/>
    <n v="0.75"/>
    <n v="0.155"/>
    <n v="9.2999999999999999E-2"/>
    <s v="NA"/>
    <s v="NA"/>
    <s v="NA"/>
    <n v="0.70299999999999996"/>
    <s v="NA"/>
    <n v="17.351599999999998"/>
    <s v="NA"/>
    <s v="NA"/>
    <x v="12"/>
    <x v="0"/>
    <x v="1"/>
  </r>
  <r>
    <s v="Fabaceae"/>
    <x v="22"/>
    <s v="Turdidae"/>
    <x v="11"/>
    <n v="54"/>
    <n v="11.1"/>
    <n v="1.205449054"/>
    <n v="4"/>
    <n v="36"/>
    <n v="0.111"/>
    <n v="1"/>
    <n v="0.25"/>
    <x v="97"/>
    <n v="0.98"/>
    <n v="0.32340000000000002"/>
    <n v="8.0850000000000005E-2"/>
    <n v="0.75"/>
    <n v="0.155"/>
    <n v="9.2999999999999999E-2"/>
    <s v="NA"/>
    <s v="NA"/>
    <s v="NA"/>
    <n v="0.70299999999999996"/>
    <s v="NA"/>
    <n v="17.351599999999998"/>
    <s v="NA"/>
    <s v="NA"/>
    <x v="12"/>
    <x v="0"/>
    <x v="1"/>
  </r>
  <r>
    <s v="Fabaceae"/>
    <x v="22"/>
    <s v="Turdidae"/>
    <x v="12"/>
    <n v="69.5"/>
    <n v="13.3"/>
    <n v="1.5029055069999999"/>
    <n v="1"/>
    <n v="41.25"/>
    <n v="2.4E-2"/>
    <s v="NA"/>
    <n v="4"/>
    <x v="98"/>
    <n v="0.98"/>
    <n v="0.32340000000000002"/>
    <n v="8.0850000000000005E-2"/>
    <n v="0.75"/>
    <n v="0.155"/>
    <n v="9.2999999999999999E-2"/>
    <s v="NA"/>
    <s v="NA"/>
    <s v="NA"/>
    <n v="0.70299999999999996"/>
    <s v="NA"/>
    <n v="17.351599999999998"/>
    <s v="NA"/>
    <s v="NA"/>
    <x v="12"/>
    <x v="0"/>
    <x v="1"/>
  </r>
  <r>
    <s v="Fabaceae"/>
    <x v="22"/>
    <s v="Turdidae"/>
    <x v="12"/>
    <n v="69.5"/>
    <n v="13.3"/>
    <n v="1.5029055069999999"/>
    <n v="8"/>
    <n v="40"/>
    <n v="0.2"/>
    <n v="16"/>
    <n v="2"/>
    <x v="99"/>
    <n v="0.98"/>
    <n v="0.32340000000000002"/>
    <n v="8.0850000000000005E-2"/>
    <n v="0.75"/>
    <n v="0.155"/>
    <n v="9.2999999999999999E-2"/>
    <s v="NA"/>
    <s v="NA"/>
    <s v="NA"/>
    <n v="0.70299999999999996"/>
    <s v="NA"/>
    <n v="17.351599999999998"/>
    <s v="NA"/>
    <s v="NA"/>
    <x v="12"/>
    <x v="0"/>
    <x v="1"/>
  </r>
  <r>
    <s v="Verbenaceae"/>
    <x v="23"/>
    <s v="Cracidae"/>
    <x v="8"/>
    <n v="1250"/>
    <n v="19.100000000000001"/>
    <n v="18.781880900000001"/>
    <n v="3"/>
    <s v="NA"/>
    <s v="NA"/>
    <s v="NA"/>
    <n v="11.738675562499999"/>
    <x v="10"/>
    <n v="1.6"/>
    <n v="0.7"/>
    <n v="0.13299999999999995"/>
    <n v="0.81"/>
    <n v="6.3E-2"/>
    <n v="6.8000000000000005E-2"/>
    <s v="NA"/>
    <s v="NA"/>
    <s v="NA"/>
    <n v="0.82699999999999996"/>
    <s v="NA"/>
    <n v="15.651499999999999"/>
    <s v="NA"/>
    <s v="NA"/>
    <x v="13"/>
    <x v="2"/>
    <x v="1"/>
  </r>
  <r>
    <s v="Verbenaceae"/>
    <x v="23"/>
    <s v="Turdidae"/>
    <x v="11"/>
    <n v="54"/>
    <n v="11.1"/>
    <n v="1.205449054"/>
    <n v="9"/>
    <n v="18"/>
    <n v="0.5"/>
    <s v="NA"/>
    <n v="1"/>
    <x v="100"/>
    <n v="1.6"/>
    <n v="0.7"/>
    <n v="0.13299999999999995"/>
    <n v="0.81"/>
    <n v="6.3E-2"/>
    <n v="6.8000000000000005E-2"/>
    <s v="NA"/>
    <s v="NA"/>
    <s v="NA"/>
    <n v="0.82699999999999996"/>
    <s v="NA"/>
    <n v="15.651499999999999"/>
    <s v="NA"/>
    <s v="NA"/>
    <x v="13"/>
    <x v="1"/>
    <x v="1"/>
  </r>
  <r>
    <s v="Verbenaceae"/>
    <x v="23"/>
    <s v="Thraupidae"/>
    <x v="13"/>
    <n v="32.5"/>
    <n v="8.9"/>
    <n v="0.77343226300000001"/>
    <n v="11"/>
    <n v="18"/>
    <n v="0.61099999999999999"/>
    <s v="NA"/>
    <n v="1.04"/>
    <x v="101"/>
    <n v="1.6"/>
    <n v="0.7"/>
    <n v="0.13299999999999995"/>
    <n v="0.81"/>
    <n v="6.3E-2"/>
    <n v="6.8000000000000005E-2"/>
    <s v="NA"/>
    <s v="NA"/>
    <s v="NA"/>
    <n v="0.82699999999999996"/>
    <s v="NA"/>
    <n v="15.651499999999999"/>
    <s v="NA"/>
    <s v="NA"/>
    <x v="13"/>
    <x v="3"/>
    <x v="1"/>
  </r>
  <r>
    <s v="Verbenaceae"/>
    <x v="23"/>
    <s v="Fringillidae"/>
    <x v="7"/>
    <n v="15"/>
    <n v="6.9"/>
    <n v="0.39349502400000003"/>
    <n v="1"/>
    <n v="15"/>
    <n v="0.2"/>
    <s v="NA"/>
    <n v="1"/>
    <x v="94"/>
    <n v="1.6"/>
    <n v="0.7"/>
    <n v="0.13299999999999995"/>
    <n v="0.81"/>
    <n v="6.3E-2"/>
    <n v="6.8000000000000005E-2"/>
    <s v="NA"/>
    <s v="NA"/>
    <s v="NA"/>
    <n v="0.82699999999999996"/>
    <s v="NA"/>
    <n v="15.651499999999999"/>
    <s v="NA"/>
    <s v="NA"/>
    <x v="13"/>
    <x v="0"/>
    <x v="1"/>
  </r>
  <r>
    <s v="Verbenaceae"/>
    <x v="23"/>
    <s v="Thraupidae"/>
    <x v="13"/>
    <n v="32.5"/>
    <n v="8.9"/>
    <n v="0.77343226300000001"/>
    <n v="14"/>
    <n v="42"/>
    <n v="0.33300000000000002"/>
    <n v="8"/>
    <n v="0.56999999999999995"/>
    <x v="102"/>
    <n v="1.6"/>
    <n v="0.7"/>
    <n v="0.13299999999999995"/>
    <n v="0.81"/>
    <n v="6.3E-2"/>
    <n v="6.8000000000000005E-2"/>
    <s v="NA"/>
    <s v="NA"/>
    <s v="NA"/>
    <n v="0.82699999999999996"/>
    <s v="NA"/>
    <n v="15.651499999999999"/>
    <s v="NA"/>
    <s v="NA"/>
    <x v="13"/>
    <x v="0"/>
    <x v="1"/>
  </r>
  <r>
    <s v="Verbenaceae"/>
    <x v="23"/>
    <s v="Thraupidae"/>
    <x v="13"/>
    <n v="32.5"/>
    <n v="8.9"/>
    <n v="0.77343226300000001"/>
    <n v="3"/>
    <n v="15"/>
    <n v="1"/>
    <s v="NA"/>
    <n v="1.5"/>
    <x v="103"/>
    <n v="1.6"/>
    <n v="0.7"/>
    <n v="0.13299999999999995"/>
    <n v="0.81"/>
    <n v="6.3E-2"/>
    <n v="6.8000000000000005E-2"/>
    <s v="NA"/>
    <s v="NA"/>
    <s v="NA"/>
    <n v="0.82699999999999996"/>
    <s v="NA"/>
    <n v="15.651499999999999"/>
    <s v="NA"/>
    <s v="NA"/>
    <x v="13"/>
    <x v="0"/>
    <x v="1"/>
  </r>
  <r>
    <s v="Verbenaceae"/>
    <x v="23"/>
    <s v="Turdidae"/>
    <x v="12"/>
    <n v="69.5"/>
    <n v="13.3"/>
    <n v="1.5029055069999999"/>
    <n v="1"/>
    <n v="15"/>
    <n v="6.7000000000000004E-2"/>
    <s v="NA"/>
    <n v="1"/>
    <x v="28"/>
    <n v="1.6"/>
    <n v="0.7"/>
    <n v="0.13299999999999995"/>
    <n v="0.81"/>
    <n v="6.3E-2"/>
    <n v="6.8000000000000005E-2"/>
    <s v="NA"/>
    <s v="NA"/>
    <s v="NA"/>
    <n v="0.82699999999999996"/>
    <s v="NA"/>
    <n v="15.651499999999999"/>
    <s v="NA"/>
    <s v="NA"/>
    <x v="13"/>
    <x v="0"/>
    <x v="1"/>
  </r>
  <r>
    <s v="Verbenaceae"/>
    <x v="23"/>
    <s v="Turdidae"/>
    <x v="12"/>
    <n v="69.5"/>
    <n v="13.3"/>
    <n v="1.5029055069999999"/>
    <n v="29"/>
    <n v="30"/>
    <n v="0.96699999999999997"/>
    <n v="29"/>
    <n v="1"/>
    <x v="104"/>
    <n v="1.6"/>
    <n v="0.7"/>
    <n v="0.13299999999999995"/>
    <n v="0.81"/>
    <n v="6.3E-2"/>
    <n v="6.8000000000000005E-2"/>
    <s v="NA"/>
    <s v="NA"/>
    <s v="NA"/>
    <n v="0.82699999999999996"/>
    <s v="NA"/>
    <n v="15.651499999999999"/>
    <s v="NA"/>
    <s v="NA"/>
    <x v="13"/>
    <x v="0"/>
    <x v="1"/>
  </r>
  <r>
    <s v="Euphorbiaceae"/>
    <x v="24"/>
    <s v="Thraupidae"/>
    <x v="2"/>
    <n v="18"/>
    <n v="7.4"/>
    <n v="0.46147037800000001"/>
    <n v="8"/>
    <n v="20.6"/>
    <n v="0.38800000000000001"/>
    <n v="14"/>
    <n v="1.75"/>
    <x v="105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hraupidae"/>
    <x v="3"/>
    <n v="18"/>
    <n v="5.2"/>
    <n v="0.46147037800000001"/>
    <n v="3"/>
    <n v="12"/>
    <n v="0.25"/>
    <n v="10"/>
    <n v="3.33"/>
    <x v="106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hraupidae"/>
    <x v="4"/>
    <n v="18.7"/>
    <n v="6.1"/>
    <n v="0.47711740499999999"/>
    <n v="11"/>
    <n v="28.5"/>
    <n v="0.38600000000000001"/>
    <s v="NA"/>
    <n v="2.54"/>
    <x v="107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hraupidae"/>
    <x v="15"/>
    <n v="39"/>
    <n v="8.3000000000000007"/>
    <n v="0.90704089499999996"/>
    <n v="6"/>
    <n v="21.5"/>
    <n v="0.27900000000000003"/>
    <s v="NA"/>
    <n v="2.99"/>
    <x v="108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hraupidae"/>
    <x v="15"/>
    <n v="39"/>
    <n v="8.3000000000000007"/>
    <n v="0.90704089499999996"/>
    <n v="10"/>
    <n v="12"/>
    <n v="0.83"/>
    <n v="25"/>
    <n v="2.5"/>
    <x v="109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hraupidae"/>
    <x v="13"/>
    <n v="32.5"/>
    <n v="8.9"/>
    <n v="0.77343226300000001"/>
    <n v="2"/>
    <n v="21.5"/>
    <n v="9.2999999999999999E-2"/>
    <s v="NA"/>
    <n v="2.99"/>
    <x v="110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hraupidae"/>
    <x v="13"/>
    <n v="32.5"/>
    <n v="8.9"/>
    <n v="0.77343226300000001"/>
    <n v="31"/>
    <n v="12"/>
    <n v="2.58"/>
    <n v="77"/>
    <n v="2.48"/>
    <x v="111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hraupidae"/>
    <x v="13"/>
    <n v="32.5"/>
    <n v="8.9"/>
    <n v="0.77343226300000001"/>
    <n v="81"/>
    <n v="20.6"/>
    <n v="3.97"/>
    <n v="323"/>
    <n v="3.99"/>
    <x v="112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urdidae"/>
    <x v="11"/>
    <n v="54"/>
    <n v="11.1"/>
    <n v="1.205449054"/>
    <n v="4"/>
    <n v="20.6"/>
    <n v="0.2"/>
    <n v="40"/>
    <n v="10"/>
    <x v="113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urdidae"/>
    <x v="11"/>
    <n v="54"/>
    <n v="11.1"/>
    <n v="1.205449054"/>
    <n v="4"/>
    <n v="12"/>
    <n v="0.33"/>
    <n v="51"/>
    <n v="12.75"/>
    <x v="114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urdidae"/>
    <x v="12"/>
    <n v="69.5"/>
    <n v="13.3"/>
    <n v="1.5029055069999999"/>
    <n v="6"/>
    <n v="21.5"/>
    <n v="0.27900000000000003"/>
    <s v="NA"/>
    <n v="6.73"/>
    <x v="115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Euphorbiaceae"/>
    <x v="24"/>
    <s v="Turdidae"/>
    <x v="12"/>
    <n v="69.5"/>
    <n v="13.3"/>
    <n v="1.5029055069999999"/>
    <n v="9"/>
    <n v="12"/>
    <n v="0.75"/>
    <n v="97"/>
    <n v="10.78"/>
    <x v="116"/>
    <n v="0.08"/>
    <n v="0.03"/>
    <n v="1.77E-2"/>
    <n v="0.41"/>
    <n v="0.68400000000000005"/>
    <n v="7.5999999999999998E-2"/>
    <s v="NA"/>
    <s v="NA"/>
    <s v="NA"/>
    <n v="0.217"/>
    <s v="NA"/>
    <n v="28.2883"/>
    <s v="NA"/>
    <s v="NA"/>
    <x v="14"/>
    <x v="0"/>
    <x v="1"/>
  </r>
  <r>
    <s v="Solanaceae"/>
    <x v="25"/>
    <s v="Thraupidae"/>
    <x v="2"/>
    <n v="18"/>
    <n v="7.4"/>
    <n v="0.46147037800000001"/>
    <n v="11"/>
    <n v="18"/>
    <n v="0.61099999999999999"/>
    <n v="19"/>
    <n v="1.73"/>
    <x v="117"/>
    <n v="0.15"/>
    <n v="0.14399999999999999"/>
    <n v="2.5920000000000006E-2"/>
    <n v="0.82"/>
    <n v="0.04"/>
    <n v="7.9000000000000001E-2"/>
    <s v="NA"/>
    <s v="NA"/>
    <n v="0.48299999999999998"/>
    <s v="NA"/>
    <s v="NA"/>
    <s v="NA"/>
    <s v="NA"/>
    <n v="9.8071999999999999"/>
    <x v="15"/>
    <x v="0"/>
    <x v="1"/>
  </r>
  <r>
    <s v="Solanaceae"/>
    <x v="25"/>
    <s v="Thraupidae"/>
    <x v="13"/>
    <n v="32.5"/>
    <n v="8.9"/>
    <n v="0.77343226300000001"/>
    <n v="9"/>
    <n v="18"/>
    <n v="0.5"/>
    <n v="11"/>
    <n v="1.22"/>
    <x v="118"/>
    <n v="0.15"/>
    <n v="0.14399999999999999"/>
    <n v="2.5920000000000006E-2"/>
    <n v="0.82"/>
    <n v="0.04"/>
    <n v="7.9000000000000001E-2"/>
    <s v="NA"/>
    <s v="NA"/>
    <n v="0.48299999999999998"/>
    <s v="NA"/>
    <s v="NA"/>
    <s v="NA"/>
    <s v="NA"/>
    <n v="9.8071999999999999"/>
    <x v="15"/>
    <x v="0"/>
    <x v="1"/>
  </r>
  <r>
    <s v="Annonaceae"/>
    <x v="26"/>
    <s v="Thraupidae"/>
    <x v="15"/>
    <n v="39"/>
    <n v="8.3000000000000007"/>
    <n v="0.90704089499999996"/>
    <n v="1"/>
    <n v="15"/>
    <n v="6.7000000000000004E-2"/>
    <s v="NA"/>
    <n v="1"/>
    <x v="28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nnonaceae"/>
    <x v="26"/>
    <s v="Thraupidae"/>
    <x v="13"/>
    <n v="32.5"/>
    <n v="8.9"/>
    <n v="0.77343226300000001"/>
    <n v="1"/>
    <n v="15"/>
    <n v="6.7000000000000004E-2"/>
    <s v="NA"/>
    <n v="1"/>
    <x v="28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Lamiaceae"/>
    <x v="27"/>
    <s v="Ramphastidae"/>
    <x v="14"/>
    <n v="331"/>
    <n v="30.7"/>
    <n v="5.8798753819999998"/>
    <n v="3"/>
    <n v="2.5"/>
    <n v="1.2"/>
    <s v="NA"/>
    <n v="8.5"/>
    <x v="119"/>
    <n v="2.57"/>
    <n v="1.97"/>
    <n v="0.48"/>
    <n v="0.76"/>
    <n v="1.6E-2"/>
    <n v="3.5999999999999997E-2"/>
    <n v="0.02"/>
    <s v="NA"/>
    <s v="NA"/>
    <s v="NA"/>
    <n v="0.02"/>
    <s v="NA"/>
    <n v="1.3696000000000002"/>
    <s v="NA"/>
    <x v="16"/>
    <x v="0"/>
    <x v="2"/>
  </r>
  <r>
    <s v="Lamiaceae"/>
    <x v="27"/>
    <s v="Thraupidae"/>
    <x v="13"/>
    <n v="32.5"/>
    <n v="8.9"/>
    <n v="0.77343226300000001"/>
    <n v="1"/>
    <n v="2"/>
    <n v="0.5"/>
    <s v="NA"/>
    <s v="NA"/>
    <x v="10"/>
    <n v="2.57"/>
    <n v="1.97"/>
    <n v="0.48"/>
    <n v="0.76"/>
    <n v="1.6E-2"/>
    <n v="3.5999999999999997E-2"/>
    <n v="0.02"/>
    <s v="NA"/>
    <s v="NA"/>
    <s v="NA"/>
    <n v="0.02"/>
    <s v="NA"/>
    <n v="1.3696000000000002"/>
    <s v="NA"/>
    <x v="16"/>
    <x v="0"/>
    <x v="2"/>
  </r>
  <r>
    <s v="Myristicaceae"/>
    <x v="28"/>
    <s v="Thraupidae"/>
    <x v="15"/>
    <n v="39"/>
    <n v="8.3000000000000007"/>
    <n v="0.90704089499999996"/>
    <n v="1"/>
    <n v="32"/>
    <n v="1"/>
    <n v="1"/>
    <n v="1"/>
    <x v="120"/>
    <n v="0.75"/>
    <s v="NA"/>
    <n v="0.12"/>
    <n v="0.41"/>
    <n v="0.53900000000000003"/>
    <n v="7.0999999999999994E-2"/>
    <s v="NA"/>
    <s v="NA"/>
    <n v="8.4000000000000005E-2"/>
    <s v="NA"/>
    <s v="NA"/>
    <s v="NA"/>
    <s v="NA"/>
    <n v="21.134500000000003"/>
    <x v="17"/>
    <x v="0"/>
    <x v="2"/>
  </r>
  <r>
    <s v="Myristicaceae"/>
    <x v="28"/>
    <s v="Cotingidae"/>
    <x v="5"/>
    <n v="68.099999999999994"/>
    <n v="16.600000000000001"/>
    <n v="1.4764118180000001"/>
    <n v="1"/>
    <n v="30"/>
    <n v="3.3000000000000002E-2"/>
    <n v="3"/>
    <n v="3"/>
    <x v="121"/>
    <n v="0.75"/>
    <s v="NA"/>
    <n v="0.12"/>
    <n v="0.41"/>
    <n v="0.53900000000000003"/>
    <n v="7.0999999999999994E-2"/>
    <s v="NA"/>
    <s v="NA"/>
    <n v="8.4000000000000005E-2"/>
    <s v="NA"/>
    <s v="NA"/>
    <s v="NA"/>
    <s v="NA"/>
    <n v="21.134500000000003"/>
    <x v="17"/>
    <x v="0"/>
    <x v="2"/>
  </r>
  <r>
    <s v="Myristicaceae"/>
    <x v="28"/>
    <s v="Cotingidae"/>
    <x v="5"/>
    <n v="68.099999999999994"/>
    <n v="16.600000000000001"/>
    <n v="1.4764118180000001"/>
    <n v="3"/>
    <n v="32"/>
    <n v="9.4E-2"/>
    <n v="6"/>
    <n v="2"/>
    <x v="122"/>
    <n v="0.75"/>
    <s v="NA"/>
    <n v="0.12"/>
    <n v="0.41"/>
    <n v="0.53900000000000003"/>
    <n v="7.0999999999999994E-2"/>
    <s v="NA"/>
    <s v="NA"/>
    <n v="8.4000000000000005E-2"/>
    <s v="NA"/>
    <s v="NA"/>
    <s v="NA"/>
    <s v="NA"/>
    <n v="21.134500000000003"/>
    <x v="17"/>
    <x v="0"/>
    <x v="2"/>
  </r>
  <r>
    <s v="Myristicaceae"/>
    <x v="28"/>
    <s v="Turdidae"/>
    <x v="11"/>
    <n v="54"/>
    <n v="11.1"/>
    <n v="1.205449054"/>
    <n v="1"/>
    <n v="32"/>
    <n v="3.1E-2"/>
    <n v="1"/>
    <n v="1"/>
    <x v="123"/>
    <n v="0.75"/>
    <s v="NA"/>
    <n v="0.12"/>
    <n v="0.41"/>
    <n v="0.53900000000000003"/>
    <n v="7.0999999999999994E-2"/>
    <s v="NA"/>
    <s v="NA"/>
    <n v="8.4000000000000005E-2"/>
    <s v="NA"/>
    <s v="NA"/>
    <s v="NA"/>
    <s v="NA"/>
    <n v="21.134500000000003"/>
    <x v="17"/>
    <x v="0"/>
    <x v="2"/>
  </r>
  <r>
    <s v="Myristicaceae"/>
    <x v="28"/>
    <s v="Turdidae"/>
    <x v="12"/>
    <n v="69.5"/>
    <n v="13.3"/>
    <n v="1.5029055069999999"/>
    <n v="9"/>
    <n v="32"/>
    <n v="0.28100000000000003"/>
    <n v="7"/>
    <n v="1.2"/>
    <x v="124"/>
    <n v="0.75"/>
    <s v="NA"/>
    <n v="0.12"/>
    <n v="0.41"/>
    <n v="0.53900000000000003"/>
    <n v="7.0999999999999994E-2"/>
    <s v="NA"/>
    <s v="NA"/>
    <n v="8.4000000000000005E-2"/>
    <s v="NA"/>
    <s v="NA"/>
    <s v="NA"/>
    <s v="NA"/>
    <n v="21.134500000000003"/>
    <x v="17"/>
    <x v="0"/>
    <x v="2"/>
  </r>
  <r>
    <s v="Myristicaceae"/>
    <x v="29"/>
    <s v="Cracidae"/>
    <x v="8"/>
    <n v="1250"/>
    <n v="19.100000000000001"/>
    <n v="18.781880900000001"/>
    <n v="1"/>
    <s v="NA"/>
    <s v="NA"/>
    <s v="NA"/>
    <n v="2.9812509365079367"/>
    <x v="10"/>
    <n v="6.3"/>
    <s v="NA"/>
    <s v="NA"/>
    <n v="0.72"/>
    <n v="0.88800000000000001"/>
    <n v="4.9000000000000002E-2"/>
    <s v="NA"/>
    <s v="NA"/>
    <s v="NA"/>
    <n v="5.2999999999999999E-2"/>
    <s v="NA"/>
    <n v="32.571200000000005"/>
    <s v="NA"/>
    <s v="NA"/>
    <x v="5"/>
    <x v="2"/>
    <x v="2"/>
  </r>
  <r>
    <s v="Myristicaceae"/>
    <x v="30"/>
    <s v="Cracidae"/>
    <x v="8"/>
    <n v="1250"/>
    <n v="19.100000000000001"/>
    <n v="18.781880900000001"/>
    <n v="1"/>
    <n v="77.3"/>
    <n v="1.2999999999999999E-2"/>
    <n v="6"/>
    <n v="6"/>
    <x v="125"/>
    <n v="5.258"/>
    <n v="1.55"/>
    <n v="0.71"/>
    <n v="0.54"/>
    <n v="0.56899999999999995"/>
    <n v="5.5E-2"/>
    <n v="3.0000000000000001E-3"/>
    <s v="NA"/>
    <s v="NA"/>
    <s v="NA"/>
    <n v="3.0000000000000001E-3"/>
    <s v="NA"/>
    <n v="20.735800000000001"/>
    <s v="NA"/>
    <x v="18"/>
    <x v="0"/>
    <x v="2"/>
  </r>
  <r>
    <s v="Myristicaceae"/>
    <x v="30"/>
    <s v="Ramphastidae"/>
    <x v="19"/>
    <n v="343.5"/>
    <n v="30.1"/>
    <n v="6.0734919850000004"/>
    <n v="1"/>
    <n v="77.3"/>
    <n v="1.2999999999999999E-2"/>
    <n v="1"/>
    <n v="1"/>
    <x v="126"/>
    <n v="5.258"/>
    <n v="1.55"/>
    <n v="0.71"/>
    <n v="0.54"/>
    <n v="0.56899999999999995"/>
    <n v="5.5E-2"/>
    <n v="3.0000000000000001E-3"/>
    <s v="NA"/>
    <s v="NA"/>
    <s v="NA"/>
    <n v="3.0000000000000001E-3"/>
    <s v="NA"/>
    <n v="20.735800000000001"/>
    <s v="NA"/>
    <x v="18"/>
    <x v="0"/>
    <x v="2"/>
  </r>
  <r>
    <s v="Myristicaceae"/>
    <x v="30"/>
    <s v="Ramphastidae"/>
    <x v="1"/>
    <n v="164"/>
    <n v="25"/>
    <n v="3.1828143249999998"/>
    <n v="6"/>
    <n v="77.3"/>
    <n v="7.8E-2"/>
    <n v="6"/>
    <n v="1"/>
    <x v="127"/>
    <n v="5.258"/>
    <n v="1.55"/>
    <n v="0.71"/>
    <n v="0.54"/>
    <n v="0.56899999999999995"/>
    <n v="5.5E-2"/>
    <n v="3.0000000000000001E-3"/>
    <s v="NA"/>
    <s v="NA"/>
    <s v="NA"/>
    <n v="3.0000000000000001E-3"/>
    <s v="NA"/>
    <n v="20.735800000000001"/>
    <s v="NA"/>
    <x v="18"/>
    <x v="0"/>
    <x v="2"/>
  </r>
  <r>
    <s v="Myristicaceae"/>
    <x v="30"/>
    <s v="Thraupidae"/>
    <x v="15"/>
    <n v="39"/>
    <n v="8.3000000000000007"/>
    <n v="0.90704089499999996"/>
    <n v="2"/>
    <n v="77.3"/>
    <n v="2.5999999999999999E-2"/>
    <n v="2"/>
    <n v="1"/>
    <x v="128"/>
    <n v="5.258"/>
    <n v="1.55"/>
    <n v="0.71"/>
    <n v="0.54"/>
    <n v="0.56899999999999995"/>
    <n v="5.5E-2"/>
    <n v="3.0000000000000001E-3"/>
    <s v="NA"/>
    <s v="NA"/>
    <s v="NA"/>
    <n v="3.0000000000000001E-3"/>
    <s v="NA"/>
    <n v="20.735800000000001"/>
    <s v="NA"/>
    <x v="18"/>
    <x v="0"/>
    <x v="2"/>
  </r>
  <r>
    <s v="Myristicaceae"/>
    <x v="30"/>
    <s v="Trogonidae"/>
    <x v="18"/>
    <n v="89.7"/>
    <n v="20.5"/>
    <n v="1.8783555249999999"/>
    <n v="26"/>
    <n v="77.3"/>
    <n v="0.33600000000000002"/>
    <n v="26"/>
    <n v="1"/>
    <x v="129"/>
    <n v="5.258"/>
    <n v="1.55"/>
    <n v="0.71"/>
    <n v="0.54"/>
    <n v="0.56899999999999995"/>
    <n v="5.5E-2"/>
    <n v="3.0000000000000001E-3"/>
    <s v="NA"/>
    <s v="NA"/>
    <s v="NA"/>
    <n v="3.0000000000000001E-3"/>
    <s v="NA"/>
    <n v="20.735800000000001"/>
    <s v="NA"/>
    <x v="18"/>
    <x v="0"/>
    <x v="2"/>
  </r>
  <r>
    <s v="Myristicaceae"/>
    <x v="30"/>
    <s v="Turdidae"/>
    <x v="11"/>
    <n v="54"/>
    <n v="11.1"/>
    <n v="1.205449054"/>
    <n v="3"/>
    <n v="77.3"/>
    <n v="3.9E-2"/>
    <n v="5"/>
    <n v="1.67"/>
    <x v="130"/>
    <n v="5.258"/>
    <n v="1.55"/>
    <n v="0.71"/>
    <n v="0.54"/>
    <n v="0.56899999999999995"/>
    <n v="5.5E-2"/>
    <n v="3.0000000000000001E-3"/>
    <s v="NA"/>
    <s v="NA"/>
    <s v="NA"/>
    <n v="3.0000000000000001E-3"/>
    <s v="NA"/>
    <n v="20.735800000000001"/>
    <s v="NA"/>
    <x v="18"/>
    <x v="0"/>
    <x v="2"/>
  </r>
  <r>
    <s v="Myristicaceae"/>
    <x v="30"/>
    <s v="Turdidae"/>
    <x v="12"/>
    <n v="69.5"/>
    <n v="13.3"/>
    <n v="1.5029055069999999"/>
    <n v="2"/>
    <n v="77.3"/>
    <n v="2.5999999999999999E-2"/>
    <n v="2"/>
    <n v="1"/>
    <x v="128"/>
    <n v="5.258"/>
    <n v="1.55"/>
    <n v="0.71"/>
    <n v="0.54"/>
    <n v="0.56899999999999995"/>
    <n v="5.5E-2"/>
    <n v="3.0000000000000001E-3"/>
    <s v="NA"/>
    <s v="NA"/>
    <s v="NA"/>
    <n v="3.0000000000000001E-3"/>
    <s v="NA"/>
    <n v="20.735800000000001"/>
    <s v="NA"/>
    <x v="18"/>
    <x v="0"/>
    <x v="2"/>
  </r>
  <r>
    <s v="Boraginaceae"/>
    <x v="31"/>
    <s v="Fringillidae"/>
    <x v="7"/>
    <n v="15"/>
    <n v="6.9"/>
    <n v="0.39349502400000003"/>
    <n v="138"/>
    <n v="24.2"/>
    <n v="5.702"/>
    <s v="NA"/>
    <s v="NA"/>
    <x v="10"/>
    <n v="0.13500000000000001"/>
    <n v="0.16"/>
    <n v="0.02"/>
    <n v="0.88"/>
    <n v="0.184"/>
    <n v="9.5000000000000001E-2"/>
    <n v="2.1000000000000001E-2"/>
    <s v="NA"/>
    <s v="NA"/>
    <s v="NA"/>
    <n v="2.1000000000000001E-2"/>
    <s v="NA"/>
    <n v="8.0966000000000005"/>
    <s v="NA"/>
    <x v="19"/>
    <x v="0"/>
    <x v="2"/>
  </r>
  <r>
    <s v="Boraginaceae"/>
    <x v="31"/>
    <s v="Thraupidae"/>
    <x v="15"/>
    <n v="39"/>
    <n v="8.3000000000000007"/>
    <n v="0.90704089499999996"/>
    <n v="1"/>
    <n v="24.2"/>
    <n v="4.1000000000000002E-2"/>
    <s v="NA"/>
    <s v="NA"/>
    <x v="10"/>
    <n v="0.13500000000000001"/>
    <n v="0.16"/>
    <n v="0.02"/>
    <n v="0.88"/>
    <n v="0.184"/>
    <n v="9.5000000000000001E-2"/>
    <n v="2.1000000000000001E-2"/>
    <s v="NA"/>
    <s v="NA"/>
    <s v="NA"/>
    <n v="2.1000000000000001E-2"/>
    <s v="NA"/>
    <n v="8.0966000000000005"/>
    <s v="NA"/>
    <x v="19"/>
    <x v="0"/>
    <x v="2"/>
  </r>
  <r>
    <s v="Boraginaceae"/>
    <x v="31"/>
    <s v="Thraupidae"/>
    <x v="13"/>
    <n v="32.5"/>
    <n v="8.9"/>
    <n v="0.77343226300000001"/>
    <n v="1"/>
    <n v="24.2"/>
    <n v="4.1000000000000002E-2"/>
    <s v="NA"/>
    <s v="NA"/>
    <x v="10"/>
    <n v="0.13500000000000001"/>
    <n v="0.16"/>
    <n v="0.02"/>
    <n v="0.88"/>
    <n v="0.184"/>
    <n v="9.5000000000000001E-2"/>
    <n v="2.1000000000000001E-2"/>
    <s v="NA"/>
    <s v="NA"/>
    <s v="NA"/>
    <n v="2.1000000000000001E-2"/>
    <s v="NA"/>
    <n v="8.0966000000000005"/>
    <s v="NA"/>
    <x v="19"/>
    <x v="0"/>
    <x v="2"/>
  </r>
  <r>
    <s v="Meliaceae"/>
    <x v="32"/>
    <s v="Thraupidae"/>
    <x v="2"/>
    <n v="18"/>
    <n v="7.4"/>
    <n v="0.46147037800000001"/>
    <n v="2"/>
    <n v="90.5"/>
    <n v="2.1999999999999999E-2"/>
    <n v="5"/>
    <n v="2.5"/>
    <x v="131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iaceae"/>
    <x v="32"/>
    <s v="Thraupidae"/>
    <x v="2"/>
    <n v="18"/>
    <n v="7.4"/>
    <n v="0.46147037800000001"/>
    <n v="3"/>
    <n v="30"/>
    <n v="0.1"/>
    <n v="3"/>
    <n v="1"/>
    <x v="121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iaceae"/>
    <x v="32"/>
    <s v="Thraupidae"/>
    <x v="13"/>
    <n v="32.5"/>
    <n v="8.9"/>
    <n v="0.77343226300000001"/>
    <n v="5"/>
    <n v="30"/>
    <n v="0.16700000000000001"/>
    <n v="7"/>
    <n v="1.4"/>
    <x v="132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iaceae"/>
    <x v="32"/>
    <s v="Thraupidae"/>
    <x v="13"/>
    <n v="32.5"/>
    <n v="8.9"/>
    <n v="0.77343226300000001"/>
    <n v="21"/>
    <n v="90.5"/>
    <n v="0.23200000000000001"/>
    <n v="88"/>
    <n v="4.1900000000000004"/>
    <x v="133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iaceae"/>
    <x v="32"/>
    <s v="Trogonidae"/>
    <x v="10"/>
    <n v="73.3"/>
    <n v="17.5"/>
    <n v="1.574482658"/>
    <n v="1"/>
    <n v="90.5"/>
    <n v="1.0999999999999999E-2"/>
    <n v="2"/>
    <n v="2"/>
    <x v="134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iaceae"/>
    <x v="33"/>
    <s v="Fringillidae"/>
    <x v="6"/>
    <n v="11"/>
    <n v="6.1"/>
    <n v="0.30006296300000002"/>
    <n v="1"/>
    <n v="91.4"/>
    <n v="1.0999999999999999E-2"/>
    <n v="3"/>
    <n v="3"/>
    <x v="135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iaceae"/>
    <x v="33"/>
    <s v="Thraupidae"/>
    <x v="2"/>
    <n v="18"/>
    <n v="7.4"/>
    <n v="0.46147037800000001"/>
    <n v="3"/>
    <n v="91.4"/>
    <n v="3.3000000000000002E-2"/>
    <n v="3"/>
    <n v="1"/>
    <x v="135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iaceae"/>
    <x v="33"/>
    <s v="Cotingidae"/>
    <x v="5"/>
    <n v="68.099999999999994"/>
    <n v="16.600000000000001"/>
    <n v="1.4764118180000001"/>
    <n v="3"/>
    <n v="91.4"/>
    <n v="3.3000000000000002E-2"/>
    <n v="4"/>
    <n v="1.33"/>
    <x v="77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iaceae"/>
    <x v="33"/>
    <s v="Turdidae"/>
    <x v="12"/>
    <n v="69.5"/>
    <n v="13.3"/>
    <n v="1.5029055069999999"/>
    <n v="6"/>
    <n v="91.4"/>
    <n v="6.6000000000000003E-2"/>
    <n v="11"/>
    <n v="1.83"/>
    <x v="136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Cannabaceae"/>
    <x v="34"/>
    <s v="Thraupidae"/>
    <x v="2"/>
    <n v="18"/>
    <n v="7.4"/>
    <n v="0.46147037800000001"/>
    <n v="9"/>
    <n v="23"/>
    <n v="0.9"/>
    <n v="39"/>
    <n v="4.33"/>
    <x v="137"/>
    <n v="0.01"/>
    <s v="NA"/>
    <n v="6.0000000000000001E-3"/>
    <s v="NA"/>
    <n v="0.48799999999999999"/>
    <n v="0.107"/>
    <n v="1E-3"/>
    <n v="2.1000000000000001E-2"/>
    <s v="NA"/>
    <s v="NA"/>
    <n v="2.1999999999999999E-2"/>
    <s v="NA"/>
    <n v="18.9209"/>
    <s v="NA"/>
    <x v="20"/>
    <x v="0"/>
    <x v="2"/>
  </r>
  <r>
    <s v="Cannabaceae"/>
    <x v="34"/>
    <s v="Thraupidae"/>
    <x v="3"/>
    <n v="18"/>
    <n v="5.2"/>
    <n v="0.46147037800000001"/>
    <n v="4"/>
    <n v="13"/>
    <n v="0.308"/>
    <n v="19"/>
    <n v="4.75"/>
    <x v="138"/>
    <n v="0.01"/>
    <s v="NA"/>
    <n v="6.0000000000000001E-3"/>
    <s v="NA"/>
    <n v="0.48799999999999999"/>
    <n v="0.107"/>
    <n v="1E-3"/>
    <n v="2.1000000000000001E-2"/>
    <s v="NA"/>
    <s v="NA"/>
    <n v="2.1999999999999999E-2"/>
    <s v="NA"/>
    <n v="18.9209"/>
    <s v="NA"/>
    <x v="20"/>
    <x v="0"/>
    <x v="2"/>
  </r>
  <r>
    <s v="Cannabaceae"/>
    <x v="34"/>
    <s v="Thraupidae"/>
    <x v="15"/>
    <n v="39"/>
    <n v="8.3000000000000007"/>
    <n v="0.90704089499999996"/>
    <n v="1"/>
    <n v="10"/>
    <n v="0.1"/>
    <n v="1"/>
    <n v="1"/>
    <x v="121"/>
    <n v="0.01"/>
    <s v="NA"/>
    <n v="6.0000000000000001E-3"/>
    <s v="NA"/>
    <n v="0.48799999999999999"/>
    <n v="0.107"/>
    <n v="1E-3"/>
    <n v="2.1000000000000001E-2"/>
    <s v="NA"/>
    <s v="NA"/>
    <n v="2.1999999999999999E-2"/>
    <s v="NA"/>
    <n v="18.9209"/>
    <s v="NA"/>
    <x v="20"/>
    <x v="0"/>
    <x v="2"/>
  </r>
  <r>
    <s v="Cannabaceae"/>
    <x v="34"/>
    <s v="Thraupidae"/>
    <x v="15"/>
    <n v="39"/>
    <n v="8.3000000000000007"/>
    <n v="0.90704089499999996"/>
    <n v="3"/>
    <n v="13"/>
    <n v="0.23100000000000001"/>
    <n v="33"/>
    <n v="11"/>
    <x v="139"/>
    <n v="0.01"/>
    <s v="NA"/>
    <n v="6.0000000000000001E-3"/>
    <s v="NA"/>
    <n v="0.48799999999999999"/>
    <n v="0.107"/>
    <n v="1E-3"/>
    <n v="2.1000000000000001E-2"/>
    <s v="NA"/>
    <s v="NA"/>
    <n v="2.1999999999999999E-2"/>
    <s v="NA"/>
    <n v="18.9209"/>
    <s v="NA"/>
    <x v="20"/>
    <x v="0"/>
    <x v="2"/>
  </r>
  <r>
    <s v="Cannabaceae"/>
    <x v="34"/>
    <s v="Thraupidae"/>
    <x v="13"/>
    <n v="32.5"/>
    <n v="8.9"/>
    <n v="0.77343226300000001"/>
    <n v="1"/>
    <n v="23"/>
    <n v="4.2999999999999997E-2"/>
    <n v="1"/>
    <n v="1"/>
    <x v="140"/>
    <n v="0.01"/>
    <s v="NA"/>
    <n v="6.0000000000000001E-3"/>
    <s v="NA"/>
    <n v="0.48799999999999999"/>
    <n v="0.107"/>
    <n v="1E-3"/>
    <n v="2.1000000000000001E-2"/>
    <s v="NA"/>
    <s v="NA"/>
    <n v="2.1999999999999999E-2"/>
    <s v="NA"/>
    <n v="18.9209"/>
    <s v="NA"/>
    <x v="20"/>
    <x v="0"/>
    <x v="2"/>
  </r>
  <r>
    <s v="Cannabaceae"/>
    <x v="34"/>
    <s v="Thraupidae"/>
    <x v="13"/>
    <n v="32.5"/>
    <n v="8.9"/>
    <n v="0.77343226300000001"/>
    <n v="12"/>
    <n v="10"/>
    <n v="1.2"/>
    <n v="9"/>
    <n v="0.75"/>
    <x v="141"/>
    <n v="0.01"/>
    <s v="NA"/>
    <n v="6.0000000000000001E-3"/>
    <s v="NA"/>
    <n v="0.48799999999999999"/>
    <n v="0.107"/>
    <n v="1E-3"/>
    <n v="2.1000000000000001E-2"/>
    <s v="NA"/>
    <s v="NA"/>
    <n v="2.1999999999999999E-2"/>
    <s v="NA"/>
    <n v="18.9209"/>
    <s v="NA"/>
    <x v="20"/>
    <x v="0"/>
    <x v="2"/>
  </r>
  <r>
    <s v="Cannabaceae"/>
    <x v="34"/>
    <s v="Thraupidae"/>
    <x v="13"/>
    <n v="32.5"/>
    <n v="8.9"/>
    <n v="0.77343226300000001"/>
    <n v="9"/>
    <n v="13"/>
    <n v="0.69199999999999995"/>
    <n v="94"/>
    <n v="10.44"/>
    <x v="142"/>
    <n v="0.01"/>
    <s v="NA"/>
    <n v="6.0000000000000001E-3"/>
    <s v="NA"/>
    <n v="0.48799999999999999"/>
    <n v="0.107"/>
    <n v="1E-3"/>
    <n v="2.1000000000000001E-2"/>
    <s v="NA"/>
    <s v="NA"/>
    <n v="2.1999999999999999E-2"/>
    <s v="NA"/>
    <n v="18.9209"/>
    <s v="NA"/>
    <x v="20"/>
    <x v="0"/>
    <x v="2"/>
  </r>
  <r>
    <s v="Cannabaceae"/>
    <x v="34"/>
    <s v="Turdidae"/>
    <x v="12"/>
    <n v="69.5"/>
    <n v="13.3"/>
    <n v="1.5029055069999999"/>
    <n v="6"/>
    <n v="13"/>
    <n v="0.46200000000000002"/>
    <n v="145"/>
    <n v="24.17"/>
    <x v="143"/>
    <n v="0.01"/>
    <s v="NA"/>
    <n v="6.0000000000000001E-3"/>
    <s v="NA"/>
    <n v="0.48799999999999999"/>
    <n v="0.107"/>
    <n v="1E-3"/>
    <n v="2.1000000000000001E-2"/>
    <s v="NA"/>
    <s v="NA"/>
    <n v="2.1999999999999999E-2"/>
    <s v="NA"/>
    <n v="18.9209"/>
    <s v="NA"/>
    <x v="20"/>
    <x v="0"/>
    <x v="2"/>
  </r>
  <r>
    <s v="Anacardiaceae"/>
    <x v="35"/>
    <s v="Thraupidae"/>
    <x v="2"/>
    <n v="18"/>
    <n v="7.4"/>
    <n v="0.46147037800000001"/>
    <n v="1"/>
    <n v="254"/>
    <n v="4.0000000000000001E-3"/>
    <s v="NA"/>
    <n v="1.6"/>
    <x v="144"/>
    <n v="0.74199999999999999"/>
    <n v="0.59"/>
    <n v="0.56899999999999995"/>
    <n v="0.8"/>
    <n v="7.4999999999999997E-2"/>
    <n v="4.8000000000000001E-2"/>
    <n v="5.2999999999999999E-2"/>
    <n v="0.11"/>
    <n v="0.88"/>
    <s v="NA"/>
    <n v="0.16400000000000001"/>
    <s v="NA"/>
    <n v="5.7782"/>
    <n v="16.5898"/>
    <x v="21"/>
    <x v="3"/>
    <x v="2"/>
  </r>
  <r>
    <s v="Anacardiaceae"/>
    <x v="35"/>
    <s v="Thraupidae"/>
    <x v="15"/>
    <n v="39"/>
    <n v="8.3000000000000007"/>
    <n v="0.90704089499999996"/>
    <n v="3"/>
    <n v="254"/>
    <n v="1.2E-2"/>
    <s v="NA"/>
    <n v="2.38"/>
    <x v="97"/>
    <n v="0.74199999999999999"/>
    <n v="0.59"/>
    <n v="0.56899999999999995"/>
    <n v="0.8"/>
    <n v="7.4999999999999997E-2"/>
    <n v="4.8000000000000001E-2"/>
    <n v="5.2999999999999999E-2"/>
    <n v="0.11"/>
    <n v="0.88"/>
    <s v="NA"/>
    <n v="0.16400000000000001"/>
    <s v="NA"/>
    <n v="5.7782"/>
    <n v="16.5898"/>
    <x v="21"/>
    <x v="3"/>
    <x v="2"/>
  </r>
  <r>
    <s v="Anacardiaceae"/>
    <x v="35"/>
    <s v="Fringillidae"/>
    <x v="6"/>
    <n v="11"/>
    <n v="6.1"/>
    <n v="0.30006296300000002"/>
    <n v="8"/>
    <n v="56"/>
    <n v="0.14299999999999999"/>
    <n v="23"/>
    <n v="2.88"/>
    <x v="145"/>
    <n v="0.74199999999999999"/>
    <n v="0.59"/>
    <n v="0.56899999999999995"/>
    <n v="0.8"/>
    <n v="7.4999999999999997E-2"/>
    <n v="4.8000000000000001E-2"/>
    <n v="5.2999999999999999E-2"/>
    <n v="0.11"/>
    <n v="0.88"/>
    <s v="NA"/>
    <n v="0.16400000000000001"/>
    <s v="NA"/>
    <n v="5.7782"/>
    <n v="16.5898"/>
    <x v="21"/>
    <x v="0"/>
    <x v="2"/>
  </r>
  <r>
    <s v="Anacardiaceae"/>
    <x v="35"/>
    <s v="Fringillidae"/>
    <x v="7"/>
    <n v="15"/>
    <n v="6.9"/>
    <n v="0.39349502400000003"/>
    <n v="5"/>
    <n v="56"/>
    <n v="8.8999999999999996E-2"/>
    <n v="11"/>
    <n v="2.2000000000000002"/>
    <x v="146"/>
    <n v="0.74199999999999999"/>
    <n v="0.59"/>
    <n v="0.56899999999999995"/>
    <n v="0.8"/>
    <n v="7.4999999999999997E-2"/>
    <n v="4.8000000000000001E-2"/>
    <n v="5.2999999999999999E-2"/>
    <n v="0.11"/>
    <n v="0.88"/>
    <s v="NA"/>
    <n v="0.16400000000000001"/>
    <s v="NA"/>
    <n v="5.7782"/>
    <n v="16.5898"/>
    <x v="21"/>
    <x v="0"/>
    <x v="2"/>
  </r>
  <r>
    <s v="Anacardiaceae"/>
    <x v="35"/>
    <s v="Thraupidae"/>
    <x v="2"/>
    <n v="18"/>
    <n v="7.4"/>
    <n v="0.46147037800000001"/>
    <n v="72"/>
    <n v="56"/>
    <n v="1.286"/>
    <n v="115"/>
    <n v="1.6"/>
    <x v="147"/>
    <n v="0.74199999999999999"/>
    <n v="0.59"/>
    <n v="0.56899999999999995"/>
    <n v="0.8"/>
    <n v="7.4999999999999997E-2"/>
    <n v="4.8000000000000001E-2"/>
    <n v="5.2999999999999999E-2"/>
    <n v="0.11"/>
    <n v="0.88"/>
    <s v="NA"/>
    <n v="0.16400000000000001"/>
    <s v="NA"/>
    <n v="5.7782"/>
    <n v="16.5898"/>
    <x v="21"/>
    <x v="0"/>
    <x v="2"/>
  </r>
  <r>
    <s v="Anacardiaceae"/>
    <x v="35"/>
    <s v="Thraupidae"/>
    <x v="15"/>
    <n v="39"/>
    <n v="8.3000000000000007"/>
    <n v="0.90704089499999996"/>
    <n v="35"/>
    <n v="56"/>
    <n v="0.625"/>
    <n v="94"/>
    <n v="2.69"/>
    <x v="148"/>
    <n v="0.74199999999999999"/>
    <n v="0.59"/>
    <n v="0.56899999999999995"/>
    <n v="0.8"/>
    <n v="7.4999999999999997E-2"/>
    <n v="4.8000000000000001E-2"/>
    <n v="5.2999999999999999E-2"/>
    <n v="0.11"/>
    <n v="0.88"/>
    <s v="NA"/>
    <n v="0.16400000000000001"/>
    <s v="NA"/>
    <n v="5.7782"/>
    <n v="16.5898"/>
    <x v="21"/>
    <x v="0"/>
    <x v="2"/>
  </r>
  <r>
    <s v="Anacardiaceae"/>
    <x v="35"/>
    <s v="Thraupidae"/>
    <x v="13"/>
    <n v="32.5"/>
    <n v="8.9"/>
    <n v="0.77343226300000001"/>
    <n v="86"/>
    <n v="56"/>
    <n v="1.536"/>
    <n v="178"/>
    <n v="2.0699999999999998"/>
    <x v="149"/>
    <n v="0.74199999999999999"/>
    <n v="0.59"/>
    <n v="0.56899999999999995"/>
    <n v="0.8"/>
    <n v="7.4999999999999997E-2"/>
    <n v="4.8000000000000001E-2"/>
    <n v="5.2999999999999999E-2"/>
    <n v="0.11"/>
    <n v="0.88"/>
    <s v="NA"/>
    <n v="0.16400000000000001"/>
    <s v="NA"/>
    <n v="5.7782"/>
    <n v="16.5898"/>
    <x v="21"/>
    <x v="0"/>
    <x v="2"/>
  </r>
  <r>
    <s v="Myrtaceae"/>
    <x v="36"/>
    <s v="Thraupidae"/>
    <x v="13"/>
    <n v="32.5"/>
    <n v="8.9"/>
    <n v="0.77343226300000001"/>
    <n v="9"/>
    <n v="10"/>
    <n v="0.9"/>
    <n v="14"/>
    <n v="1"/>
    <x v="141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yrtaceae"/>
    <x v="36"/>
    <s v="Thraupidae"/>
    <x v="13"/>
    <n v="32.5"/>
    <n v="8.9"/>
    <n v="0.77343226300000001"/>
    <n v="9"/>
    <n v="10"/>
    <n v="0.9"/>
    <n v="14"/>
    <n v="1.56"/>
    <x v="15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ymplocaceae"/>
    <x v="37"/>
    <s v="Cracidae"/>
    <x v="9"/>
    <n v="1770"/>
    <n v="22.3"/>
    <n v="25.45474201"/>
    <n v="1"/>
    <s v="NA"/>
    <s v="NA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ymplocaceae"/>
    <x v="37"/>
    <s v="Turdidae"/>
    <x v="11"/>
    <n v="54"/>
    <n v="11.1"/>
    <n v="1.205449054"/>
    <n v="1"/>
    <n v="24"/>
    <n v="4.2000000000000003E-2"/>
    <n v="1"/>
    <n v="1"/>
    <x v="74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ymplocaceae"/>
    <x v="37"/>
    <s v="Turdidae"/>
    <x v="12"/>
    <n v="69.5"/>
    <n v="13.3"/>
    <n v="1.5029055069999999"/>
    <n v="3"/>
    <n v="24"/>
    <n v="0.125"/>
    <n v="11"/>
    <n v="3.67"/>
    <x v="151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tyracaceae"/>
    <x v="38"/>
    <s v="Thraupidae"/>
    <x v="13"/>
    <n v="32.5"/>
    <n v="8.9"/>
    <n v="0.77343226300000001"/>
    <n v="1"/>
    <s v="NA"/>
    <s v="NA"/>
    <n v="3"/>
    <n v="3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tyracaceae"/>
    <x v="38"/>
    <s v="Turdidae"/>
    <x v="11"/>
    <n v="54"/>
    <n v="11.1"/>
    <n v="1.205449054"/>
    <n v="3"/>
    <s v="NA"/>
    <s v="NA"/>
    <n v="8"/>
    <n v="2.67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Loranthaceae"/>
    <x v="39"/>
    <s v="Turdidae"/>
    <x v="12"/>
    <n v="69.5"/>
    <n v="13.3"/>
    <n v="1.5029055069999999"/>
    <n v="1"/>
    <s v="NA"/>
    <s v="NA"/>
    <s v="NA"/>
    <s v="NA"/>
    <x v="10"/>
    <n v="0.114"/>
    <s v="NA"/>
    <n v="9.1999999999999998E-2"/>
    <s v="NA"/>
    <s v="NA"/>
    <s v="NA"/>
    <s v="NA"/>
    <s v="NA"/>
    <s v="NA"/>
    <s v="NA"/>
    <s v="NA"/>
    <s v="NA"/>
    <s v="NA"/>
    <s v="NA"/>
    <x v="5"/>
    <x v="0"/>
    <x v="2"/>
  </r>
  <r>
    <s v="Moraceae"/>
    <x v="40"/>
    <s v="Cotingidae"/>
    <x v="17"/>
    <n v="200"/>
    <n v="23.6"/>
    <n v="3.785630201"/>
    <n v="3"/>
    <n v="15.8"/>
    <n v="0.19"/>
    <s v="NA"/>
    <n v="2.1066389543683917"/>
    <x v="152"/>
    <n v="1.7969999999999999"/>
    <n v="2.15"/>
    <n v="0.28999999999999998"/>
    <n v="0.77"/>
    <n v="0.05"/>
    <n v="0.10299999999999999"/>
    <s v="NA"/>
    <s v="NA"/>
    <s v="NA"/>
    <n v="0.81100000000000005"/>
    <s v="NA"/>
    <n v="15.448399999999999"/>
    <s v="NA"/>
    <s v="NA"/>
    <x v="22"/>
    <x v="2"/>
    <x v="2"/>
  </r>
  <r>
    <s v="Moraceae"/>
    <x v="40"/>
    <s v="Fringillidae"/>
    <x v="7"/>
    <n v="15"/>
    <n v="6.9"/>
    <n v="0.39349502400000003"/>
    <n v="7"/>
    <n v="15.8"/>
    <n v="0.443"/>
    <s v="NA"/>
    <s v="NA"/>
    <x v="10"/>
    <n v="1.7969999999999999"/>
    <n v="2.15"/>
    <n v="0.28999999999999998"/>
    <n v="0.77"/>
    <n v="0.05"/>
    <n v="0.10299999999999999"/>
    <s v="NA"/>
    <s v="NA"/>
    <s v="NA"/>
    <n v="0.81100000000000005"/>
    <s v="NA"/>
    <n v="15.448399999999999"/>
    <s v="NA"/>
    <s v="NA"/>
    <x v="22"/>
    <x v="0"/>
    <x v="2"/>
  </r>
  <r>
    <s v="Moraceae"/>
    <x v="40"/>
    <s v="Thraupidae"/>
    <x v="13"/>
    <n v="32.5"/>
    <n v="8.9"/>
    <n v="0.77343226300000001"/>
    <n v="4"/>
    <n v="15.8"/>
    <n v="0.253"/>
    <s v="NA"/>
    <s v="NA"/>
    <x v="10"/>
    <n v="1.7969999999999999"/>
    <n v="2.15"/>
    <n v="0.28999999999999998"/>
    <n v="0.77"/>
    <n v="0.05"/>
    <n v="0.10299999999999999"/>
    <s v="NA"/>
    <s v="NA"/>
    <s v="NA"/>
    <n v="0.81100000000000005"/>
    <s v="NA"/>
    <n v="15.448399999999999"/>
    <s v="NA"/>
    <s v="NA"/>
    <x v="22"/>
    <x v="0"/>
    <x v="2"/>
  </r>
  <r>
    <s v="Solanaceae"/>
    <x v="41"/>
    <s v="Turdidae"/>
    <x v="12"/>
    <n v="69.5"/>
    <n v="13.3"/>
    <n v="1.5029055069999999"/>
    <n v="2"/>
    <n v="32"/>
    <n v="6.3E-2"/>
    <n v="20"/>
    <n v="10"/>
    <x v="40"/>
    <n v="0.4"/>
    <s v="NA"/>
    <s v="NA"/>
    <n v="0.69"/>
    <n v="3.0000000000000001E-3"/>
    <s v="NA"/>
    <s v="NA"/>
    <s v="NA"/>
    <s v="NA"/>
    <s v="NA"/>
    <s v="NA"/>
    <s v="NA"/>
    <s v="NA"/>
    <s v="NA"/>
    <x v="5"/>
    <x v="0"/>
    <x v="2"/>
  </r>
  <r>
    <s v="Solanaceae"/>
    <x v="42"/>
    <s v="Thraupidae"/>
    <x v="13"/>
    <n v="32.5"/>
    <n v="8.9"/>
    <n v="0.77343226300000001"/>
    <n v="5"/>
    <n v="10"/>
    <n v="0.5"/>
    <n v="5"/>
    <n v="1"/>
    <x v="10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olanaceae"/>
    <x v="43"/>
    <s v="Thraupidae"/>
    <x v="13"/>
    <n v="32.5"/>
    <n v="8.9"/>
    <n v="0.77343226300000001"/>
    <n v="4"/>
    <n v="23"/>
    <n v="0.17399999999999999"/>
    <n v="5"/>
    <n v="1.25"/>
    <x v="153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olanaceae"/>
    <x v="44"/>
    <s v="Thraupidae"/>
    <x v="13"/>
    <n v="32.5"/>
    <n v="8.9"/>
    <n v="0.77343226300000001"/>
    <n v="4"/>
    <n v="3"/>
    <n v="1.333"/>
    <s v="NA"/>
    <n v="1"/>
    <x v="154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Elaeocarpaceae"/>
    <x v="45"/>
    <s v="Turdidae"/>
    <x v="11"/>
    <n v="54"/>
    <n v="11.1"/>
    <n v="1.205449054"/>
    <n v="6"/>
    <s v="NA"/>
    <s v="NA"/>
    <n v="12"/>
    <n v="2"/>
    <x v="10"/>
    <n v="1.23"/>
    <s v="NA"/>
    <n v="0.747"/>
    <s v="NA"/>
    <s v="NA"/>
    <s v="NA"/>
    <s v="NA"/>
    <s v="NA"/>
    <s v="NA"/>
    <s v="NA"/>
    <s v="NA"/>
    <s v="NA"/>
    <s v="NA"/>
    <s v="NA"/>
    <x v="5"/>
    <x v="0"/>
    <x v="2"/>
  </r>
  <r>
    <s v="Elaeocarpaceae"/>
    <x v="45"/>
    <s v="Turdidae"/>
    <x v="12"/>
    <n v="69.5"/>
    <n v="13.3"/>
    <n v="1.5029055069999999"/>
    <n v="1"/>
    <s v="NA"/>
    <s v="NA"/>
    <n v="1"/>
    <n v="1"/>
    <x v="10"/>
    <n v="1.23"/>
    <s v="NA"/>
    <n v="0.747"/>
    <s v="NA"/>
    <s v="NA"/>
    <s v="NA"/>
    <s v="NA"/>
    <s v="NA"/>
    <s v="NA"/>
    <s v="NA"/>
    <s v="NA"/>
    <s v="NA"/>
    <s v="NA"/>
    <s v="NA"/>
    <x v="5"/>
    <x v="0"/>
    <x v="2"/>
  </r>
  <r>
    <s v="Fabaceae"/>
    <x v="46"/>
    <s v="Thraupidae"/>
    <x v="13"/>
    <n v="32.5"/>
    <n v="8.9"/>
    <n v="0.77343226300000001"/>
    <n v="2"/>
    <n v="250"/>
    <n v="8.0000000000000002E-3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nacardiaceae"/>
    <x v="47"/>
    <s v="Thraupidae"/>
    <x v="3"/>
    <n v="18"/>
    <n v="5.2"/>
    <n v="0.46147037800000001"/>
    <n v="1"/>
    <n v="10"/>
    <n v="0.1"/>
    <s v="NA"/>
    <n v="2.75"/>
    <x v="155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1"/>
    <x v="2"/>
  </r>
  <r>
    <s v="Anacardiaceae"/>
    <x v="47"/>
    <s v="Thraupidae"/>
    <x v="15"/>
    <n v="39"/>
    <n v="8.3000000000000007"/>
    <n v="0.90704089499999996"/>
    <n v="3"/>
    <n v="10"/>
    <n v="0.3"/>
    <s v="NA"/>
    <n v="7.29"/>
    <x v="156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1"/>
    <x v="2"/>
  </r>
  <r>
    <s v="Anacardiaceae"/>
    <x v="47"/>
    <s v="Turdidae"/>
    <x v="11"/>
    <n v="54"/>
    <n v="11.1"/>
    <n v="1.205449054"/>
    <n v="3"/>
    <n v="10"/>
    <n v="0.3"/>
    <s v="NA"/>
    <n v="10.75"/>
    <x v="157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1"/>
    <x v="2"/>
  </r>
  <r>
    <s v="Anacardiaceae"/>
    <x v="47"/>
    <s v="Thraupidae"/>
    <x v="13"/>
    <n v="32.5"/>
    <n v="8.9"/>
    <n v="0.77343226300000001"/>
    <n v="5"/>
    <n v="10"/>
    <n v="0.5"/>
    <s v="NA"/>
    <n v="7.29"/>
    <x v="158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3"/>
    <x v="2"/>
  </r>
  <r>
    <s v="Anacardiaceae"/>
    <x v="47"/>
    <s v="Turdidae"/>
    <x v="12"/>
    <n v="69.5"/>
    <n v="13.3"/>
    <n v="1.5029055069999999"/>
    <n v="2"/>
    <n v="10"/>
    <n v="0.2"/>
    <s v="NA"/>
    <n v="10.75"/>
    <x v="159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3"/>
    <x v="2"/>
  </r>
  <r>
    <s v="Anacardiaceae"/>
    <x v="47"/>
    <s v="Turdidae"/>
    <x v="12"/>
    <n v="69.5"/>
    <n v="13.3"/>
    <n v="1.5029055069999999"/>
    <n v="1"/>
    <n v="5"/>
    <n v="0.2"/>
    <s v="NA"/>
    <n v="10.75"/>
    <x v="159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3"/>
    <x v="2"/>
  </r>
  <r>
    <s v="Anacardiaceae"/>
    <x v="47"/>
    <s v="Fringillidae"/>
    <x v="7"/>
    <n v="15"/>
    <n v="6.9"/>
    <n v="0.39349502400000003"/>
    <n v="1"/>
    <n v="17.399999999999999"/>
    <n v="2.9000000000000001E-2"/>
    <s v="NA"/>
    <s v="NA"/>
    <x v="10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0"/>
    <x v="2"/>
  </r>
  <r>
    <s v="Anacardiaceae"/>
    <x v="47"/>
    <s v="Thraupidae"/>
    <x v="2"/>
    <n v="18"/>
    <n v="7.4"/>
    <n v="0.46147037800000001"/>
    <n v="1"/>
    <n v="20"/>
    <n v="0.05"/>
    <n v="2"/>
    <n v="2"/>
    <x v="121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0"/>
    <x v="2"/>
  </r>
  <r>
    <s v="Anacardiaceae"/>
    <x v="47"/>
    <s v="Thraupidae"/>
    <x v="2"/>
    <n v="18"/>
    <n v="7.4"/>
    <n v="0.46147037800000001"/>
    <n v="6"/>
    <n v="5"/>
    <n v="1.2"/>
    <s v="NA"/>
    <n v="4.5"/>
    <x v="160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0"/>
    <x v="2"/>
  </r>
  <r>
    <s v="Anacardiaceae"/>
    <x v="47"/>
    <s v="Thraupidae"/>
    <x v="13"/>
    <n v="32.5"/>
    <n v="8.9"/>
    <n v="0.77343226300000001"/>
    <n v="6"/>
    <n v="10"/>
    <n v="0.6"/>
    <n v="22"/>
    <n v="3.67"/>
    <x v="161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0"/>
    <x v="2"/>
  </r>
  <r>
    <s v="Anacardiaceae"/>
    <x v="47"/>
    <s v="Thraupidae"/>
    <x v="13"/>
    <n v="32.5"/>
    <n v="8.9"/>
    <n v="0.77343226300000001"/>
    <n v="71"/>
    <n v="102"/>
    <n v="0.69599999999999995"/>
    <s v="NA"/>
    <n v="13.69"/>
    <x v="162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0"/>
    <x v="2"/>
  </r>
  <r>
    <s v="Anacardiaceae"/>
    <x v="47"/>
    <s v="Thraupidae"/>
    <x v="13"/>
    <n v="32.5"/>
    <n v="8.9"/>
    <n v="0.77343226300000001"/>
    <n v="21"/>
    <n v="5"/>
    <n v="4.2"/>
    <s v="NA"/>
    <n v="4.5"/>
    <x v="163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0"/>
    <x v="2"/>
  </r>
  <r>
    <s v="Anacardiaceae"/>
    <x v="47"/>
    <s v="Turdidae"/>
    <x v="12"/>
    <n v="69.5"/>
    <n v="13.3"/>
    <n v="1.5029055069999999"/>
    <n v="1"/>
    <n v="10"/>
    <n v="0.1"/>
    <n v="5"/>
    <n v="5"/>
    <x v="100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0"/>
    <x v="2"/>
  </r>
  <r>
    <s v="Anacardiaceae"/>
    <x v="47"/>
    <s v="Turdidae"/>
    <x v="12"/>
    <n v="69.5"/>
    <n v="13.3"/>
    <n v="1.5029055069999999"/>
    <n v="21"/>
    <n v="102"/>
    <n v="0.20599999999999999"/>
    <s v="NA"/>
    <n v="16.5"/>
    <x v="164"/>
    <n v="2.8000000000000001E-2"/>
    <n v="0.01"/>
    <n v="7.0000000000000001E-3"/>
    <n v="0.66"/>
    <n v="5.5E-2"/>
    <n v="6.9000000000000006E-2"/>
    <n v="8.9999999999999993E-3"/>
    <s v="NA"/>
    <s v="NA"/>
    <s v="NA"/>
    <n v="8.9999999999999993E-3"/>
    <s v="NA"/>
    <n v="3.0337999999999998"/>
    <s v="NA"/>
    <x v="23"/>
    <x v="0"/>
    <x v="2"/>
  </r>
  <r>
    <s v="Araliaceae"/>
    <x v="48"/>
    <s v="Turdidae"/>
    <x v="12"/>
    <n v="69.5"/>
    <n v="13.3"/>
    <n v="1.5029055069999999"/>
    <n v="1"/>
    <n v="254"/>
    <n v="4.0000000000000001E-3"/>
    <s v="NA"/>
    <n v="1.8"/>
    <x v="72"/>
    <n v="0.505"/>
    <s v="NA"/>
    <n v="0.11600000000000001"/>
    <n v="0.78"/>
    <n v="0.17899999999999999"/>
    <n v="0.11899999999999999"/>
    <s v="NA"/>
    <s v="NA"/>
    <n v="0.54600000000000004"/>
    <s v="NA"/>
    <s v="NA"/>
    <s v="NA"/>
    <s v="NA"/>
    <n v="16.1875"/>
    <x v="24"/>
    <x v="1"/>
    <x v="2"/>
  </r>
  <r>
    <s v="Araliaceae"/>
    <x v="48"/>
    <s v="Thraupidae"/>
    <x v="15"/>
    <n v="39"/>
    <n v="8.3000000000000007"/>
    <n v="0.90704089499999996"/>
    <n v="66"/>
    <n v="254"/>
    <n v="0.26"/>
    <s v="NA"/>
    <n v="2.2000000000000002"/>
    <x v="165"/>
    <n v="0.505"/>
    <s v="NA"/>
    <n v="0.11600000000000001"/>
    <n v="0.78"/>
    <n v="0.17899999999999999"/>
    <n v="0.11899999999999999"/>
    <s v="NA"/>
    <s v="NA"/>
    <n v="0.54600000000000004"/>
    <s v="NA"/>
    <s v="NA"/>
    <s v="NA"/>
    <s v="NA"/>
    <n v="16.1875"/>
    <x v="24"/>
    <x v="3"/>
    <x v="2"/>
  </r>
  <r>
    <s v="Araliaceae"/>
    <x v="48"/>
    <s v="Ramphastidae"/>
    <x v="19"/>
    <n v="343.5"/>
    <n v="30.1"/>
    <n v="6.0734919850000004"/>
    <n v="1"/>
    <n v="32"/>
    <n v="3.1E-2"/>
    <n v="15"/>
    <n v="15"/>
    <x v="166"/>
    <n v="0.505"/>
    <s v="NA"/>
    <n v="0.11600000000000001"/>
    <n v="0.78"/>
    <n v="0.17899999999999999"/>
    <n v="0.11899999999999999"/>
    <s v="NA"/>
    <s v="NA"/>
    <n v="0.54600000000000004"/>
    <s v="NA"/>
    <s v="NA"/>
    <s v="NA"/>
    <s v="NA"/>
    <n v="16.1875"/>
    <x v="24"/>
    <x v="0"/>
    <x v="2"/>
  </r>
  <r>
    <s v="Araliaceae"/>
    <x v="48"/>
    <s v="Thraupidae"/>
    <x v="15"/>
    <n v="39"/>
    <n v="8.3000000000000007"/>
    <n v="0.90704089499999996"/>
    <n v="9"/>
    <n v="32"/>
    <n v="0.28100000000000003"/>
    <n v="16"/>
    <n v="2.2999999999999998"/>
    <x v="167"/>
    <n v="0.505"/>
    <s v="NA"/>
    <n v="0.11600000000000001"/>
    <n v="0.78"/>
    <n v="0.17899999999999999"/>
    <n v="0.11899999999999999"/>
    <s v="NA"/>
    <s v="NA"/>
    <n v="0.54600000000000004"/>
    <s v="NA"/>
    <s v="NA"/>
    <s v="NA"/>
    <s v="NA"/>
    <n v="16.1875"/>
    <x v="24"/>
    <x v="0"/>
    <x v="2"/>
  </r>
  <r>
    <s v="Araliaceae"/>
    <x v="48"/>
    <s v="Thraupidae"/>
    <x v="13"/>
    <n v="32.5"/>
    <n v="8.9"/>
    <n v="0.77343226300000001"/>
    <n v="12"/>
    <n v="32"/>
    <n v="0.375"/>
    <n v="21"/>
    <n v="2.1"/>
    <x v="168"/>
    <n v="0.505"/>
    <s v="NA"/>
    <n v="0.11600000000000001"/>
    <n v="0.78"/>
    <n v="0.17899999999999999"/>
    <n v="0.11899999999999999"/>
    <s v="NA"/>
    <s v="NA"/>
    <n v="0.54600000000000004"/>
    <s v="NA"/>
    <s v="NA"/>
    <s v="NA"/>
    <s v="NA"/>
    <n v="16.1875"/>
    <x v="24"/>
    <x v="0"/>
    <x v="2"/>
  </r>
  <r>
    <s v="Araliaceae"/>
    <x v="48"/>
    <s v="Turdidae"/>
    <x v="11"/>
    <n v="54"/>
    <n v="11.1"/>
    <n v="1.205449054"/>
    <n v="11"/>
    <n v="32"/>
    <n v="0.34399999999999997"/>
    <n v="29"/>
    <n v="2.6"/>
    <x v="169"/>
    <n v="0.505"/>
    <s v="NA"/>
    <n v="0.11600000000000001"/>
    <n v="0.78"/>
    <n v="0.17899999999999999"/>
    <n v="0.11899999999999999"/>
    <s v="NA"/>
    <s v="NA"/>
    <n v="0.54600000000000004"/>
    <s v="NA"/>
    <s v="NA"/>
    <s v="NA"/>
    <s v="NA"/>
    <n v="16.1875"/>
    <x v="24"/>
    <x v="0"/>
    <x v="2"/>
  </r>
  <r>
    <s v="Araliaceae"/>
    <x v="48"/>
    <s v="Turdidae"/>
    <x v="12"/>
    <n v="69.5"/>
    <n v="13.3"/>
    <n v="1.5029055069999999"/>
    <n v="2"/>
    <n v="32"/>
    <n v="6.3E-2"/>
    <n v="1"/>
    <n v="1"/>
    <x v="170"/>
    <n v="0.505"/>
    <s v="NA"/>
    <n v="0.11600000000000001"/>
    <n v="0.78"/>
    <n v="0.17899999999999999"/>
    <n v="0.11899999999999999"/>
    <s v="NA"/>
    <s v="NA"/>
    <n v="0.54600000000000004"/>
    <s v="NA"/>
    <s v="NA"/>
    <s v="NA"/>
    <s v="NA"/>
    <n v="16.1875"/>
    <x v="24"/>
    <x v="0"/>
    <x v="2"/>
  </r>
  <r>
    <s v="Quiinaceae"/>
    <x v="49"/>
    <s v="Cracidae"/>
    <x v="8"/>
    <n v="1250"/>
    <n v="19.100000000000001"/>
    <n v="18.781880900000001"/>
    <n v="1"/>
    <s v="NA"/>
    <s v="NA"/>
    <s v="NA"/>
    <n v="5.8785229733959321"/>
    <x v="10"/>
    <n v="3.1949999999999998"/>
    <n v="1.45"/>
    <n v="0.23"/>
    <n v="0.86"/>
    <n v="9.9000000000000005E-2"/>
    <n v="6.2E-2"/>
    <n v="0"/>
    <s v="NA"/>
    <s v="NA"/>
    <n v="0.69499999999999995"/>
    <n v="0"/>
    <n v="14.833699999999999"/>
    <n v="4.3391999999999999"/>
    <s v="NA"/>
    <x v="25"/>
    <x v="2"/>
    <x v="2"/>
  </r>
  <r>
    <s v="Quiinaceae"/>
    <x v="49"/>
    <s v="Cracidae"/>
    <x v="9"/>
    <n v="1770"/>
    <n v="22.3"/>
    <n v="25.45474201"/>
    <n v="1"/>
    <s v="NA"/>
    <s v="NA"/>
    <s v="NA"/>
    <n v="7.9670554021909235"/>
    <x v="10"/>
    <n v="3.1949999999999998"/>
    <n v="1.45"/>
    <n v="0.23"/>
    <n v="0.86"/>
    <n v="9.9000000000000005E-2"/>
    <n v="6.2E-2"/>
    <n v="0"/>
    <s v="NA"/>
    <s v="NA"/>
    <n v="0.69499999999999995"/>
    <n v="0"/>
    <n v="14.833699999999999"/>
    <n v="4.3391999999999999"/>
    <s v="NA"/>
    <x v="25"/>
    <x v="2"/>
    <x v="2"/>
  </r>
  <r>
    <s v="Myrtaceae"/>
    <x v="50"/>
    <s v="Fringillidae"/>
    <x v="6"/>
    <n v="11"/>
    <n v="6.1"/>
    <n v="0.30006296300000002"/>
    <n v="3"/>
    <n v="47"/>
    <n v="6.4000000000000001E-2"/>
    <s v="NA"/>
    <s v="NA"/>
    <x v="10"/>
    <n v="60.097999999999999"/>
    <s v="NA"/>
    <n v="94.885000000000005"/>
    <n v="0.84"/>
    <n v="1.9E-2"/>
    <n v="0.04"/>
    <n v="0.182"/>
    <n v="0.20899999999999999"/>
    <n v="0.622"/>
    <s v="NA"/>
    <n v="0.39100000000000001"/>
    <s v="NA"/>
    <n v="7.1330999999999998"/>
    <n v="10.621199999999998"/>
    <x v="26"/>
    <x v="0"/>
    <x v="2"/>
  </r>
  <r>
    <s v="Myrtaceae"/>
    <x v="50"/>
    <s v="Thraupidae"/>
    <x v="15"/>
    <n v="39"/>
    <n v="8.3000000000000007"/>
    <n v="0.90704089499999996"/>
    <n v="3"/>
    <n v="47"/>
    <n v="6.4000000000000001E-2"/>
    <s v="NA"/>
    <s v="NA"/>
    <x v="10"/>
    <n v="60.097999999999999"/>
    <s v="NA"/>
    <n v="94.885000000000005"/>
    <n v="0.84"/>
    <n v="1.9E-2"/>
    <n v="0.04"/>
    <n v="0.182"/>
    <n v="0.20899999999999999"/>
    <n v="0.622"/>
    <s v="NA"/>
    <n v="0.39100000000000001"/>
    <s v="NA"/>
    <n v="7.1330999999999998"/>
    <n v="10.621199999999998"/>
    <x v="26"/>
    <x v="0"/>
    <x v="2"/>
  </r>
  <r>
    <s v="Myrtaceae"/>
    <x v="50"/>
    <s v="Thraupidae"/>
    <x v="13"/>
    <n v="32.5"/>
    <n v="8.9"/>
    <n v="0.77343226300000001"/>
    <n v="35"/>
    <n v="47"/>
    <n v="0.745"/>
    <s v="NA"/>
    <s v="NA"/>
    <x v="10"/>
    <n v="60.097999999999999"/>
    <s v="NA"/>
    <n v="94.885000000000005"/>
    <n v="0.84"/>
    <n v="1.9E-2"/>
    <n v="0.04"/>
    <n v="0.182"/>
    <n v="0.20899999999999999"/>
    <n v="0.622"/>
    <s v="NA"/>
    <n v="0.39100000000000001"/>
    <s v="NA"/>
    <n v="7.1330999999999998"/>
    <n v="10.621199999999998"/>
    <x v="26"/>
    <x v="0"/>
    <x v="2"/>
  </r>
  <r>
    <s v="Rosaceae"/>
    <x v="51"/>
    <s v="Turdidae"/>
    <x v="12"/>
    <n v="69.5"/>
    <n v="13.3"/>
    <n v="1.5029055069999999"/>
    <n v="14"/>
    <n v="2"/>
    <n v="7"/>
    <s v="NA"/>
    <n v="6"/>
    <x v="171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Burseraceae"/>
    <x v="52"/>
    <s v="Cotingidae"/>
    <x v="17"/>
    <n v="200"/>
    <n v="23.6"/>
    <n v="3.785630201"/>
    <n v="17"/>
    <n v="19.899999999999999"/>
    <n v="0.42699999999999999"/>
    <s v="NA"/>
    <n v="1.9344048037812978"/>
    <x v="172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2"/>
    <x v="2"/>
  </r>
  <r>
    <s v="Burseraceae"/>
    <x v="52"/>
    <s v="Thraupidae"/>
    <x v="2"/>
    <n v="18"/>
    <n v="7.4"/>
    <n v="0.46147037800000001"/>
    <n v="1"/>
    <n v="19.899999999999999"/>
    <n v="0.05"/>
    <s v="NA"/>
    <n v="3.35"/>
    <x v="173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1"/>
    <x v="2"/>
  </r>
  <r>
    <s v="Burseraceae"/>
    <x v="52"/>
    <s v="Fringillidae"/>
    <x v="6"/>
    <n v="11"/>
    <n v="6.1"/>
    <n v="0.30006296300000002"/>
    <n v="2"/>
    <n v="19.899999999999999"/>
    <n v="0.10100000000000001"/>
    <s v="NA"/>
    <n v="2.5"/>
    <x v="174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3"/>
    <x v="2"/>
  </r>
  <r>
    <s v="Burseraceae"/>
    <x v="52"/>
    <s v="Fringillidae"/>
    <x v="7"/>
    <n v="15"/>
    <n v="6.9"/>
    <n v="0.39349502400000003"/>
    <n v="33"/>
    <n v="19.899999999999999"/>
    <n v="0.82899999999999996"/>
    <s v="NA"/>
    <n v="2.5"/>
    <x v="175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3"/>
    <x v="2"/>
  </r>
  <r>
    <s v="Burseraceae"/>
    <x v="52"/>
    <s v="Thraupidae"/>
    <x v="15"/>
    <n v="39"/>
    <n v="8.3000000000000007"/>
    <n v="0.90704089499999996"/>
    <n v="48"/>
    <n v="19.899999999999999"/>
    <n v="1.206"/>
    <s v="NA"/>
    <n v="3.35"/>
    <x v="176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3"/>
    <x v="2"/>
  </r>
  <r>
    <s v="Burseraceae"/>
    <x v="52"/>
    <s v="Thraupidae"/>
    <x v="13"/>
    <n v="32.5"/>
    <n v="8.9"/>
    <n v="0.77343226300000001"/>
    <n v="10"/>
    <n v="19.899999999999999"/>
    <n v="0.251"/>
    <s v="NA"/>
    <n v="3.35"/>
    <x v="177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3"/>
    <x v="2"/>
  </r>
  <r>
    <s v="Burseraceae"/>
    <x v="52"/>
    <s v="Fringillidae"/>
    <x v="6"/>
    <n v="11"/>
    <n v="6.1"/>
    <n v="0.30006296300000002"/>
    <n v="38"/>
    <n v="32"/>
    <n v="1.1879999999999999"/>
    <n v="70"/>
    <n v="2.5"/>
    <x v="178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0"/>
    <x v="2"/>
  </r>
  <r>
    <s v="Burseraceae"/>
    <x v="52"/>
    <s v="Fringillidae"/>
    <x v="7"/>
    <n v="15"/>
    <n v="6.9"/>
    <n v="0.39349502400000003"/>
    <n v="8"/>
    <n v="32"/>
    <n v="0.25"/>
    <n v="15"/>
    <n v="2.5"/>
    <x v="40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0"/>
    <x v="2"/>
  </r>
  <r>
    <s v="Burseraceae"/>
    <x v="52"/>
    <s v="Ramphastidae"/>
    <x v="19"/>
    <n v="343.5"/>
    <n v="30.1"/>
    <n v="6.0734919850000004"/>
    <n v="1"/>
    <n v="32"/>
    <n v="3.1E-2"/>
    <n v="5"/>
    <n v="5"/>
    <x v="179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0"/>
    <x v="2"/>
  </r>
  <r>
    <s v="Burseraceae"/>
    <x v="52"/>
    <s v="Thraupidae"/>
    <x v="15"/>
    <n v="39"/>
    <n v="8.3000000000000007"/>
    <n v="0.90704089499999996"/>
    <n v="12"/>
    <n v="32"/>
    <n v="0.375"/>
    <n v="30"/>
    <n v="3"/>
    <x v="180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0"/>
    <x v="2"/>
  </r>
  <r>
    <s v="Burseraceae"/>
    <x v="52"/>
    <s v="Thraupidae"/>
    <x v="13"/>
    <n v="32.5"/>
    <n v="8.9"/>
    <n v="0.77343226300000001"/>
    <n v="14"/>
    <n v="32"/>
    <n v="0.438"/>
    <n v="44"/>
    <n v="3.7"/>
    <x v="181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0"/>
    <x v="2"/>
  </r>
  <r>
    <s v="Burseraceae"/>
    <x v="52"/>
    <s v="Turdidae"/>
    <x v="11"/>
    <n v="54"/>
    <n v="11.1"/>
    <n v="1.205449054"/>
    <n v="1"/>
    <n v="32"/>
    <n v="3.1E-2"/>
    <n v="1"/>
    <n v="1"/>
    <x v="123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0"/>
    <x v="2"/>
  </r>
  <r>
    <s v="Burseraceae"/>
    <x v="52"/>
    <s v="Turdidae"/>
    <x v="12"/>
    <n v="69.5"/>
    <n v="13.3"/>
    <n v="1.5029055069999999"/>
    <n v="11"/>
    <n v="32"/>
    <n v="0.34399999999999997"/>
    <n v="8"/>
    <n v="1.3"/>
    <x v="182"/>
    <n v="1.9570000000000001"/>
    <n v="2.74"/>
    <n v="0.91800000000000004"/>
    <n v="0.8"/>
    <n v="9.9000000000000005E-2"/>
    <n v="6.4000000000000001E-2"/>
    <n v="1.4E-2"/>
    <s v="NA"/>
    <s v="NA"/>
    <s v="NA"/>
    <n v="1.4E-2"/>
    <s v="NA"/>
    <n v="4.5788000000000002"/>
    <s v="NA"/>
    <x v="27"/>
    <x v="0"/>
    <x v="2"/>
  </r>
  <r>
    <s v="Myrtaceae"/>
    <x v="53"/>
    <s v="Thraupidae"/>
    <x v="13"/>
    <n v="32.5"/>
    <n v="8.9"/>
    <n v="0.77343226300000001"/>
    <n v="28"/>
    <n v="12"/>
    <n v="2.3330000000000002"/>
    <n v="38"/>
    <n v="1.7"/>
    <x v="183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Piperaceae"/>
    <x v="54"/>
    <s v="Fringillidae"/>
    <x v="7"/>
    <n v="15"/>
    <n v="6.9"/>
    <n v="0.39349502400000003"/>
    <n v="2"/>
    <n v="32"/>
    <n v="6.3E-2"/>
    <n v="0"/>
    <n v="0.1"/>
    <x v="144"/>
    <n v="9.56"/>
    <s v="NA"/>
    <s v="NA"/>
    <n v="0.9"/>
    <n v="2.1999999999999999E-2"/>
    <s v="NA"/>
    <s v="NA"/>
    <s v="NA"/>
    <s v="NA"/>
    <s v="NA"/>
    <s v="NA"/>
    <s v="NA"/>
    <s v="NA"/>
    <s v="NA"/>
    <x v="5"/>
    <x v="0"/>
    <x v="2"/>
  </r>
  <r>
    <s v="Piperaceae"/>
    <x v="54"/>
    <s v="Thraupidae"/>
    <x v="15"/>
    <n v="39"/>
    <n v="8.3000000000000007"/>
    <n v="0.90704089499999996"/>
    <n v="17"/>
    <n v="32"/>
    <n v="0.53100000000000003"/>
    <n v="6"/>
    <n v="0.4"/>
    <x v="184"/>
    <n v="9.56"/>
    <s v="NA"/>
    <s v="NA"/>
    <n v="0.9"/>
    <n v="2.1999999999999999E-2"/>
    <s v="NA"/>
    <s v="NA"/>
    <s v="NA"/>
    <s v="NA"/>
    <s v="NA"/>
    <s v="NA"/>
    <s v="NA"/>
    <s v="NA"/>
    <s v="NA"/>
    <x v="5"/>
    <x v="0"/>
    <x v="2"/>
  </r>
  <r>
    <s v="Piperaceae"/>
    <x v="54"/>
    <s v="Thraupidae"/>
    <x v="13"/>
    <n v="32.5"/>
    <n v="8.9"/>
    <n v="0.77343226300000001"/>
    <n v="12"/>
    <n v="32"/>
    <n v="0.375"/>
    <n v="4"/>
    <n v="0.4"/>
    <x v="185"/>
    <n v="9.56"/>
    <s v="NA"/>
    <s v="NA"/>
    <n v="0.9"/>
    <n v="2.1999999999999999E-2"/>
    <s v="NA"/>
    <s v="NA"/>
    <s v="NA"/>
    <s v="NA"/>
    <s v="NA"/>
    <s v="NA"/>
    <s v="NA"/>
    <s v="NA"/>
    <s v="NA"/>
    <x v="5"/>
    <x v="0"/>
    <x v="2"/>
  </r>
  <r>
    <s v="Piperaceae"/>
    <x v="54"/>
    <s v="Turdidae"/>
    <x v="12"/>
    <n v="69.5"/>
    <n v="13.3"/>
    <n v="1.5029055069999999"/>
    <n v="27"/>
    <n v="32"/>
    <n v="0.84399999999999997"/>
    <n v="12"/>
    <n v="0.5"/>
    <x v="186"/>
    <n v="9.56"/>
    <s v="NA"/>
    <s v="NA"/>
    <n v="0.9"/>
    <n v="2.1999999999999999E-2"/>
    <s v="NA"/>
    <s v="NA"/>
    <s v="NA"/>
    <s v="NA"/>
    <s v="NA"/>
    <s v="NA"/>
    <s v="NA"/>
    <s v="NA"/>
    <s v="NA"/>
    <x v="5"/>
    <x v="0"/>
    <x v="2"/>
  </r>
  <r>
    <s v="Phytolaccaceae"/>
    <x v="55"/>
    <s v="Cracidae"/>
    <x v="8"/>
    <n v="1250"/>
    <n v="19.100000000000001"/>
    <n v="18.781880900000001"/>
    <n v="1"/>
    <s v="NA"/>
    <s v="NA"/>
    <s v="NA"/>
    <n v="71.686568320610689"/>
    <x v="10"/>
    <n v="0.26200000000000001"/>
    <s v="NA"/>
    <n v="0.19400000000000001"/>
    <n v="0.66"/>
    <n v="4.8000000000000001E-2"/>
    <n v="0.11799999999999999"/>
    <n v="0.09"/>
    <n v="0.39"/>
    <s v="NA"/>
    <n v="0.72599999999999998"/>
    <n v="0.48099999999999998"/>
    <n v="14.3064"/>
    <n v="10.6069"/>
    <s v="NA"/>
    <x v="28"/>
    <x v="2"/>
    <x v="2"/>
  </r>
  <r>
    <s v="Peraceae"/>
    <x v="56"/>
    <s v="Thraupidae"/>
    <x v="2"/>
    <n v="18"/>
    <n v="7.4"/>
    <n v="0.46147037800000001"/>
    <n v="3"/>
    <n v="254"/>
    <n v="1.2E-2"/>
    <s v="NA"/>
    <s v="NA"/>
    <x v="10"/>
    <n v="2.5999999999999999E-2"/>
    <s v="NA"/>
    <s v="NA"/>
    <s v="NA"/>
    <n v="0.747"/>
    <n v="0.16600000000000001"/>
    <n v="0.03"/>
    <s v="NA"/>
    <s v="NA"/>
    <s v="NA"/>
    <n v="0.03"/>
    <s v="NA"/>
    <n v="28.938599999999997"/>
    <s v="NA"/>
    <x v="5"/>
    <x v="0"/>
    <x v="2"/>
  </r>
  <r>
    <s v="Peraceae"/>
    <x v="56"/>
    <s v="Thraupidae"/>
    <x v="4"/>
    <n v="18.7"/>
    <n v="6.1"/>
    <n v="0.47711740499999999"/>
    <n v="1"/>
    <n v="254"/>
    <n v="4.0000000000000001E-3"/>
    <s v="NA"/>
    <s v="NA"/>
    <x v="10"/>
    <n v="2.5999999999999999E-2"/>
    <s v="NA"/>
    <s v="NA"/>
    <s v="NA"/>
    <n v="0.747"/>
    <n v="0.16600000000000001"/>
    <n v="0.03"/>
    <s v="NA"/>
    <s v="NA"/>
    <s v="NA"/>
    <n v="0.03"/>
    <s v="NA"/>
    <n v="28.938599999999997"/>
    <s v="NA"/>
    <x v="5"/>
    <x v="0"/>
    <x v="2"/>
  </r>
  <r>
    <s v="Peraceae"/>
    <x v="56"/>
    <s v="Thraupidae"/>
    <x v="15"/>
    <n v="39"/>
    <n v="8.3000000000000007"/>
    <n v="0.90704089499999996"/>
    <n v="1"/>
    <n v="254"/>
    <n v="4.0000000000000001E-3"/>
    <s v="NA"/>
    <s v="NA"/>
    <x v="10"/>
    <n v="2.5999999999999999E-2"/>
    <s v="NA"/>
    <s v="NA"/>
    <s v="NA"/>
    <n v="0.747"/>
    <n v="0.16600000000000001"/>
    <n v="0.03"/>
    <s v="NA"/>
    <s v="NA"/>
    <s v="NA"/>
    <n v="0.03"/>
    <s v="NA"/>
    <n v="28.938599999999997"/>
    <s v="NA"/>
    <x v="5"/>
    <x v="0"/>
    <x v="2"/>
  </r>
  <r>
    <s v="Sapindaceae"/>
    <x v="57"/>
    <s v="Thraupidae"/>
    <x v="15"/>
    <n v="39"/>
    <n v="8.3000000000000007"/>
    <n v="0.90704089499999996"/>
    <n v="1"/>
    <n v="254"/>
    <n v="4.0000000000000001E-3"/>
    <s v="NA"/>
    <n v="1.25"/>
    <x v="187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Sapindaceae"/>
    <x v="57"/>
    <s v="Thraupidae"/>
    <x v="13"/>
    <n v="32.5"/>
    <n v="8.9"/>
    <n v="0.77343226300000001"/>
    <n v="4"/>
    <n v="254"/>
    <n v="1.6E-2"/>
    <s v="NA"/>
    <n v="1.25"/>
    <x v="188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Sapindaceae"/>
    <x v="57"/>
    <s v="Thraupidae"/>
    <x v="2"/>
    <n v="18"/>
    <n v="7.4"/>
    <n v="0.46147037800000001"/>
    <n v="7"/>
    <n v="254"/>
    <n v="2.8000000000000001E-2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apindaceae"/>
    <x v="58"/>
    <s v="Ramphastidae"/>
    <x v="19"/>
    <n v="343.5"/>
    <n v="30.1"/>
    <n v="6.0734919850000004"/>
    <n v="6"/>
    <n v="32"/>
    <n v="0.188"/>
    <n v="16"/>
    <n v="4"/>
    <x v="189"/>
    <n v="1.6"/>
    <s v="NA"/>
    <s v="NA"/>
    <n v="0.62"/>
    <n v="0.01"/>
    <s v="NA"/>
    <s v="NA"/>
    <s v="NA"/>
    <s v="NA"/>
    <s v="NA"/>
    <s v="NA"/>
    <s v="NA"/>
    <s v="NA"/>
    <s v="NA"/>
    <x v="5"/>
    <x v="0"/>
    <x v="2"/>
  </r>
  <r>
    <s v="Sapindaceae"/>
    <x v="58"/>
    <s v="Turdidae"/>
    <x v="11"/>
    <n v="54"/>
    <n v="11.1"/>
    <n v="1.205449054"/>
    <n v="4"/>
    <n v="32"/>
    <n v="0.125"/>
    <n v="2"/>
    <n v="1"/>
    <x v="190"/>
    <n v="1.6"/>
    <s v="NA"/>
    <s v="NA"/>
    <n v="0.62"/>
    <n v="0.01"/>
    <s v="NA"/>
    <s v="NA"/>
    <s v="NA"/>
    <s v="NA"/>
    <s v="NA"/>
    <s v="NA"/>
    <s v="NA"/>
    <s v="NA"/>
    <s v="NA"/>
    <x v="5"/>
    <x v="0"/>
    <x v="2"/>
  </r>
  <r>
    <s v="Sapindaceae"/>
    <x v="58"/>
    <s v="Turdidae"/>
    <x v="12"/>
    <n v="69.5"/>
    <n v="13.3"/>
    <n v="1.5029055069999999"/>
    <n v="52"/>
    <n v="32"/>
    <n v="1.625"/>
    <n v="35"/>
    <n v="1.5"/>
    <x v="191"/>
    <n v="1.6"/>
    <s v="NA"/>
    <s v="NA"/>
    <n v="0.62"/>
    <n v="0.01"/>
    <s v="NA"/>
    <s v="NA"/>
    <s v="NA"/>
    <s v="NA"/>
    <s v="NA"/>
    <s v="NA"/>
    <s v="NA"/>
    <s v="NA"/>
    <s v="NA"/>
    <x v="5"/>
    <x v="0"/>
    <x v="2"/>
  </r>
  <r>
    <s v="Lauraceae"/>
    <x v="59"/>
    <s v="Turdidae"/>
    <x v="12"/>
    <n v="69.5"/>
    <n v="13.3"/>
    <n v="1.5029055069999999"/>
    <n v="16"/>
    <n v="72"/>
    <n v="0.222"/>
    <s v="NA"/>
    <n v="8.6"/>
    <x v="192"/>
    <n v="0.17"/>
    <n v="0.08"/>
    <n v="7.3999999999999996E-2"/>
    <n v="0.66"/>
    <n v="0.60599999999999998"/>
    <n v="5.1999999999999998E-2"/>
    <n v="2E-3"/>
    <s v="NA"/>
    <s v="NA"/>
    <s v="NA"/>
    <n v="2E-3"/>
    <s v="NA"/>
    <n v="21.973400000000002"/>
    <s v="NA"/>
    <x v="29"/>
    <x v="0"/>
    <x v="2"/>
  </r>
  <r>
    <s v="Lauraceae"/>
    <x v="60"/>
    <s v="Turdidae"/>
    <x v="11"/>
    <n v="54"/>
    <n v="11.1"/>
    <n v="1.205449054"/>
    <n v="2"/>
    <n v="250"/>
    <n v="8.0000000000000002E-3"/>
    <s v="NA"/>
    <n v="2.85"/>
    <x v="193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Lauraceae"/>
    <x v="60"/>
    <s v="Turdidae"/>
    <x v="12"/>
    <n v="69.5"/>
    <n v="13.3"/>
    <n v="1.5029055069999999"/>
    <n v="3"/>
    <n v="250"/>
    <n v="1.2E-2"/>
    <s v="NA"/>
    <n v="2.85"/>
    <x v="194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Lauraceae"/>
    <x v="60"/>
    <s v="Cracidae"/>
    <x v="9"/>
    <n v="1770"/>
    <n v="22.3"/>
    <n v="25.45474201"/>
    <n v="2"/>
    <n v="250"/>
    <n v="8.0000000000000002E-3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Primulaceae"/>
    <x v="61"/>
    <s v="Thraupidae"/>
    <x v="2"/>
    <n v="18"/>
    <n v="7.4"/>
    <n v="0.46147037800000001"/>
    <n v="1"/>
    <n v="139.69999999999999"/>
    <n v="7.0000000000000001E-3"/>
    <s v="NA"/>
    <n v="3.71"/>
    <x v="195"/>
    <n v="0.161"/>
    <n v="0.1"/>
    <n v="8.0000000000000002E-3"/>
    <n v="0.86"/>
    <n v="0.08"/>
    <n v="2.9000000000000001E-2"/>
    <n v="1E-3"/>
    <s v="NA"/>
    <s v="NA"/>
    <s v="NA"/>
    <n v="1E-3"/>
    <s v="NA"/>
    <n v="3.2240000000000002"/>
    <s v="NA"/>
    <x v="30"/>
    <x v="1"/>
    <x v="2"/>
  </r>
  <r>
    <s v="Primulaceae"/>
    <x v="61"/>
    <s v="Thraupidae"/>
    <x v="3"/>
    <n v="18"/>
    <n v="5.2"/>
    <n v="0.46147037800000001"/>
    <n v="9"/>
    <n v="20.8"/>
    <n v="0.433"/>
    <s v="NA"/>
    <n v="3.71"/>
    <x v="196"/>
    <n v="0.161"/>
    <n v="0.1"/>
    <n v="8.0000000000000002E-3"/>
    <n v="0.86"/>
    <n v="0.08"/>
    <n v="2.9000000000000001E-2"/>
    <n v="1E-3"/>
    <s v="NA"/>
    <s v="NA"/>
    <s v="NA"/>
    <n v="1E-3"/>
    <s v="NA"/>
    <n v="3.2240000000000002"/>
    <s v="NA"/>
    <x v="30"/>
    <x v="1"/>
    <x v="2"/>
  </r>
  <r>
    <s v="Primulaceae"/>
    <x v="61"/>
    <s v="Thraupidae"/>
    <x v="13"/>
    <n v="32.5"/>
    <n v="8.9"/>
    <n v="0.77343226300000001"/>
    <n v="33"/>
    <n v="139.69999999999999"/>
    <n v="2.4E-2"/>
    <s v="NA"/>
    <n v="3.16"/>
    <x v="83"/>
    <n v="0.161"/>
    <n v="0.1"/>
    <n v="8.0000000000000002E-3"/>
    <n v="0.86"/>
    <n v="0.08"/>
    <n v="2.9000000000000001E-2"/>
    <n v="1E-3"/>
    <s v="NA"/>
    <s v="NA"/>
    <s v="NA"/>
    <n v="1E-3"/>
    <s v="NA"/>
    <n v="3.2240000000000002"/>
    <s v="NA"/>
    <x v="30"/>
    <x v="1"/>
    <x v="2"/>
  </r>
  <r>
    <s v="Primulaceae"/>
    <x v="61"/>
    <s v="Thraupidae"/>
    <x v="13"/>
    <n v="32.5"/>
    <n v="8.9"/>
    <n v="0.77343226300000001"/>
    <n v="1"/>
    <n v="20.8"/>
    <n v="4.8000000000000001E-2"/>
    <s v="NA"/>
    <n v="3.16"/>
    <x v="197"/>
    <n v="0.161"/>
    <n v="0.1"/>
    <n v="8.0000000000000002E-3"/>
    <n v="0.86"/>
    <n v="0.08"/>
    <n v="2.9000000000000001E-2"/>
    <n v="1E-3"/>
    <s v="NA"/>
    <s v="NA"/>
    <s v="NA"/>
    <n v="1E-3"/>
    <s v="NA"/>
    <n v="3.2240000000000002"/>
    <s v="NA"/>
    <x v="30"/>
    <x v="1"/>
    <x v="2"/>
  </r>
  <r>
    <s v="Primulaceae"/>
    <x v="61"/>
    <s v="Turdidae"/>
    <x v="11"/>
    <n v="54"/>
    <n v="11.1"/>
    <n v="1.205449054"/>
    <n v="26"/>
    <n v="20.8"/>
    <n v="1.25"/>
    <s v="NA"/>
    <n v="19.04"/>
    <x v="198"/>
    <n v="0.161"/>
    <n v="0.1"/>
    <n v="8.0000000000000002E-3"/>
    <n v="0.86"/>
    <n v="0.08"/>
    <n v="2.9000000000000001E-2"/>
    <n v="1E-3"/>
    <s v="NA"/>
    <s v="NA"/>
    <s v="NA"/>
    <n v="1E-3"/>
    <s v="NA"/>
    <n v="3.2240000000000002"/>
    <s v="NA"/>
    <x v="30"/>
    <x v="1"/>
    <x v="2"/>
  </r>
  <r>
    <s v="Primulaceae"/>
    <x v="61"/>
    <s v="Turdidae"/>
    <x v="12"/>
    <n v="69.5"/>
    <n v="13.3"/>
    <n v="1.5029055069999999"/>
    <n v="3"/>
    <n v="20.8"/>
    <n v="0.14399999999999999"/>
    <s v="NA"/>
    <n v="19.04"/>
    <x v="199"/>
    <n v="0.161"/>
    <n v="0.1"/>
    <n v="8.0000000000000002E-3"/>
    <n v="0.86"/>
    <n v="0.08"/>
    <n v="2.9000000000000001E-2"/>
    <n v="1E-3"/>
    <s v="NA"/>
    <s v="NA"/>
    <s v="NA"/>
    <n v="1E-3"/>
    <s v="NA"/>
    <n v="3.2240000000000002"/>
    <s v="NA"/>
    <x v="30"/>
    <x v="1"/>
    <x v="2"/>
  </r>
  <r>
    <s v="Primulaceae"/>
    <x v="61"/>
    <s v="Fringillidae"/>
    <x v="0"/>
    <n v="14.4"/>
    <n v="7.7"/>
    <n v="0.37970320499999999"/>
    <n v="1"/>
    <n v="20.8"/>
    <n v="4.8000000000000001E-2"/>
    <s v="NA"/>
    <s v="NA"/>
    <x v="10"/>
    <n v="0.161"/>
    <n v="0.1"/>
    <n v="8.0000000000000002E-3"/>
    <n v="0.86"/>
    <n v="0.08"/>
    <n v="2.9000000000000001E-2"/>
    <n v="1E-3"/>
    <s v="NA"/>
    <s v="NA"/>
    <s v="NA"/>
    <n v="1E-3"/>
    <s v="NA"/>
    <n v="3.2240000000000002"/>
    <s v="NA"/>
    <x v="30"/>
    <x v="0"/>
    <x v="2"/>
  </r>
  <r>
    <s v="Primulaceae"/>
    <x v="61"/>
    <s v="Fringillidae"/>
    <x v="7"/>
    <n v="15"/>
    <n v="6.9"/>
    <n v="0.39349502400000003"/>
    <n v="1"/>
    <n v="139.69999999999999"/>
    <n v="1E-3"/>
    <s v="NA"/>
    <s v="NA"/>
    <x v="10"/>
    <n v="0.161"/>
    <n v="0.1"/>
    <n v="8.0000000000000002E-3"/>
    <n v="0.86"/>
    <n v="0.08"/>
    <n v="2.9000000000000001E-2"/>
    <n v="1E-3"/>
    <s v="NA"/>
    <s v="NA"/>
    <s v="NA"/>
    <n v="1E-3"/>
    <s v="NA"/>
    <n v="3.2240000000000002"/>
    <s v="NA"/>
    <x v="30"/>
    <x v="0"/>
    <x v="2"/>
  </r>
  <r>
    <s v="Primulaceae"/>
    <x v="62"/>
    <s v="Thraupidae"/>
    <x v="2"/>
    <n v="18"/>
    <n v="7.4"/>
    <n v="0.46147037800000001"/>
    <n v="1"/>
    <n v="254"/>
    <n v="4.0000000000000001E-3"/>
    <s v="NA"/>
    <n v="3.71"/>
    <x v="86"/>
    <n v="6.5000000000000002E-2"/>
    <s v="NA"/>
    <n v="2.1999999999999999E-2"/>
    <s v="NA"/>
    <n v="0.11899999999999999"/>
    <n v="0.09"/>
    <n v="3.1E-2"/>
    <n v="0.11799999999999999"/>
    <s v="NA"/>
    <s v="NA"/>
    <n v="0.14899999999999999"/>
    <s v="NA"/>
    <n v="7.6838999999999995"/>
    <s v="NA"/>
    <x v="31"/>
    <x v="1"/>
    <x v="2"/>
  </r>
  <r>
    <s v="Primulaceae"/>
    <x v="62"/>
    <s v="Thraupidae"/>
    <x v="15"/>
    <n v="39"/>
    <n v="8.3000000000000007"/>
    <n v="0.90704089499999996"/>
    <n v="11"/>
    <n v="254"/>
    <n v="4.2999999999999997E-2"/>
    <s v="NA"/>
    <n v="3.16"/>
    <x v="200"/>
    <n v="6.5000000000000002E-2"/>
    <s v="NA"/>
    <n v="2.1999999999999999E-2"/>
    <s v="NA"/>
    <n v="0.11899999999999999"/>
    <n v="0.09"/>
    <n v="3.1E-2"/>
    <n v="0.11799999999999999"/>
    <s v="NA"/>
    <s v="NA"/>
    <n v="0.14899999999999999"/>
    <s v="NA"/>
    <n v="7.6838999999999995"/>
    <s v="NA"/>
    <x v="31"/>
    <x v="1"/>
    <x v="2"/>
  </r>
  <r>
    <s v="Primulaceae"/>
    <x v="62"/>
    <s v="Thraupidae"/>
    <x v="13"/>
    <n v="32.5"/>
    <n v="8.9"/>
    <n v="0.77343226300000001"/>
    <n v="4"/>
    <n v="254"/>
    <n v="1.6E-2"/>
    <s v="NA"/>
    <n v="3.16"/>
    <x v="53"/>
    <n v="6.5000000000000002E-2"/>
    <s v="NA"/>
    <n v="2.1999999999999999E-2"/>
    <s v="NA"/>
    <n v="0.11899999999999999"/>
    <n v="0.09"/>
    <n v="3.1E-2"/>
    <n v="0.11799999999999999"/>
    <s v="NA"/>
    <s v="NA"/>
    <n v="0.14899999999999999"/>
    <s v="NA"/>
    <n v="7.6838999999999995"/>
    <s v="NA"/>
    <x v="31"/>
    <x v="1"/>
    <x v="2"/>
  </r>
  <r>
    <s v="Myrtaceae"/>
    <x v="63"/>
    <s v="Thraupidae"/>
    <x v="13"/>
    <n v="32.5"/>
    <n v="8.9"/>
    <n v="0.77343226300000001"/>
    <n v="54"/>
    <n v="60"/>
    <n v="0.9"/>
    <n v="94"/>
    <n v="1.74"/>
    <x v="201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yrtaceae"/>
    <x v="63"/>
    <s v="Turdidae"/>
    <x v="11"/>
    <n v="54"/>
    <n v="11.1"/>
    <n v="1.205449054"/>
    <n v="2"/>
    <n v="60"/>
    <n v="3.3000000000000002E-2"/>
    <n v="3"/>
    <n v="1.5"/>
    <x v="53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yrtaceae"/>
    <x v="63"/>
    <s v="Turdidae"/>
    <x v="12"/>
    <n v="69.5"/>
    <n v="13.3"/>
    <n v="1.5029055069999999"/>
    <n v="1"/>
    <n v="60"/>
    <n v="1.7000000000000001E-2"/>
    <n v="1"/>
    <n v="1"/>
    <x v="92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yrtaceae"/>
    <x v="64"/>
    <s v="Thraupidae"/>
    <x v="13"/>
    <n v="32.5"/>
    <n v="8.9"/>
    <n v="0.77343226300000001"/>
    <n v="6"/>
    <n v="1.2"/>
    <n v="5"/>
    <s v="NA"/>
    <n v="3.5"/>
    <x v="202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Myrtaceae"/>
    <x v="64"/>
    <s v="Thraupidae"/>
    <x v="2"/>
    <n v="18"/>
    <n v="7.4"/>
    <n v="0.46147037800000001"/>
    <n v="1"/>
    <n v="1.3"/>
    <n v="0.8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yrtaceae"/>
    <x v="65"/>
    <s v="Cracidae"/>
    <x v="9"/>
    <n v="1770"/>
    <n v="22.3"/>
    <n v="25.45474201"/>
    <n v="1"/>
    <s v="NA"/>
    <s v="NA"/>
    <s v="NA"/>
    <n v="12.459491928536465"/>
    <x v="10"/>
    <n v="2.0430000000000001"/>
    <s v="NA"/>
    <n v="2.6469999999999998"/>
    <s v="NA"/>
    <n v="8.4000000000000005E-2"/>
    <n v="6.0999999999999999E-2"/>
    <n v="0.22800000000000001"/>
    <n v="6.7000000000000004E-2"/>
    <s v="NA"/>
    <s v="NA"/>
    <n v="0.29499999999999998"/>
    <s v="NA"/>
    <n v="8.2545999999999999"/>
    <s v="NA"/>
    <x v="32"/>
    <x v="2"/>
    <x v="2"/>
  </r>
  <r>
    <s v="Myrtaceae"/>
    <x v="66"/>
    <s v="Thraupidae"/>
    <x v="15"/>
    <n v="39"/>
    <n v="8.3000000000000007"/>
    <n v="0.90704089499999996"/>
    <n v="8"/>
    <n v="23"/>
    <n v="0.34799999999999998"/>
    <s v="NA"/>
    <n v="1"/>
    <x v="203"/>
    <n v="0.14000000000000001"/>
    <s v="NA"/>
    <s v="NA"/>
    <s v="NA"/>
    <n v="0.14499999999999999"/>
    <n v="0.114"/>
    <n v="7.4999999999999997E-2"/>
    <n v="0.19900000000000001"/>
    <s v="NA"/>
    <s v="NA"/>
    <n v="0.27400000000000002"/>
    <s v="NA"/>
    <n v="10.819800000000001"/>
    <s v="NA"/>
    <x v="5"/>
    <x v="3"/>
    <x v="2"/>
  </r>
  <r>
    <s v="Myrtaceae"/>
    <x v="66"/>
    <s v="Thraupidae"/>
    <x v="3"/>
    <n v="18"/>
    <n v="5.2"/>
    <n v="0.46147037800000001"/>
    <n v="1"/>
    <n v="23"/>
    <n v="4.2999999999999997E-2"/>
    <s v="NA"/>
    <s v="NA"/>
    <x v="10"/>
    <n v="0.14000000000000001"/>
    <s v="NA"/>
    <s v="NA"/>
    <s v="NA"/>
    <n v="0.14499999999999999"/>
    <n v="0.114"/>
    <n v="7.4999999999999997E-2"/>
    <n v="0.19900000000000001"/>
    <s v="NA"/>
    <s v="NA"/>
    <n v="0.27400000000000002"/>
    <s v="NA"/>
    <n v="10.819800000000001"/>
    <s v="NA"/>
    <x v="5"/>
    <x v="0"/>
    <x v="2"/>
  </r>
  <r>
    <s v="Myrtaceae"/>
    <x v="66"/>
    <s v="Thraupidae"/>
    <x v="15"/>
    <n v="39"/>
    <n v="8.3000000000000007"/>
    <n v="0.90704089499999996"/>
    <n v="1"/>
    <n v="15"/>
    <n v="6.7000000000000004E-2"/>
    <s v="NA"/>
    <n v="1"/>
    <x v="28"/>
    <n v="0.14000000000000001"/>
    <s v="NA"/>
    <s v="NA"/>
    <s v="NA"/>
    <n v="0.14499999999999999"/>
    <n v="0.114"/>
    <n v="7.4999999999999997E-2"/>
    <n v="0.19900000000000001"/>
    <s v="NA"/>
    <s v="NA"/>
    <n v="0.27400000000000002"/>
    <s v="NA"/>
    <n v="10.819800000000001"/>
    <s v="NA"/>
    <x v="5"/>
    <x v="0"/>
    <x v="2"/>
  </r>
  <r>
    <s v="Myrtaceae"/>
    <x v="66"/>
    <s v="Thraupidae"/>
    <x v="13"/>
    <n v="32.5"/>
    <n v="8.9"/>
    <n v="0.77343226300000001"/>
    <n v="3"/>
    <n v="23"/>
    <n v="0.13"/>
    <s v="NA"/>
    <n v="1"/>
    <x v="204"/>
    <n v="0.14000000000000001"/>
    <s v="NA"/>
    <s v="NA"/>
    <s v="NA"/>
    <n v="0.14499999999999999"/>
    <n v="0.114"/>
    <n v="7.4999999999999997E-2"/>
    <n v="0.19900000000000001"/>
    <s v="NA"/>
    <s v="NA"/>
    <n v="0.27400000000000002"/>
    <s v="NA"/>
    <n v="10.819800000000001"/>
    <s v="NA"/>
    <x v="5"/>
    <x v="0"/>
    <x v="2"/>
  </r>
  <r>
    <s v="Myrtaceae"/>
    <x v="66"/>
    <s v="Turdidae"/>
    <x v="11"/>
    <n v="54"/>
    <n v="11.1"/>
    <n v="1.205449054"/>
    <n v="3"/>
    <n v="23"/>
    <n v="0.13"/>
    <s v="NA"/>
    <s v="NA"/>
    <x v="10"/>
    <n v="0.14000000000000001"/>
    <s v="NA"/>
    <s v="NA"/>
    <s v="NA"/>
    <n v="0.14499999999999999"/>
    <n v="0.114"/>
    <n v="7.4999999999999997E-2"/>
    <n v="0.19900000000000001"/>
    <s v="NA"/>
    <s v="NA"/>
    <n v="0.27400000000000002"/>
    <s v="NA"/>
    <n v="10.819800000000001"/>
    <s v="NA"/>
    <x v="5"/>
    <x v="0"/>
    <x v="2"/>
  </r>
  <r>
    <s v="Myrtaceae"/>
    <x v="66"/>
    <s v="Turdidae"/>
    <x v="12"/>
    <n v="69.5"/>
    <n v="13.3"/>
    <n v="1.5029055069999999"/>
    <n v="6"/>
    <n v="23"/>
    <n v="0.26100000000000001"/>
    <s v="NA"/>
    <s v="NA"/>
    <x v="10"/>
    <n v="0.14000000000000001"/>
    <s v="NA"/>
    <s v="NA"/>
    <s v="NA"/>
    <n v="0.14499999999999999"/>
    <n v="0.114"/>
    <n v="7.4999999999999997E-2"/>
    <n v="0.19900000000000001"/>
    <s v="NA"/>
    <s v="NA"/>
    <n v="0.27400000000000002"/>
    <s v="NA"/>
    <n v="10.819800000000001"/>
    <s v="NA"/>
    <x v="5"/>
    <x v="0"/>
    <x v="2"/>
  </r>
  <r>
    <s v="Myrtaceae"/>
    <x v="67"/>
    <s v="Turdidae"/>
    <x v="12"/>
    <n v="69.5"/>
    <n v="13.3"/>
    <n v="1.5029055069999999"/>
    <n v="1"/>
    <n v="12"/>
    <n v="8.3000000000000004E-2"/>
    <n v="1"/>
    <n v="1"/>
    <x v="205"/>
    <n v="2"/>
    <s v="NA"/>
    <s v="NA"/>
    <n v="0.86"/>
    <n v="5.6000000000000001E-2"/>
    <n v="9.2999999999999999E-2"/>
    <s v="NA"/>
    <s v="NA"/>
    <s v="NA"/>
    <n v="0.80100000000000005"/>
    <s v="NA"/>
    <n v="15.366400000000001"/>
    <s v="NA"/>
    <s v="NA"/>
    <x v="5"/>
    <x v="0"/>
    <x v="2"/>
  </r>
  <r>
    <s v="Melastomataceae"/>
    <x v="68"/>
    <s v="Thraupidae"/>
    <x v="2"/>
    <n v="18"/>
    <n v="7.4"/>
    <n v="0.46147037800000001"/>
    <n v="12"/>
    <n v="13.3"/>
    <n v="0.90200000000000002"/>
    <s v="NA"/>
    <n v="8.33"/>
    <x v="206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Melastomataceae"/>
    <x v="68"/>
    <s v="Thraupidae"/>
    <x v="13"/>
    <n v="32.5"/>
    <n v="8.9"/>
    <n v="0.77343226300000001"/>
    <n v="22"/>
    <n v="13.3"/>
    <n v="1.6539999999999999"/>
    <s v="NA"/>
    <n v="2.1"/>
    <x v="207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Melastomataceae"/>
    <x v="68"/>
    <s v="Turdidae"/>
    <x v="12"/>
    <n v="69.5"/>
    <n v="13.3"/>
    <n v="1.5029055069999999"/>
    <n v="3"/>
    <n v="13.3"/>
    <n v="0.22600000000000001"/>
    <s v="NA"/>
    <n v="10.029999999999999"/>
    <x v="208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Melastomataceae"/>
    <x v="69"/>
    <s v="Turdidae"/>
    <x v="11"/>
    <n v="54"/>
    <n v="11.1"/>
    <n v="1.205449054"/>
    <n v="5"/>
    <n v="85.3"/>
    <n v="5.8999999999999997E-2"/>
    <s v="NA"/>
    <n v="10.029999999999999"/>
    <x v="209"/>
    <n v="0.114"/>
    <s v="NA"/>
    <n v="0.107"/>
    <s v="NA"/>
    <s v="NA"/>
    <s v="NA"/>
    <s v="NA"/>
    <s v="NA"/>
    <s v="NA"/>
    <s v="NA"/>
    <s v="NA"/>
    <s v="NA"/>
    <s v="NA"/>
    <s v="NA"/>
    <x v="5"/>
    <x v="1"/>
    <x v="2"/>
  </r>
  <r>
    <s v="Melastomataceae"/>
    <x v="69"/>
    <s v="Turdidae"/>
    <x v="12"/>
    <n v="69.5"/>
    <n v="13.3"/>
    <n v="1.5029055069999999"/>
    <n v="4"/>
    <n v="85.3"/>
    <n v="4.7E-2"/>
    <s v="NA"/>
    <n v="10.029999999999999"/>
    <x v="63"/>
    <n v="0.114"/>
    <s v="NA"/>
    <n v="0.107"/>
    <s v="NA"/>
    <s v="NA"/>
    <s v="NA"/>
    <s v="NA"/>
    <s v="NA"/>
    <s v="NA"/>
    <s v="NA"/>
    <s v="NA"/>
    <s v="NA"/>
    <s v="NA"/>
    <s v="NA"/>
    <x v="5"/>
    <x v="1"/>
    <x v="2"/>
  </r>
  <r>
    <s v="Melastomataceae"/>
    <x v="70"/>
    <s v="Thraupidae"/>
    <x v="13"/>
    <n v="32.5"/>
    <n v="8.9"/>
    <n v="0.77343226300000001"/>
    <n v="2"/>
    <n v="14.2"/>
    <n v="0.14099999999999999"/>
    <s v="NA"/>
    <n v="2.1"/>
    <x v="210"/>
    <n v="5.5E-2"/>
    <s v="NA"/>
    <n v="5.2999999999999999E-2"/>
    <s v="NA"/>
    <s v="NA"/>
    <s v="NA"/>
    <s v="NA"/>
    <s v="NA"/>
    <s v="NA"/>
    <s v="NA"/>
    <s v="NA"/>
    <s v="NA"/>
    <s v="NA"/>
    <s v="NA"/>
    <x v="5"/>
    <x v="1"/>
    <x v="2"/>
  </r>
  <r>
    <s v="Melastomataceae"/>
    <x v="70"/>
    <s v="Turdidae"/>
    <x v="11"/>
    <n v="54"/>
    <n v="11.1"/>
    <n v="1.205449054"/>
    <n v="1"/>
    <n v="85.3"/>
    <n v="1.2E-2"/>
    <s v="NA"/>
    <n v="10.029999999999999"/>
    <x v="211"/>
    <n v="5.5E-2"/>
    <s v="NA"/>
    <n v="5.2999999999999999E-2"/>
    <s v="NA"/>
    <s v="NA"/>
    <s v="NA"/>
    <s v="NA"/>
    <s v="NA"/>
    <s v="NA"/>
    <s v="NA"/>
    <s v="NA"/>
    <s v="NA"/>
    <s v="NA"/>
    <s v="NA"/>
    <x v="5"/>
    <x v="1"/>
    <x v="2"/>
  </r>
  <r>
    <s v="Melastomataceae"/>
    <x v="70"/>
    <s v="Turdidae"/>
    <x v="11"/>
    <n v="54"/>
    <n v="11.1"/>
    <n v="1.205449054"/>
    <n v="1"/>
    <n v="7.4"/>
    <n v="0.13500000000000001"/>
    <s v="NA"/>
    <n v="10.029999999999999"/>
    <x v="212"/>
    <n v="5.5E-2"/>
    <s v="NA"/>
    <n v="5.2999999999999999E-2"/>
    <s v="NA"/>
    <s v="NA"/>
    <s v="NA"/>
    <s v="NA"/>
    <s v="NA"/>
    <s v="NA"/>
    <s v="NA"/>
    <s v="NA"/>
    <s v="NA"/>
    <s v="NA"/>
    <s v="NA"/>
    <x v="5"/>
    <x v="1"/>
    <x v="2"/>
  </r>
  <r>
    <s v="Melastomataceae"/>
    <x v="70"/>
    <s v="Turdidae"/>
    <x v="11"/>
    <n v="54"/>
    <n v="11.1"/>
    <n v="1.205449054"/>
    <n v="2"/>
    <n v="14.2"/>
    <n v="0.14099999999999999"/>
    <s v="NA"/>
    <n v="10.029999999999999"/>
    <x v="213"/>
    <n v="5.5E-2"/>
    <s v="NA"/>
    <n v="5.2999999999999999E-2"/>
    <s v="NA"/>
    <s v="NA"/>
    <s v="NA"/>
    <s v="NA"/>
    <s v="NA"/>
    <s v="NA"/>
    <s v="NA"/>
    <s v="NA"/>
    <s v="NA"/>
    <s v="NA"/>
    <s v="NA"/>
    <x v="5"/>
    <x v="1"/>
    <x v="2"/>
  </r>
  <r>
    <s v="Melastomataceae"/>
    <x v="70"/>
    <s v="Turdidae"/>
    <x v="12"/>
    <n v="69.5"/>
    <n v="13.3"/>
    <n v="1.5029055069999999"/>
    <n v="1"/>
    <n v="85.3"/>
    <n v="1.2E-2"/>
    <s v="NA"/>
    <n v="10.029999999999999"/>
    <x v="211"/>
    <n v="5.5E-2"/>
    <s v="NA"/>
    <n v="5.2999999999999999E-2"/>
    <s v="NA"/>
    <s v="NA"/>
    <s v="NA"/>
    <s v="NA"/>
    <s v="NA"/>
    <s v="NA"/>
    <s v="NA"/>
    <s v="NA"/>
    <s v="NA"/>
    <s v="NA"/>
    <s v="NA"/>
    <x v="5"/>
    <x v="1"/>
    <x v="2"/>
  </r>
  <r>
    <s v="Melastomataceae"/>
    <x v="70"/>
    <s v="Turdidae"/>
    <x v="12"/>
    <n v="69.5"/>
    <n v="13.3"/>
    <n v="1.5029055069999999"/>
    <n v="1"/>
    <n v="7.4"/>
    <n v="0.13500000000000001"/>
    <s v="NA"/>
    <n v="10.029999999999999"/>
    <x v="212"/>
    <n v="5.5E-2"/>
    <s v="NA"/>
    <n v="5.2999999999999999E-2"/>
    <s v="NA"/>
    <s v="NA"/>
    <s v="NA"/>
    <s v="NA"/>
    <s v="NA"/>
    <s v="NA"/>
    <s v="NA"/>
    <s v="NA"/>
    <s v="NA"/>
    <s v="NA"/>
    <s v="NA"/>
    <x v="5"/>
    <x v="1"/>
    <x v="2"/>
  </r>
  <r>
    <s v="Melastomataceae"/>
    <x v="70"/>
    <s v="Turdidae"/>
    <x v="12"/>
    <n v="69.5"/>
    <n v="13.3"/>
    <n v="1.5029055069999999"/>
    <n v="3"/>
    <n v="14.2"/>
    <n v="0.21099999999999999"/>
    <s v="NA"/>
    <n v="10.029999999999999"/>
    <x v="214"/>
    <n v="5.5E-2"/>
    <s v="NA"/>
    <n v="5.2999999999999999E-2"/>
    <s v="NA"/>
    <s v="NA"/>
    <s v="NA"/>
    <s v="NA"/>
    <s v="NA"/>
    <s v="NA"/>
    <s v="NA"/>
    <s v="NA"/>
    <s v="NA"/>
    <s v="NA"/>
    <s v="NA"/>
    <x v="5"/>
    <x v="1"/>
    <x v="2"/>
  </r>
  <r>
    <s v="Melastomataceae"/>
    <x v="71"/>
    <s v="Turdidae"/>
    <x v="12"/>
    <n v="69.5"/>
    <n v="13.3"/>
    <n v="1.5029055069999999"/>
    <n v="1"/>
    <n v="85.3"/>
    <n v="1.2E-2"/>
    <s v="NA"/>
    <n v="10.029999999999999"/>
    <x v="211"/>
    <n v="6.3E-2"/>
    <s v="NA"/>
    <n v="5.7000000000000002E-2"/>
    <s v="NA"/>
    <n v="0.111"/>
    <n v="0.14099999999999999"/>
    <n v="8.8999999999999996E-2"/>
    <n v="7.0000000000000007E-2"/>
    <s v="NA"/>
    <s v="NA"/>
    <n v="0.159"/>
    <s v="NA"/>
    <n v="8.2740000000000009"/>
    <s v="NA"/>
    <x v="33"/>
    <x v="1"/>
    <x v="2"/>
  </r>
  <r>
    <s v="Sabiaceae"/>
    <x v="72"/>
    <s v="Cracidae"/>
    <x v="8"/>
    <n v="1250"/>
    <n v="19.100000000000001"/>
    <n v="18.781880900000001"/>
    <n v="2"/>
    <s v="NA"/>
    <s v="NA"/>
    <s v="NA"/>
    <n v="3.6119001730769229"/>
    <x v="10"/>
    <n v="5.2"/>
    <s v="NA"/>
    <s v="NA"/>
    <s v="NA"/>
    <s v="NA"/>
    <s v="NA"/>
    <s v="NA"/>
    <s v="NA"/>
    <s v="NA"/>
    <s v="NA"/>
    <s v="NA"/>
    <s v="NA"/>
    <s v="NA"/>
    <s v="NA"/>
    <x v="5"/>
    <x v="2"/>
    <x v="2"/>
  </r>
  <r>
    <s v="Meliaceae"/>
    <x v="73"/>
    <s v="Fringillidae"/>
    <x v="6"/>
    <n v="11"/>
    <n v="6.1"/>
    <n v="0.30006296300000002"/>
    <n v="1"/>
    <n v="30"/>
    <n v="3.3000000000000002E-2"/>
    <n v="3"/>
    <n v="3"/>
    <x v="121"/>
    <n v="1.19"/>
    <s v="NA"/>
    <n v="0.27"/>
    <n v="0.63"/>
    <n v="4.5999999999999999E-2"/>
    <n v="6.3E-2"/>
    <s v="NA"/>
    <s v="NA"/>
    <s v="NA"/>
    <s v="NA"/>
    <s v="NA"/>
    <s v="NA"/>
    <s v="NA"/>
    <s v="NA"/>
    <x v="5"/>
    <x v="0"/>
    <x v="2"/>
  </r>
  <r>
    <s v="Meliaceae"/>
    <x v="73"/>
    <s v="Thraupidae"/>
    <x v="2"/>
    <n v="18"/>
    <n v="7.4"/>
    <n v="0.46147037800000001"/>
    <n v="26"/>
    <n v="30"/>
    <n v="0.86699999999999999"/>
    <n v="51"/>
    <n v="1.96"/>
    <x v="215"/>
    <n v="1.19"/>
    <s v="NA"/>
    <n v="0.27"/>
    <n v="0.63"/>
    <n v="4.5999999999999999E-2"/>
    <n v="6.3E-2"/>
    <s v="NA"/>
    <s v="NA"/>
    <s v="NA"/>
    <s v="NA"/>
    <s v="NA"/>
    <s v="NA"/>
    <s v="NA"/>
    <s v="NA"/>
    <x v="5"/>
    <x v="0"/>
    <x v="2"/>
  </r>
  <r>
    <s v="Meliaceae"/>
    <x v="73"/>
    <s v="Thraupidae"/>
    <x v="13"/>
    <n v="32.5"/>
    <n v="8.9"/>
    <n v="0.77343226300000001"/>
    <n v="120"/>
    <n v="30"/>
    <n v="4"/>
    <n v="253"/>
    <n v="2.78"/>
    <x v="216"/>
    <n v="1.19"/>
    <s v="NA"/>
    <n v="0.27"/>
    <n v="0.63"/>
    <n v="4.5999999999999999E-2"/>
    <n v="6.3E-2"/>
    <s v="NA"/>
    <s v="NA"/>
    <s v="NA"/>
    <s v="NA"/>
    <s v="NA"/>
    <s v="NA"/>
    <s v="NA"/>
    <s v="NA"/>
    <x v="5"/>
    <x v="0"/>
    <x v="2"/>
  </r>
  <r>
    <s v="Meliaceae"/>
    <x v="73"/>
    <s v="Turdidae"/>
    <x v="12"/>
    <n v="69.5"/>
    <n v="13.3"/>
    <n v="1.5029055069999999"/>
    <n v="3"/>
    <n v="30"/>
    <n v="0.1"/>
    <n v="8"/>
    <n v="2.67"/>
    <x v="26"/>
    <n v="1.19"/>
    <s v="NA"/>
    <n v="0.27"/>
    <n v="0.63"/>
    <n v="4.5999999999999999E-2"/>
    <n v="6.3E-2"/>
    <s v="NA"/>
    <s v="NA"/>
    <s v="NA"/>
    <s v="NA"/>
    <s v="NA"/>
    <s v="NA"/>
    <s v="NA"/>
    <s v="NA"/>
    <x v="5"/>
    <x v="0"/>
    <x v="2"/>
  </r>
  <r>
    <s v="Sapindaceae"/>
    <x v="74"/>
    <s v="Turdidae"/>
    <x v="12"/>
    <n v="69.5"/>
    <n v="13.3"/>
    <n v="1.5029055069999999"/>
    <s v="NA"/>
    <s v="NA"/>
    <n v="0.93300000000000005"/>
    <s v="NA"/>
    <n v="4.5"/>
    <x v="14"/>
    <n v="0.23400000000000001"/>
    <s v="NA"/>
    <n v="0.14000000000000001"/>
    <n v="0.63"/>
    <n v="4.5999999999999999E-2"/>
    <n v="8.7999999999999995E-2"/>
    <s v="NA"/>
    <s v="NA"/>
    <s v="NA"/>
    <s v="NA"/>
    <s v="NA"/>
    <s v="NA"/>
    <s v="NA"/>
    <s v="NA"/>
    <x v="5"/>
    <x v="0"/>
    <x v="2"/>
  </r>
  <r>
    <s v="Sapindaceae"/>
    <x v="75"/>
    <s v="Turdidae"/>
    <x v="12"/>
    <n v="69.5"/>
    <n v="13.3"/>
    <n v="1.5029055069999999"/>
    <n v="28"/>
    <n v="30"/>
    <n v="0.93300000000000005"/>
    <n v="64"/>
    <n v="2.29"/>
    <x v="217"/>
    <s v="NA"/>
    <s v="NA"/>
    <s v="NA"/>
    <s v="NA"/>
    <n v="0.27700000000000002"/>
    <s v="NA"/>
    <s v="NA"/>
    <s v="NA"/>
    <s v="NA"/>
    <s v="NA"/>
    <s v="NA"/>
    <s v="NA"/>
    <s v="NA"/>
    <s v="NA"/>
    <x v="5"/>
    <x v="1"/>
    <x v="2"/>
  </r>
  <r>
    <s v="Sapindaceae"/>
    <x v="75"/>
    <s v="Cracidae"/>
    <x v="8"/>
    <n v="1250"/>
    <n v="19.100000000000001"/>
    <n v="18.781880900000001"/>
    <n v="1"/>
    <s v="NA"/>
    <s v="NA"/>
    <s v="NA"/>
    <s v="NA"/>
    <x v="10"/>
    <s v="NA"/>
    <s v="NA"/>
    <s v="NA"/>
    <s v="NA"/>
    <n v="0.27700000000000002"/>
    <s v="NA"/>
    <s v="NA"/>
    <s v="NA"/>
    <s v="NA"/>
    <s v="NA"/>
    <s v="NA"/>
    <s v="NA"/>
    <s v="NA"/>
    <s v="NA"/>
    <x v="5"/>
    <x v="0"/>
    <x v="2"/>
  </r>
  <r>
    <s v="Sapindaceae"/>
    <x v="75"/>
    <s v="Thraupidae"/>
    <x v="2"/>
    <n v="18"/>
    <n v="7.4"/>
    <n v="0.46147037800000001"/>
    <n v="6"/>
    <n v="30"/>
    <n v="0.2"/>
    <n v="4"/>
    <n v="0.67"/>
    <x v="22"/>
    <s v="NA"/>
    <s v="NA"/>
    <s v="NA"/>
    <s v="NA"/>
    <n v="0.27700000000000002"/>
    <s v="NA"/>
    <s v="NA"/>
    <s v="NA"/>
    <s v="NA"/>
    <s v="NA"/>
    <s v="NA"/>
    <s v="NA"/>
    <s v="NA"/>
    <s v="NA"/>
    <x v="5"/>
    <x v="0"/>
    <x v="2"/>
  </r>
  <r>
    <s v="Magnoliaceae"/>
    <x v="76"/>
    <s v="Thraupidae"/>
    <x v="2"/>
    <n v="18"/>
    <n v="7.4"/>
    <n v="0.46147037800000001"/>
    <n v="18"/>
    <n v="43"/>
    <n v="0.41899999999999998"/>
    <n v="36"/>
    <n v="2"/>
    <x v="218"/>
    <n v="0.52200000000000002"/>
    <s v="NA"/>
    <n v="0.26500000000000001"/>
    <s v="NA"/>
    <n v="0.52600000000000002"/>
    <n v="7.2999999999999995E-2"/>
    <n v="4.0000000000000001E-3"/>
    <n v="7.0000000000000007E-2"/>
    <s v="NA"/>
    <s v="NA"/>
    <n v="7.3999999999999996E-2"/>
    <s v="NA"/>
    <n v="20.556699999999999"/>
    <s v="NA"/>
    <x v="34"/>
    <x v="0"/>
    <x v="2"/>
  </r>
  <r>
    <s v="Magnoliaceae"/>
    <x v="76"/>
    <s v="Thraupidae"/>
    <x v="13"/>
    <n v="32.5"/>
    <n v="8.9"/>
    <n v="0.77343226300000001"/>
    <n v="37"/>
    <n v="43"/>
    <n v="0.86"/>
    <s v="NA"/>
    <n v="3"/>
    <x v="219"/>
    <n v="0.52200000000000002"/>
    <s v="NA"/>
    <n v="0.26500000000000001"/>
    <s v="NA"/>
    <n v="0.52600000000000002"/>
    <n v="7.2999999999999995E-2"/>
    <n v="4.0000000000000001E-3"/>
    <n v="7.0000000000000007E-2"/>
    <s v="NA"/>
    <s v="NA"/>
    <n v="7.3999999999999996E-2"/>
    <s v="NA"/>
    <n v="20.556699999999999"/>
    <s v="NA"/>
    <x v="34"/>
    <x v="0"/>
    <x v="2"/>
  </r>
  <r>
    <s v="Magnoliaceae"/>
    <x v="76"/>
    <s v="Turdidae"/>
    <x v="12"/>
    <n v="69.5"/>
    <n v="13.3"/>
    <n v="1.5029055069999999"/>
    <n v="13"/>
    <n v="43"/>
    <n v="0.30199999999999999"/>
    <s v="NA"/>
    <n v="4.92"/>
    <x v="220"/>
    <n v="0.52200000000000002"/>
    <s v="NA"/>
    <n v="0.26500000000000001"/>
    <s v="NA"/>
    <n v="0.52600000000000002"/>
    <n v="7.2999999999999995E-2"/>
    <n v="4.0000000000000001E-3"/>
    <n v="7.0000000000000007E-2"/>
    <s v="NA"/>
    <s v="NA"/>
    <n v="7.3999999999999996E-2"/>
    <s v="NA"/>
    <n v="20.556699999999999"/>
    <s v="NA"/>
    <x v="34"/>
    <x v="0"/>
    <x v="2"/>
  </r>
  <r>
    <s v="Arecaceae"/>
    <x v="77"/>
    <s v="Thraupidae"/>
    <x v="2"/>
    <n v="18"/>
    <n v="7.4"/>
    <n v="0.46147037800000001"/>
    <n v="17"/>
    <n v="45"/>
    <n v="0.378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recaceae"/>
    <x v="77"/>
    <s v="Thraupidae"/>
    <x v="15"/>
    <n v="39"/>
    <n v="8.3000000000000007"/>
    <n v="0.90704089499999996"/>
    <n v="13"/>
    <n v="45"/>
    <n v="0.28899999999999998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recaceae"/>
    <x v="77"/>
    <s v="Thraupidae"/>
    <x v="13"/>
    <n v="32.5"/>
    <n v="8.9"/>
    <n v="0.77343226300000001"/>
    <n v="13"/>
    <n v="45"/>
    <n v="0.28899999999999998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recaceae"/>
    <x v="77"/>
    <s v="Turdidae"/>
    <x v="11"/>
    <n v="54"/>
    <n v="11.1"/>
    <n v="1.205449054"/>
    <n v="83"/>
    <n v="45"/>
    <n v="1.8440000000000001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recaceae"/>
    <x v="77"/>
    <s v="Turdidae"/>
    <x v="12"/>
    <n v="69.5"/>
    <n v="13.3"/>
    <n v="1.5029055069999999"/>
    <n v="24"/>
    <n v="45"/>
    <n v="0.53300000000000003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astomataceae"/>
    <x v="78"/>
    <s v="Turdidae"/>
    <x v="11"/>
    <n v="54"/>
    <n v="11.1"/>
    <n v="1.205449054"/>
    <n v="2"/>
    <n v="60"/>
    <n v="3.3000000000000002E-2"/>
    <n v="4"/>
    <n v="2"/>
    <x v="28"/>
    <n v="0.188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Verbenaceae"/>
    <x v="79"/>
    <s v="Fringillidae"/>
    <x v="7"/>
    <n v="15"/>
    <n v="6.9"/>
    <n v="0.39349502400000003"/>
    <n v="1"/>
    <n v="30"/>
    <n v="3.3000000000000002E-2"/>
    <s v="NA"/>
    <s v="NA"/>
    <x v="10"/>
    <n v="7.0999999999999994E-2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quifoliaceae"/>
    <x v="80"/>
    <s v="Thraupidae"/>
    <x v="13"/>
    <n v="32.5"/>
    <n v="8.9"/>
    <n v="0.77343226300000001"/>
    <n v="77"/>
    <n v="60"/>
    <n v="1.2829999999999999"/>
    <n v="389"/>
    <n v="5.94"/>
    <x v="221"/>
    <n v="0.23"/>
    <n v="0.18"/>
    <n v="0.05"/>
    <s v="NA"/>
    <s v="NA"/>
    <s v="NA"/>
    <s v="NA"/>
    <s v="NA"/>
    <s v="NA"/>
    <s v="NA"/>
    <s v="NA"/>
    <s v="NA"/>
    <s v="NA"/>
    <s v="NA"/>
    <x v="5"/>
    <x v="0"/>
    <x v="2"/>
  </r>
  <r>
    <s v="Aquifoliaceae"/>
    <x v="80"/>
    <s v="Turdidae"/>
    <x v="12"/>
    <n v="69.5"/>
    <n v="13.3"/>
    <n v="1.5029055069999999"/>
    <n v="64"/>
    <n v="60"/>
    <n v="1.0669999999999999"/>
    <n v="622"/>
    <n v="8.6300000000000008"/>
    <x v="222"/>
    <n v="0.23"/>
    <n v="0.18"/>
    <n v="0.05"/>
    <s v="NA"/>
    <s v="NA"/>
    <s v="NA"/>
    <s v="NA"/>
    <s v="NA"/>
    <s v="NA"/>
    <s v="NA"/>
    <s v="NA"/>
    <s v="NA"/>
    <s v="NA"/>
    <s v="NA"/>
    <x v="5"/>
    <x v="0"/>
    <x v="2"/>
  </r>
  <r>
    <s v="Aquifoliaceae"/>
    <x v="81"/>
    <s v="Trogonidae"/>
    <x v="10"/>
    <n v="73.3"/>
    <n v="17.5"/>
    <n v="1.574482658"/>
    <n v="2"/>
    <n v="72"/>
    <n v="2.8000000000000001E-2"/>
    <n v="2"/>
    <n v="1"/>
    <x v="97"/>
    <n v="4.9000000000000002E-2"/>
    <s v="NA"/>
    <n v="2.9000000000000001E-2"/>
    <s v="NA"/>
    <s v="NA"/>
    <s v="NA"/>
    <s v="NA"/>
    <s v="NA"/>
    <s v="NA"/>
    <s v="NA"/>
    <s v="NA"/>
    <s v="NA"/>
    <s v="NA"/>
    <s v="NA"/>
    <x v="5"/>
    <x v="0"/>
    <x v="2"/>
  </r>
  <r>
    <s v="Aquifoliaceae"/>
    <x v="81"/>
    <s v="Turdidae"/>
    <x v="11"/>
    <n v="54"/>
    <n v="11.1"/>
    <n v="1.205449054"/>
    <n v="2"/>
    <n v="72"/>
    <n v="2.8000000000000001E-2"/>
    <n v="3"/>
    <n v="1.5"/>
    <x v="74"/>
    <n v="4.9000000000000002E-2"/>
    <s v="NA"/>
    <n v="2.9000000000000001E-2"/>
    <s v="NA"/>
    <s v="NA"/>
    <s v="NA"/>
    <s v="NA"/>
    <s v="NA"/>
    <s v="NA"/>
    <s v="NA"/>
    <s v="NA"/>
    <s v="NA"/>
    <s v="NA"/>
    <s v="NA"/>
    <x v="5"/>
    <x v="0"/>
    <x v="2"/>
  </r>
  <r>
    <s v="Aquifoliaceae"/>
    <x v="81"/>
    <s v="Turdidae"/>
    <x v="12"/>
    <n v="69.5"/>
    <n v="13.3"/>
    <n v="1.5029055069999999"/>
    <n v="21"/>
    <n v="72"/>
    <n v="0.29199999999999998"/>
    <n v="427"/>
    <n v="20.329999999999998"/>
    <x v="223"/>
    <n v="4.9000000000000002E-2"/>
    <s v="NA"/>
    <n v="2.9000000000000001E-2"/>
    <s v="NA"/>
    <s v="NA"/>
    <s v="NA"/>
    <s v="NA"/>
    <s v="NA"/>
    <s v="NA"/>
    <s v="NA"/>
    <s v="NA"/>
    <s v="NA"/>
    <s v="NA"/>
    <s v="NA"/>
    <x v="5"/>
    <x v="0"/>
    <x v="2"/>
  </r>
  <r>
    <s v="Chrysobalanaceae"/>
    <x v="82"/>
    <s v="Thraupidae"/>
    <x v="2"/>
    <n v="18"/>
    <n v="7.4"/>
    <n v="0.46147037800000001"/>
    <n v="3"/>
    <n v="254"/>
    <n v="1.2E-2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astomataceae"/>
    <x v="83"/>
    <s v="Fringillidae"/>
    <x v="7"/>
    <n v="15"/>
    <n v="6.9"/>
    <n v="0.39349502400000003"/>
    <n v="2"/>
    <n v="15"/>
    <n v="0.26700000000000002"/>
    <s v="NA"/>
    <n v="1"/>
    <x v="26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Rubiaceae"/>
    <x v="84"/>
    <s v="Thraupidae"/>
    <x v="2"/>
    <n v="18"/>
    <n v="7.4"/>
    <n v="0.46147037800000001"/>
    <n v="4"/>
    <n v="5"/>
    <n v="0.8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Rubiaceae"/>
    <x v="84"/>
    <s v="Thraupidae"/>
    <x v="13"/>
    <n v="32.5"/>
    <n v="8.9"/>
    <n v="0.77343226300000001"/>
    <n v="7"/>
    <n v="5"/>
    <n v="1.4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nnonaceae"/>
    <x v="85"/>
    <s v="Turdidae"/>
    <x v="11"/>
    <n v="54"/>
    <n v="11.1"/>
    <n v="1.205449054"/>
    <n v="9"/>
    <n v="32"/>
    <n v="0.28100000000000003"/>
    <n v="27"/>
    <n v="3"/>
    <x v="224"/>
    <n v="0.38"/>
    <s v="NA"/>
    <s v="NA"/>
    <n v="0.68"/>
    <n v="8.5999999999999993E-2"/>
    <s v="NA"/>
    <s v="NA"/>
    <s v="NA"/>
    <s v="NA"/>
    <s v="NA"/>
    <s v="NA"/>
    <s v="NA"/>
    <s v="NA"/>
    <s v="NA"/>
    <x v="5"/>
    <x v="0"/>
    <x v="2"/>
  </r>
  <r>
    <s v="Annonaceae"/>
    <x v="85"/>
    <s v="Turdidae"/>
    <x v="12"/>
    <n v="69.5"/>
    <n v="13.3"/>
    <n v="1.5029055069999999"/>
    <n v="16"/>
    <n v="32"/>
    <n v="0.5"/>
    <n v="48"/>
    <n v="4"/>
    <x v="113"/>
    <n v="0.38"/>
    <s v="NA"/>
    <s v="NA"/>
    <n v="0.68"/>
    <n v="8.5999999999999993E-2"/>
    <s v="NA"/>
    <s v="NA"/>
    <s v="NA"/>
    <s v="NA"/>
    <s v="NA"/>
    <s v="NA"/>
    <s v="NA"/>
    <s v="NA"/>
    <s v="NA"/>
    <x v="5"/>
    <x v="0"/>
    <x v="2"/>
  </r>
  <r>
    <s v="Meliaceae"/>
    <x v="86"/>
    <s v="Turdidae"/>
    <x v="12"/>
    <n v="69.5"/>
    <n v="13.3"/>
    <n v="1.5029055069999999"/>
    <n v="8"/>
    <n v="3"/>
    <n v="2.6669999999999998"/>
    <s v="NA"/>
    <s v="NA"/>
    <x v="10"/>
    <n v="0.49099999999999999"/>
    <n v="0.15"/>
    <n v="0.108"/>
    <n v="0.74"/>
    <n v="0.441"/>
    <n v="0.09"/>
    <n v="1E-3"/>
    <s v="NA"/>
    <s v="NA"/>
    <s v="NA"/>
    <n v="1E-3"/>
    <s v="NA"/>
    <n v="16.719100000000001"/>
    <s v="NA"/>
    <x v="35"/>
    <x v="0"/>
    <x v="2"/>
  </r>
  <r>
    <s v="Nyctaginaceae"/>
    <x v="87"/>
    <s v="Fringillidae"/>
    <x v="7"/>
    <n v="15"/>
    <n v="6.9"/>
    <n v="0.39349502400000003"/>
    <n v="2"/>
    <n v="15.9"/>
    <n v="0.126"/>
    <s v="NA"/>
    <s v="NA"/>
    <x v="10"/>
    <n v="0.193"/>
    <n v="0.16"/>
    <n v="6.0999999999999999E-2"/>
    <n v="0.76"/>
    <n v="2.5000000000000001E-2"/>
    <n v="0.189"/>
    <n v="0.03"/>
    <n v="9.2999999999999999E-2"/>
    <s v="NA"/>
    <n v="0.69199999999999995"/>
    <n v="0.123"/>
    <n v="13.989099999999999"/>
    <n v="5.3971999999999998"/>
    <s v="NA"/>
    <x v="36"/>
    <x v="0"/>
    <x v="2"/>
  </r>
  <r>
    <s v="Nyctaginaceae"/>
    <x v="87"/>
    <s v="Thraupidae"/>
    <x v="3"/>
    <n v="18"/>
    <n v="5.2"/>
    <n v="0.46147037800000001"/>
    <n v="11"/>
    <n v="25.2"/>
    <n v="0.437"/>
    <s v="NA"/>
    <s v="NA"/>
    <x v="10"/>
    <n v="0.193"/>
    <n v="0.16"/>
    <n v="6.0999999999999999E-2"/>
    <n v="0.76"/>
    <n v="2.5000000000000001E-2"/>
    <n v="0.189"/>
    <n v="0.03"/>
    <n v="9.2999999999999999E-2"/>
    <s v="NA"/>
    <n v="0.69199999999999995"/>
    <n v="0.123"/>
    <n v="13.989099999999999"/>
    <n v="5.3971999999999998"/>
    <s v="NA"/>
    <x v="36"/>
    <x v="0"/>
    <x v="2"/>
  </r>
  <r>
    <s v="Nyctaginaceae"/>
    <x v="87"/>
    <s v="Thraupidae"/>
    <x v="13"/>
    <n v="32.5"/>
    <n v="8.9"/>
    <n v="0.77343226300000001"/>
    <n v="1"/>
    <n v="254"/>
    <n v="4.0000000000000001E-3"/>
    <s v="NA"/>
    <s v="NA"/>
    <x v="10"/>
    <n v="0.193"/>
    <n v="0.16"/>
    <n v="6.0999999999999999E-2"/>
    <n v="0.76"/>
    <n v="2.5000000000000001E-2"/>
    <n v="0.189"/>
    <n v="0.03"/>
    <n v="9.2999999999999999E-2"/>
    <s v="NA"/>
    <n v="0.69199999999999995"/>
    <n v="0.123"/>
    <n v="13.989099999999999"/>
    <n v="5.3971999999999998"/>
    <s v="NA"/>
    <x v="36"/>
    <x v="0"/>
    <x v="2"/>
  </r>
  <r>
    <s v="Nyctaginaceae"/>
    <x v="87"/>
    <s v="Thraupidae"/>
    <x v="13"/>
    <n v="32.5"/>
    <n v="8.9"/>
    <n v="0.77343226300000001"/>
    <n v="10"/>
    <n v="15.9"/>
    <n v="0.629"/>
    <s v="NA"/>
    <s v="NA"/>
    <x v="10"/>
    <n v="0.193"/>
    <n v="0.16"/>
    <n v="6.0999999999999999E-2"/>
    <n v="0.76"/>
    <n v="2.5000000000000001E-2"/>
    <n v="0.189"/>
    <n v="0.03"/>
    <n v="9.2999999999999999E-2"/>
    <s v="NA"/>
    <n v="0.69199999999999995"/>
    <n v="0.123"/>
    <n v="13.989099999999999"/>
    <n v="5.3971999999999998"/>
    <s v="NA"/>
    <x v="36"/>
    <x v="0"/>
    <x v="2"/>
  </r>
  <r>
    <s v="Nyctaginaceae"/>
    <x v="87"/>
    <s v="Turdidae"/>
    <x v="11"/>
    <n v="54"/>
    <n v="11.1"/>
    <n v="1.205449054"/>
    <n v="16"/>
    <n v="25.2"/>
    <n v="0.63500000000000001"/>
    <s v="NA"/>
    <s v="NA"/>
    <x v="10"/>
    <n v="0.193"/>
    <n v="0.16"/>
    <n v="6.0999999999999999E-2"/>
    <n v="0.76"/>
    <n v="2.5000000000000001E-2"/>
    <n v="0.189"/>
    <n v="0.03"/>
    <n v="9.2999999999999999E-2"/>
    <s v="NA"/>
    <n v="0.69199999999999995"/>
    <n v="0.123"/>
    <n v="13.989099999999999"/>
    <n v="5.3971999999999998"/>
    <s v="NA"/>
    <x v="36"/>
    <x v="0"/>
    <x v="2"/>
  </r>
  <r>
    <s v="Nyctaginaceae"/>
    <x v="87"/>
    <s v="Turdidae"/>
    <x v="11"/>
    <n v="54"/>
    <n v="11.1"/>
    <n v="1.205449054"/>
    <n v="2"/>
    <n v="15.9"/>
    <n v="0.126"/>
    <s v="NA"/>
    <s v="NA"/>
    <x v="10"/>
    <n v="0.193"/>
    <n v="0.16"/>
    <n v="6.0999999999999999E-2"/>
    <n v="0.76"/>
    <n v="2.5000000000000001E-2"/>
    <n v="0.189"/>
    <n v="0.03"/>
    <n v="9.2999999999999999E-2"/>
    <s v="NA"/>
    <n v="0.69199999999999995"/>
    <n v="0.123"/>
    <n v="13.989099999999999"/>
    <n v="5.3971999999999998"/>
    <s v="NA"/>
    <x v="36"/>
    <x v="0"/>
    <x v="2"/>
  </r>
  <r>
    <s v="Nyctaginaceae"/>
    <x v="87"/>
    <s v="Turdidae"/>
    <x v="12"/>
    <n v="69.5"/>
    <n v="13.3"/>
    <n v="1.5029055069999999"/>
    <n v="2"/>
    <n v="25.2"/>
    <n v="7.9000000000000001E-2"/>
    <s v="NA"/>
    <s v="NA"/>
    <x v="10"/>
    <n v="0.193"/>
    <n v="0.16"/>
    <n v="6.0999999999999999E-2"/>
    <n v="0.76"/>
    <n v="2.5000000000000001E-2"/>
    <n v="0.189"/>
    <n v="0.03"/>
    <n v="9.2999999999999999E-2"/>
    <s v="NA"/>
    <n v="0.69199999999999995"/>
    <n v="0.123"/>
    <n v="13.989099999999999"/>
    <n v="5.3971999999999998"/>
    <s v="NA"/>
    <x v="36"/>
    <x v="0"/>
    <x v="2"/>
  </r>
  <r>
    <s v="Rhamnaceae"/>
    <x v="88"/>
    <s v="Thraupidae"/>
    <x v="2"/>
    <n v="18"/>
    <n v="7.4"/>
    <n v="0.46147037800000001"/>
    <n v="21"/>
    <n v="23"/>
    <n v="0.91300000000000003"/>
    <n v="37"/>
    <n v="1.76"/>
    <x v="225"/>
    <n v="0.8"/>
    <s v="NA"/>
    <n v="0.13"/>
    <s v="NA"/>
    <s v="NA"/>
    <s v="NA"/>
    <s v="NA"/>
    <s v="NA"/>
    <s v="NA"/>
    <s v="NA"/>
    <s v="NA"/>
    <s v="NA"/>
    <s v="NA"/>
    <s v="NA"/>
    <x v="5"/>
    <x v="0"/>
    <x v="2"/>
  </r>
  <r>
    <s v="Rhamnaceae"/>
    <x v="88"/>
    <s v="Thraupidae"/>
    <x v="13"/>
    <n v="32.5"/>
    <n v="8.9"/>
    <n v="0.77343226300000001"/>
    <n v="42"/>
    <n v="23"/>
    <n v="1.8260000000000001"/>
    <n v="104"/>
    <n v="2.48"/>
    <x v="226"/>
    <n v="0.8"/>
    <s v="NA"/>
    <n v="0.13"/>
    <s v="NA"/>
    <s v="NA"/>
    <s v="NA"/>
    <s v="NA"/>
    <s v="NA"/>
    <s v="NA"/>
    <s v="NA"/>
    <s v="NA"/>
    <s v="NA"/>
    <s v="NA"/>
    <s v="NA"/>
    <x v="5"/>
    <x v="0"/>
    <x v="2"/>
  </r>
  <r>
    <s v="Rhamnaceae"/>
    <x v="88"/>
    <s v="Thraupidae"/>
    <x v="13"/>
    <n v="32.5"/>
    <n v="8.9"/>
    <n v="0.77343226300000001"/>
    <n v="42"/>
    <n v="23"/>
    <n v="1.8260000000000001"/>
    <n v="104"/>
    <n v="3.5"/>
    <x v="227"/>
    <n v="0.8"/>
    <s v="NA"/>
    <n v="0.13"/>
    <s v="NA"/>
    <s v="NA"/>
    <s v="NA"/>
    <s v="NA"/>
    <s v="NA"/>
    <s v="NA"/>
    <s v="NA"/>
    <s v="NA"/>
    <s v="NA"/>
    <s v="NA"/>
    <s v="NA"/>
    <x v="5"/>
    <x v="0"/>
    <x v="2"/>
  </r>
  <r>
    <s v="Moraceae"/>
    <x v="89"/>
    <s v="Thraupidae"/>
    <x v="2"/>
    <n v="18"/>
    <n v="7.4"/>
    <n v="0.46147037800000001"/>
    <n v="4"/>
    <n v="4.5"/>
    <n v="0.88900000000000001"/>
    <s v="NA"/>
    <n v="1"/>
    <x v="228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Moraceae"/>
    <x v="89"/>
    <s v="Thraupidae"/>
    <x v="2"/>
    <n v="18"/>
    <n v="7.4"/>
    <n v="0.46147037800000001"/>
    <n v="61"/>
    <n v="30"/>
    <n v="2.0329999999999999"/>
    <s v="NA"/>
    <n v="1"/>
    <x v="229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Moraceae"/>
    <x v="89"/>
    <s v="Thraupidae"/>
    <x v="13"/>
    <n v="32.5"/>
    <n v="8.9"/>
    <n v="0.77343226300000001"/>
    <n v="126"/>
    <n v="30"/>
    <n v="4.2"/>
    <s v="NA"/>
    <n v="1"/>
    <x v="14"/>
    <s v="NA"/>
    <s v="NA"/>
    <s v="NA"/>
    <s v="NA"/>
    <s v="NA"/>
    <s v="NA"/>
    <s v="NA"/>
    <s v="NA"/>
    <s v="NA"/>
    <s v="NA"/>
    <s v="NA"/>
    <s v="NA"/>
    <s v="NA"/>
    <s v="NA"/>
    <x v="5"/>
    <x v="3"/>
    <x v="2"/>
  </r>
  <r>
    <s v="Moraceae"/>
    <x v="89"/>
    <s v="Fringillidae"/>
    <x v="6"/>
    <n v="11"/>
    <n v="6.1"/>
    <n v="0.30006296300000002"/>
    <n v="7"/>
    <n v="30"/>
    <n v="0.23300000000000001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oraceae"/>
    <x v="89"/>
    <s v="Thraupidae"/>
    <x v="13"/>
    <n v="32.5"/>
    <n v="8.9"/>
    <n v="0.77343226300000001"/>
    <n v="12"/>
    <n v="4.5"/>
    <n v="2.6669999999999998"/>
    <s v="NA"/>
    <n v="1"/>
    <x v="23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oraceae"/>
    <x v="89"/>
    <s v="Turdidae"/>
    <x v="12"/>
    <n v="69.5"/>
    <n v="13.3"/>
    <n v="1.5029055069999999"/>
    <n v="11"/>
    <n v="4.5"/>
    <n v="2.444"/>
    <s v="NA"/>
    <n v="5"/>
    <x v="231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oraceae"/>
    <x v="90"/>
    <s v="Thraupidae"/>
    <x v="13"/>
    <n v="32.5"/>
    <n v="8.9"/>
    <n v="0.77343226300000001"/>
    <n v="3"/>
    <n v="2"/>
    <n v="1.5"/>
    <s v="NA"/>
    <n v="10"/>
    <x v="232"/>
    <n v="9.7349999999999994"/>
    <n v="10.237"/>
    <n v="2.2879999999999998"/>
    <n v="0.86"/>
    <n v="4.4999999999999998E-2"/>
    <n v="5.3999999999999999E-2"/>
    <n v="2E-3"/>
    <n v="9.1999999999999998E-2"/>
    <n v="0.90800000000000003"/>
    <n v="0.80800000000000005"/>
    <n v="9.4E-2"/>
    <n v="14.5372"/>
    <n v="3.7557999999999998"/>
    <n v="16.0472"/>
    <x v="37"/>
    <x v="0"/>
    <x v="2"/>
  </r>
  <r>
    <s v="Moraceae"/>
    <x v="91"/>
    <s v="Fringillidae"/>
    <x v="7"/>
    <n v="15"/>
    <n v="6.9"/>
    <n v="0.39349502400000003"/>
    <n v="149"/>
    <n v="18.100000000000001"/>
    <n v="8.2319999999999993"/>
    <s v="NA"/>
    <s v="NA"/>
    <x v="10"/>
    <n v="0.26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oraceae"/>
    <x v="92"/>
    <s v="Thraupidae"/>
    <x v="15"/>
    <n v="39"/>
    <n v="8.3000000000000007"/>
    <n v="0.90704089499999996"/>
    <n v="5"/>
    <n v="8.6"/>
    <n v="0.58499999999999996"/>
    <n v="6"/>
    <n v="2"/>
    <x v="233"/>
    <n v="0.84499999999999997"/>
    <s v="NA"/>
    <n v="8.2000000000000003E-2"/>
    <n v="0.8"/>
    <n v="4.4999999999999998E-2"/>
    <n v="6.4000000000000001E-2"/>
    <s v="NA"/>
    <s v="NA"/>
    <n v="0.79900000000000004"/>
    <s v="NA"/>
    <s v="NA"/>
    <s v="NA"/>
    <s v="NA"/>
    <n v="14.542299999999999"/>
    <x v="38"/>
    <x v="0"/>
    <x v="2"/>
  </r>
  <r>
    <s v="Moraceae"/>
    <x v="92"/>
    <s v="Thraupidae"/>
    <x v="13"/>
    <n v="32.5"/>
    <n v="8.9"/>
    <n v="0.77343226300000001"/>
    <n v="38"/>
    <n v="8.6"/>
    <n v="4.444"/>
    <n v="59"/>
    <n v="1.9"/>
    <x v="234"/>
    <n v="0.84499999999999997"/>
    <s v="NA"/>
    <n v="8.2000000000000003E-2"/>
    <n v="0.8"/>
    <n v="4.4999999999999998E-2"/>
    <n v="6.4000000000000001E-2"/>
    <s v="NA"/>
    <s v="NA"/>
    <n v="0.79900000000000004"/>
    <s v="NA"/>
    <s v="NA"/>
    <s v="NA"/>
    <s v="NA"/>
    <n v="14.542299999999999"/>
    <x v="38"/>
    <x v="0"/>
    <x v="2"/>
  </r>
  <r>
    <s v="Arecaceae"/>
    <x v="93"/>
    <s v="Turdidae"/>
    <x v="12"/>
    <n v="69.5"/>
    <n v="13.3"/>
    <n v="1.5029055069999999"/>
    <n v="17"/>
    <n v="8"/>
    <n v="2.125"/>
    <s v="NA"/>
    <n v="1.6"/>
    <x v="235"/>
    <s v="NA"/>
    <s v="NA"/>
    <s v="NA"/>
    <s v="NA"/>
    <n v="0.40799999999999997"/>
    <n v="8.1000000000000003E-2"/>
    <s v="NA"/>
    <s v="NA"/>
    <s v="NA"/>
    <n v="0.42499999999999999"/>
    <s v="NA"/>
    <n v="21.839600000000001"/>
    <s v="NA"/>
    <s v="NA"/>
    <x v="5"/>
    <x v="1"/>
    <x v="2"/>
  </r>
  <r>
    <s v="Arecaceae"/>
    <x v="93"/>
    <s v="Thraupidae"/>
    <x v="13"/>
    <n v="32.5"/>
    <n v="8.9"/>
    <n v="0.77343226300000001"/>
    <n v="1"/>
    <n v="8"/>
    <n v="0.125"/>
    <s v="NA"/>
    <s v="NA"/>
    <x v="10"/>
    <s v="NA"/>
    <s v="NA"/>
    <s v="NA"/>
    <s v="NA"/>
    <n v="0.40799999999999997"/>
    <n v="8.1000000000000003E-2"/>
    <s v="NA"/>
    <s v="NA"/>
    <s v="NA"/>
    <n v="0.42499999999999999"/>
    <s v="NA"/>
    <n v="21.839600000000001"/>
    <s v="NA"/>
    <s v="NA"/>
    <x v="5"/>
    <x v="0"/>
    <x v="2"/>
  </r>
  <r>
    <s v="Arecaceae"/>
    <x v="94"/>
    <s v="Thraupidae"/>
    <x v="3"/>
    <n v="18"/>
    <n v="5.2"/>
    <n v="0.46147037800000001"/>
    <n v="2"/>
    <n v="324"/>
    <n v="6.0000000000000001E-3"/>
    <s v="NA"/>
    <n v="1.1399999999999999"/>
    <x v="7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1"/>
    <x v="2"/>
  </r>
  <r>
    <s v="Arecaceae"/>
    <x v="94"/>
    <s v="Cracidae"/>
    <x v="8"/>
    <n v="1250"/>
    <n v="19.100000000000001"/>
    <n v="18.781880900000001"/>
    <n v="3"/>
    <n v="750"/>
    <n v="4.0000000000000001E-3"/>
    <s v="NA"/>
    <n v="41.98"/>
    <x v="173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Cracidae"/>
    <x v="8"/>
    <n v="1250"/>
    <n v="19.100000000000001"/>
    <n v="18.781880900000001"/>
    <n v="7"/>
    <s v="NA"/>
    <s v="NA"/>
    <s v="NA"/>
    <n v="41.98"/>
    <x v="1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Cracidae"/>
    <x v="8"/>
    <n v="1250"/>
    <n v="19.100000000000001"/>
    <n v="18.781880900000001"/>
    <n v="3"/>
    <s v="NA"/>
    <s v="NA"/>
    <s v="NA"/>
    <n v="41.98"/>
    <x v="1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Ramphastidae"/>
    <x v="16"/>
    <n v="146"/>
    <n v="23.6"/>
    <n v="2.8752927229999998"/>
    <n v="6"/>
    <n v="750"/>
    <n v="8.0000000000000002E-3"/>
    <s v="NA"/>
    <n v="6.3"/>
    <x v="53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Cracidae"/>
    <x v="9"/>
    <n v="1770"/>
    <n v="22.3"/>
    <n v="25.45474201"/>
    <n v="3"/>
    <n v="750"/>
    <n v="4.0000000000000001E-3"/>
    <s v="NA"/>
    <n v="8.9700000000000006"/>
    <x v="236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Cracidae"/>
    <x v="9"/>
    <n v="1770"/>
    <n v="22.3"/>
    <n v="25.45474201"/>
    <n v="2"/>
    <n v="250"/>
    <n v="8.0000000000000002E-3"/>
    <s v="NA"/>
    <n v="8.9700000000000006"/>
    <x v="23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Cracidae"/>
    <x v="9"/>
    <n v="1770"/>
    <n v="22.3"/>
    <n v="25.45474201"/>
    <n v="2"/>
    <s v="NA"/>
    <s v="NA"/>
    <s v="NA"/>
    <n v="8.9700000000000006"/>
    <x v="1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Cotingidae"/>
    <x v="17"/>
    <n v="200"/>
    <n v="23.6"/>
    <n v="3.785630201"/>
    <n v="3"/>
    <n v="750"/>
    <n v="4.0000000000000001E-3"/>
    <s v="NA"/>
    <n v="4.2"/>
    <x v="9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Ramphastidae"/>
    <x v="14"/>
    <n v="331"/>
    <n v="30.7"/>
    <n v="5.8798753819999998"/>
    <n v="2"/>
    <n v="750"/>
    <n v="3.0000000000000001E-3"/>
    <s v="NA"/>
    <n v="5.27"/>
    <x v="238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Ramphastidae"/>
    <x v="1"/>
    <n v="164"/>
    <n v="25"/>
    <n v="3.1828143249999998"/>
    <n v="6"/>
    <n v="750"/>
    <n v="8.0000000000000002E-3"/>
    <s v="NA"/>
    <n v="7.43"/>
    <x v="239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Thraupidae"/>
    <x v="4"/>
    <n v="18.7"/>
    <n v="6.1"/>
    <n v="0.47711740499999999"/>
    <n v="2"/>
    <n v="324"/>
    <n v="6.0000000000000001E-3"/>
    <s v="NA"/>
    <n v="1.1399999999999999"/>
    <x v="7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Thraupidae"/>
    <x v="4"/>
    <n v="18.7"/>
    <n v="6.1"/>
    <n v="0.47711740499999999"/>
    <n v="2"/>
    <n v="324"/>
    <n v="6.0000000000000001E-3"/>
    <s v="NA"/>
    <n v="1.1399999999999999"/>
    <x v="7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Cotingidae"/>
    <x v="5"/>
    <n v="68.099999999999994"/>
    <n v="16.600000000000001"/>
    <n v="1.4764118180000001"/>
    <n v="1"/>
    <n v="750"/>
    <n v="1E-3"/>
    <s v="NA"/>
    <n v="1.92"/>
    <x v="68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Trogonidae"/>
    <x v="18"/>
    <n v="89.7"/>
    <n v="20.5"/>
    <n v="1.8783555249999999"/>
    <n v="6"/>
    <n v="750"/>
    <n v="8.0000000000000002E-3"/>
    <s v="NA"/>
    <n v="5.63"/>
    <x v="24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Turdidae"/>
    <x v="11"/>
    <n v="54"/>
    <n v="11.1"/>
    <n v="1.205449054"/>
    <n v="4"/>
    <n v="750"/>
    <n v="5.0000000000000001E-3"/>
    <s v="NA"/>
    <n v="2.08"/>
    <x v="8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Turdidae"/>
    <x v="11"/>
    <n v="54"/>
    <n v="11.1"/>
    <n v="1.205449054"/>
    <n v="2"/>
    <n v="250"/>
    <n v="8.0000000000000002E-3"/>
    <s v="NA"/>
    <n v="2.08"/>
    <x v="9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Turdidae"/>
    <x v="12"/>
    <n v="69.5"/>
    <n v="13.3"/>
    <n v="1.5029055069999999"/>
    <n v="2"/>
    <n v="750"/>
    <n v="3.0000000000000001E-3"/>
    <s v="NA"/>
    <n v="1.6"/>
    <x v="81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3"/>
    <x v="2"/>
  </r>
  <r>
    <s v="Arecaceae"/>
    <x v="94"/>
    <s v="Cracidae"/>
    <x v="8"/>
    <n v="1250"/>
    <n v="19.100000000000001"/>
    <n v="18.781880900000001"/>
    <n v="7"/>
    <n v="276"/>
    <n v="2.3E-2"/>
    <n v="76"/>
    <n v="10.86"/>
    <x v="241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racidae"/>
    <x v="8"/>
    <n v="1250"/>
    <n v="19.100000000000001"/>
    <n v="18.781880900000001"/>
    <s v="NA"/>
    <s v="NA"/>
    <n v="1.7999999999999999E-2"/>
    <s v="NA"/>
    <n v="30.09"/>
    <x v="24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racidae"/>
    <x v="8"/>
    <n v="1250"/>
    <n v="19.100000000000001"/>
    <n v="18.781880900000001"/>
    <n v="3"/>
    <n v="330"/>
    <n v="1.7999999999999999E-2"/>
    <s v="NA"/>
    <n v="85"/>
    <x v="243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6"/>
    <n v="146"/>
    <n v="23.6"/>
    <n v="2.8752927229999998"/>
    <s v="NA"/>
    <s v="NA"/>
    <n v="4.4999999999999998E-2"/>
    <s v="NA"/>
    <n v="3.6"/>
    <x v="66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6"/>
    <n v="146"/>
    <n v="23.6"/>
    <n v="2.8752927229999998"/>
    <n v="6"/>
    <n v="330"/>
    <n v="5.5E-2"/>
    <s v="NA"/>
    <n v="9"/>
    <x v="244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racidae"/>
    <x v="9"/>
    <n v="1770"/>
    <n v="22.3"/>
    <n v="25.45474201"/>
    <n v="1"/>
    <n v="324"/>
    <n v="3.0000000000000001E-3"/>
    <n v="10"/>
    <n v="10"/>
    <x v="123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racidae"/>
    <x v="9"/>
    <n v="1770"/>
    <n v="22.3"/>
    <n v="25.45474201"/>
    <s v="NA"/>
    <s v="NA"/>
    <n v="1.2E-2"/>
    <s v="NA"/>
    <n v="8.91"/>
    <x v="245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racidae"/>
    <x v="9"/>
    <n v="1770"/>
    <n v="22.3"/>
    <n v="25.45474201"/>
    <n v="3"/>
    <n v="330"/>
    <n v="1.7999999999999999E-2"/>
    <s v="NA"/>
    <n v="8"/>
    <x v="246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17"/>
    <n v="200"/>
    <n v="23.6"/>
    <n v="3.785630201"/>
    <n v="3"/>
    <n v="330"/>
    <n v="8.9999999999999993E-3"/>
    <s v="NA"/>
    <n v="2"/>
    <x v="24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17"/>
    <n v="200"/>
    <n v="23.6"/>
    <n v="3.785630201"/>
    <n v="3"/>
    <n v="190"/>
    <n v="1.6E-2"/>
    <n v="7"/>
    <n v="2.33"/>
    <x v="248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17"/>
    <n v="200"/>
    <n v="23.6"/>
    <n v="3.785630201"/>
    <n v="9"/>
    <n v="324"/>
    <n v="2.8000000000000001E-2"/>
    <n v="21"/>
    <n v="2.33"/>
    <x v="13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17"/>
    <n v="200"/>
    <n v="23.6"/>
    <n v="3.785630201"/>
    <n v="6"/>
    <n v="324"/>
    <n v="1.9E-2"/>
    <n v="28"/>
    <n v="4.67"/>
    <x v="11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17"/>
    <n v="200"/>
    <n v="23.6"/>
    <n v="3.785630201"/>
    <n v="5"/>
    <n v="276"/>
    <n v="1.6E-2"/>
    <n v="49"/>
    <n v="8.8000000000000007"/>
    <x v="249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17"/>
    <n v="200"/>
    <n v="23.6"/>
    <n v="3.785630201"/>
    <n v="8"/>
    <n v="190"/>
    <n v="4.2000000000000003E-2"/>
    <n v="30"/>
    <n v="3.75"/>
    <x v="25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17"/>
    <n v="200"/>
    <n v="23.6"/>
    <n v="3.785630201"/>
    <s v="NA"/>
    <s v="NA"/>
    <n v="4.2000000000000003E-2"/>
    <s v="NA"/>
    <n v="5.54"/>
    <x v="13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4"/>
    <n v="331"/>
    <n v="30.7"/>
    <n v="5.8798753819999998"/>
    <n v="1"/>
    <n v="324"/>
    <n v="3.0000000000000001E-3"/>
    <n v="3"/>
    <n v="3"/>
    <x v="251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4"/>
    <n v="331"/>
    <n v="30.7"/>
    <n v="5.8798753819999998"/>
    <n v="1"/>
    <n v="324"/>
    <n v="3.0000000000000001E-3"/>
    <n v="5"/>
    <n v="5"/>
    <x v="86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4"/>
    <n v="331"/>
    <n v="30.7"/>
    <n v="5.8798753819999998"/>
    <n v="4"/>
    <n v="324"/>
    <n v="1.2E-2"/>
    <n v="13"/>
    <n v="3.25"/>
    <x v="5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4"/>
    <n v="331"/>
    <n v="30.7"/>
    <n v="5.8798753819999998"/>
    <n v="3"/>
    <n v="276"/>
    <n v="0.01"/>
    <n v="14"/>
    <n v="4.67"/>
    <x v="24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4"/>
    <n v="331"/>
    <n v="30.7"/>
    <n v="5.8798753819999998"/>
    <s v="NA"/>
    <s v="NA"/>
    <n v="1.4E-2"/>
    <s v="NA"/>
    <n v="4.4400000000000004"/>
    <x v="89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4"/>
    <n v="331"/>
    <n v="30.7"/>
    <n v="5.8798753819999998"/>
    <n v="1"/>
    <n v="330"/>
    <n v="6.0000000000000001E-3"/>
    <s v="NA"/>
    <n v="12"/>
    <x v="25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4"/>
    <n v="331"/>
    <n v="30.7"/>
    <n v="5.8798753819999998"/>
    <n v="2"/>
    <n v="330"/>
    <n v="1.7999999999999999E-2"/>
    <s v="NA"/>
    <n v="4.5"/>
    <x v="253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9"/>
    <n v="343.5"/>
    <n v="30.1"/>
    <n v="6.0734919850000004"/>
    <n v="1"/>
    <n v="276"/>
    <n v="3.0000000000000001E-3"/>
    <n v="8"/>
    <n v="8"/>
    <x v="128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9"/>
    <n v="343.5"/>
    <n v="30.1"/>
    <n v="6.0734919850000004"/>
    <n v="3"/>
    <n v="324"/>
    <n v="8.9999999999999993E-3"/>
    <n v="9"/>
    <n v="3"/>
    <x v="9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9"/>
    <n v="343.5"/>
    <n v="30.1"/>
    <n v="6.0734919850000004"/>
    <n v="1"/>
    <n v="330"/>
    <n v="6.0000000000000001E-3"/>
    <s v="NA"/>
    <n v="5"/>
    <x v="254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9"/>
    <n v="343.5"/>
    <n v="30.1"/>
    <n v="6.0734919850000004"/>
    <n v="3"/>
    <n v="190"/>
    <n v="1.6E-2"/>
    <n v="16"/>
    <n v="5.33"/>
    <x v="255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9"/>
    <n v="343.5"/>
    <n v="30.1"/>
    <n v="6.0734919850000004"/>
    <n v="6"/>
    <n v="190"/>
    <n v="3.2000000000000001E-2"/>
    <n v="21"/>
    <n v="3.5"/>
    <x v="256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9"/>
    <n v="343.5"/>
    <n v="30.1"/>
    <n v="6.0734919850000004"/>
    <n v="7"/>
    <n v="324"/>
    <n v="2.1999999999999999E-2"/>
    <n v="49"/>
    <n v="7"/>
    <x v="25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9"/>
    <n v="343.5"/>
    <n v="30.1"/>
    <n v="6.0734919850000004"/>
    <n v="10"/>
    <n v="324"/>
    <n v="3.1E-2"/>
    <n v="55"/>
    <n v="5.5"/>
    <x v="258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9"/>
    <n v="343.5"/>
    <n v="30.1"/>
    <n v="6.0734919850000004"/>
    <s v="NA"/>
    <s v="NA"/>
    <n v="3.4000000000000002E-2"/>
    <s v="NA"/>
    <n v="6.95"/>
    <x v="259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"/>
    <n v="164"/>
    <n v="25"/>
    <n v="3.1828143249999998"/>
    <n v="5"/>
    <n v="324"/>
    <n v="1.4999999999999999E-2"/>
    <n v="8"/>
    <n v="1.6"/>
    <x v="26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"/>
    <n v="164"/>
    <n v="25"/>
    <n v="3.1828143249999998"/>
    <n v="4"/>
    <n v="324"/>
    <n v="1.2E-2"/>
    <n v="18"/>
    <n v="4.5"/>
    <x v="261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"/>
    <n v="164"/>
    <n v="25"/>
    <n v="3.1828143249999998"/>
    <n v="2"/>
    <n v="190"/>
    <n v="1.0999999999999999E-2"/>
    <n v="27"/>
    <n v="13.5"/>
    <x v="249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"/>
    <n v="164"/>
    <n v="25"/>
    <n v="3.1828143249999998"/>
    <n v="6"/>
    <n v="330"/>
    <n v="2.7E-2"/>
    <s v="NA"/>
    <n v="9.8000000000000007"/>
    <x v="26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"/>
    <n v="164"/>
    <n v="25"/>
    <n v="3.1828143249999998"/>
    <s v="NA"/>
    <s v="NA"/>
    <n v="5.0999999999999997E-2"/>
    <s v="NA"/>
    <n v="6.28"/>
    <x v="26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"/>
    <n v="164"/>
    <n v="25"/>
    <n v="3.1828143249999998"/>
    <n v="26"/>
    <n v="276"/>
    <n v="8.4000000000000005E-2"/>
    <n v="166"/>
    <n v="6.31"/>
    <x v="263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Ramphastidae"/>
    <x v="1"/>
    <n v="164"/>
    <n v="25"/>
    <n v="3.1828143249999998"/>
    <n v="3"/>
    <n v="33"/>
    <n v="0.182"/>
    <s v="NA"/>
    <n v="10"/>
    <x v="264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hraupidae"/>
    <x v="4"/>
    <n v="18.7"/>
    <n v="6.1"/>
    <n v="0.47711740499999999"/>
    <s v="NA"/>
    <s v="NA"/>
    <n v="1.6E-2"/>
    <s v="NA"/>
    <n v="1.08"/>
    <x v="9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hraupidae"/>
    <x v="4"/>
    <n v="18.7"/>
    <n v="6.1"/>
    <n v="0.47711740499999999"/>
    <n v="5"/>
    <n v="276"/>
    <n v="1.6E-2"/>
    <n v="6"/>
    <n v="1.2"/>
    <x v="265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5"/>
    <n v="68.099999999999994"/>
    <n v="16.600000000000001"/>
    <n v="1.4764118180000001"/>
    <n v="1"/>
    <n v="330"/>
    <n v="3.0000000000000001E-3"/>
    <s v="NA"/>
    <n v="2"/>
    <x v="144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5"/>
    <n v="68.099999999999994"/>
    <n v="16.600000000000001"/>
    <n v="1.4764118180000001"/>
    <n v="2"/>
    <n v="324"/>
    <n v="6.0000000000000001E-3"/>
    <n v="3"/>
    <n v="1.5"/>
    <x v="251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Cotingidae"/>
    <x v="5"/>
    <n v="68.099999999999994"/>
    <n v="16.600000000000001"/>
    <n v="1.4764118180000001"/>
    <s v="NA"/>
    <s v="NA"/>
    <n v="4.0000000000000001E-3"/>
    <s v="NA"/>
    <n v="2.25"/>
    <x v="251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rogonidae"/>
    <x v="18"/>
    <n v="89.7"/>
    <n v="20.5"/>
    <n v="1.8783555249999999"/>
    <n v="2"/>
    <n v="324"/>
    <n v="6.0000000000000001E-3"/>
    <n v="2"/>
    <n v="1"/>
    <x v="144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rogonidae"/>
    <x v="18"/>
    <n v="89.7"/>
    <n v="20.5"/>
    <n v="1.8783555249999999"/>
    <s v="NA"/>
    <s v="NA"/>
    <n v="0.01"/>
    <s v="NA"/>
    <n v="1"/>
    <x v="266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rogonidae"/>
    <x v="18"/>
    <n v="89.7"/>
    <n v="20.5"/>
    <n v="1.8783555249999999"/>
    <n v="2"/>
    <n v="190"/>
    <n v="1.0999999999999999E-2"/>
    <n v="2"/>
    <n v="1"/>
    <x v="8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rogonidae"/>
    <x v="18"/>
    <n v="89.7"/>
    <n v="20.5"/>
    <n v="1.8783555249999999"/>
    <n v="6"/>
    <n v="324"/>
    <n v="1.9E-2"/>
    <n v="4"/>
    <n v="1.25"/>
    <x v="193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rogonidae"/>
    <x v="18"/>
    <n v="89.7"/>
    <n v="20.5"/>
    <n v="1.8783555249999999"/>
    <n v="5"/>
    <n v="324"/>
    <n v="1.4999999999999999E-2"/>
    <n v="11"/>
    <n v="2.2000000000000002"/>
    <x v="194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rogonidae"/>
    <x v="18"/>
    <n v="89.7"/>
    <n v="20.5"/>
    <n v="1.8783555249999999"/>
    <n v="6"/>
    <n v="330"/>
    <n v="2.7E-2"/>
    <s v="NA"/>
    <n v="3.6"/>
    <x v="26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rogonidae"/>
    <x v="18"/>
    <n v="89.7"/>
    <n v="20.5"/>
    <n v="1.8783555249999999"/>
    <s v="NA"/>
    <s v="NA"/>
    <n v="0.122"/>
    <s v="NA"/>
    <n v="1.0900000000000001"/>
    <x v="2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rogonidae"/>
    <x v="18"/>
    <n v="89.7"/>
    <n v="20.5"/>
    <n v="1.8783555249999999"/>
    <n v="73"/>
    <n v="276"/>
    <n v="0.23400000000000001"/>
    <n v="75"/>
    <n v="1.03"/>
    <x v="268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rogonidae"/>
    <x v="18"/>
    <n v="89.7"/>
    <n v="20.5"/>
    <n v="1.8783555249999999"/>
    <n v="2"/>
    <n v="33"/>
    <n v="6.0999999999999999E-2"/>
    <s v="NA"/>
    <n v="38.5"/>
    <x v="269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n v="4"/>
    <n v="330"/>
    <n v="1.2E-2"/>
    <s v="NA"/>
    <n v="1.5"/>
    <x v="24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n v="2"/>
    <n v="324"/>
    <n v="6.0000000000000001E-3"/>
    <n v="6"/>
    <n v="3"/>
    <x v="265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n v="1"/>
    <n v="190"/>
    <n v="5.0000000000000001E-3"/>
    <n v="4"/>
    <n v="4"/>
    <x v="27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n v="7"/>
    <n v="324"/>
    <n v="2.1999999999999999E-2"/>
    <n v="15"/>
    <n v="2.14"/>
    <x v="271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s v="NA"/>
    <s v="NA"/>
    <n v="5.0999999999999997E-2"/>
    <s v="NA"/>
    <n v="1.27"/>
    <x v="130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n v="8"/>
    <n v="190"/>
    <n v="4.2000000000000003E-2"/>
    <n v="14"/>
    <n v="1.75"/>
    <x v="54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n v="8"/>
    <n v="190"/>
    <n v="4.2000000000000003E-2"/>
    <n v="16"/>
    <n v="2"/>
    <x v="255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n v="31"/>
    <n v="324"/>
    <n v="9.6000000000000002E-2"/>
    <n v="33"/>
    <n v="1.06"/>
    <x v="272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s v="NA"/>
    <s v="NA"/>
    <n v="0.157"/>
    <s v="NA"/>
    <n v="1.99"/>
    <x v="273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1"/>
    <n v="54"/>
    <n v="11.1"/>
    <n v="1.205449054"/>
    <n v="52"/>
    <n v="276"/>
    <n v="0.16700000000000001"/>
    <n v="110"/>
    <n v="2.12"/>
    <x v="274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2"/>
    <n v="69.5"/>
    <n v="13.3"/>
    <n v="1.5029055069999999"/>
    <n v="2"/>
    <n v="324"/>
    <n v="6.0000000000000001E-3"/>
    <n v="3"/>
    <n v="1.5"/>
    <x v="251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2"/>
    <n v="69.5"/>
    <n v="13.3"/>
    <n v="1.5029055069999999"/>
    <n v="3"/>
    <n v="190"/>
    <n v="1.6E-2"/>
    <n v="2"/>
    <n v="0.67"/>
    <x v="8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2"/>
    <n v="69.5"/>
    <n v="13.3"/>
    <n v="1.5029055069999999"/>
    <n v="2"/>
    <n v="324"/>
    <n v="6.0000000000000001E-3"/>
    <n v="4"/>
    <n v="2"/>
    <x v="2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2"/>
    <n v="69.5"/>
    <n v="13.3"/>
    <n v="1.5029055069999999"/>
    <n v="3"/>
    <n v="330"/>
    <n v="8.9999999999999993E-3"/>
    <s v="NA"/>
    <n v="2"/>
    <x v="24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2"/>
    <n v="69.5"/>
    <n v="13.3"/>
    <n v="1.5029055069999999"/>
    <n v="3"/>
    <n v="276"/>
    <n v="0.01"/>
    <n v="6"/>
    <n v="2"/>
    <x v="265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2"/>
    <n v="69.5"/>
    <n v="13.3"/>
    <n v="1.5029055069999999"/>
    <s v="NA"/>
    <s v="NA"/>
    <n v="0.02"/>
    <s v="NA"/>
    <n v="1.75"/>
    <x v="275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2"/>
    <n v="69.5"/>
    <n v="13.3"/>
    <n v="1.5029055069999999"/>
    <s v="NA"/>
    <s v="NA"/>
    <n v="0.12"/>
    <s v="NA"/>
    <n v="1.29"/>
    <x v="276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Arecaceae"/>
    <x v="94"/>
    <s v="Turdidae"/>
    <x v="12"/>
    <n v="69.5"/>
    <n v="13.3"/>
    <n v="1.5029055069999999"/>
    <n v="5"/>
    <n v="33"/>
    <n v="0.152"/>
    <s v="NA"/>
    <n v="1.6"/>
    <x v="277"/>
    <n v="1.421"/>
    <n v="0.46"/>
    <n v="0.32300000000000001"/>
    <n v="0.68"/>
    <n v="0.13600000000000001"/>
    <n v="5.0999999999999997E-2"/>
    <n v="4.0000000000000001E-3"/>
    <n v="0.182"/>
    <s v="NA"/>
    <n v="0.69899999999999995"/>
    <n v="0.186"/>
    <n v="16.033999999999999"/>
    <n v="8.287700000000001"/>
    <s v="NA"/>
    <x v="39"/>
    <x v="0"/>
    <x v="2"/>
  </r>
  <r>
    <s v="Myrtaceae"/>
    <x v="95"/>
    <s v="Ramphastidae"/>
    <x v="14"/>
    <n v="331"/>
    <n v="30.7"/>
    <n v="5.8798753819999998"/>
    <n v="1"/>
    <n v="60"/>
    <n v="1.7000000000000001E-2"/>
    <n v="2"/>
    <n v="2"/>
    <x v="135"/>
    <n v="4.9989999999999997"/>
    <n v="4.109"/>
    <n v="0.43099999999999999"/>
    <n v="0.86"/>
    <n v="2.8000000000000001E-2"/>
    <n v="5.6000000000000001E-2"/>
    <s v="NA"/>
    <s v="NA"/>
    <n v="0.88"/>
    <s v="NA"/>
    <s v="NA"/>
    <s v="NA"/>
    <s v="NA"/>
    <n v="15.057600000000001"/>
    <x v="40"/>
    <x v="0"/>
    <x v="2"/>
  </r>
  <r>
    <s v="Myrtaceae"/>
    <x v="95"/>
    <s v="Thraupidae"/>
    <x v="13"/>
    <n v="32.5"/>
    <n v="8.9"/>
    <n v="0.77343226300000001"/>
    <n v="6"/>
    <n v="10"/>
    <n v="0.6"/>
    <n v="9"/>
    <n v="1.5"/>
    <x v="141"/>
    <n v="4.9989999999999997"/>
    <n v="4.109"/>
    <n v="0.43099999999999999"/>
    <n v="0.86"/>
    <n v="2.8000000000000001E-2"/>
    <n v="5.6000000000000001E-2"/>
    <s v="NA"/>
    <s v="NA"/>
    <n v="0.88"/>
    <s v="NA"/>
    <s v="NA"/>
    <s v="NA"/>
    <s v="NA"/>
    <n v="15.057600000000001"/>
    <x v="40"/>
    <x v="0"/>
    <x v="2"/>
  </r>
  <r>
    <s v="Myrtaceae"/>
    <x v="95"/>
    <s v="Thraupidae"/>
    <x v="13"/>
    <n v="32.5"/>
    <n v="8.9"/>
    <n v="0.77343226300000001"/>
    <n v="115"/>
    <n v="116"/>
    <n v="0.99099999999999999"/>
    <s v="NA"/>
    <n v="1.53"/>
    <x v="278"/>
    <n v="4.9989999999999997"/>
    <n v="4.109"/>
    <n v="0.43099999999999999"/>
    <n v="0.86"/>
    <n v="2.8000000000000001E-2"/>
    <n v="5.6000000000000001E-2"/>
    <s v="NA"/>
    <s v="NA"/>
    <n v="0.88"/>
    <s v="NA"/>
    <s v="NA"/>
    <s v="NA"/>
    <s v="NA"/>
    <n v="15.057600000000001"/>
    <x v="40"/>
    <x v="0"/>
    <x v="2"/>
  </r>
  <r>
    <s v="Myrtaceae"/>
    <x v="95"/>
    <s v="Thraupidae"/>
    <x v="13"/>
    <n v="32.5"/>
    <n v="8.9"/>
    <n v="0.77343226300000001"/>
    <n v="213"/>
    <n v="60"/>
    <n v="3.55"/>
    <n v="390"/>
    <n v="1.83"/>
    <x v="279"/>
    <n v="4.9989999999999997"/>
    <n v="4.109"/>
    <n v="0.43099999999999999"/>
    <n v="0.86"/>
    <n v="2.8000000000000001E-2"/>
    <n v="5.6000000000000001E-2"/>
    <s v="NA"/>
    <s v="NA"/>
    <n v="0.88"/>
    <s v="NA"/>
    <s v="NA"/>
    <s v="NA"/>
    <s v="NA"/>
    <n v="15.057600000000001"/>
    <x v="40"/>
    <x v="0"/>
    <x v="2"/>
  </r>
  <r>
    <s v="Myrtaceae"/>
    <x v="95"/>
    <s v="Turdidae"/>
    <x v="12"/>
    <n v="69.5"/>
    <n v="13.3"/>
    <n v="1.5029055069999999"/>
    <n v="6"/>
    <n v="60"/>
    <n v="0.1"/>
    <n v="6"/>
    <n v="1"/>
    <x v="121"/>
    <n v="4.9989999999999997"/>
    <n v="4.109"/>
    <n v="0.43099999999999999"/>
    <n v="0.86"/>
    <n v="2.8000000000000001E-2"/>
    <n v="5.6000000000000001E-2"/>
    <s v="NA"/>
    <s v="NA"/>
    <n v="0.88"/>
    <s v="NA"/>
    <s v="NA"/>
    <s v="NA"/>
    <s v="NA"/>
    <n v="15.057600000000001"/>
    <x v="40"/>
    <x v="0"/>
    <x v="2"/>
  </r>
  <r>
    <s v="Myrtaceae"/>
    <x v="96"/>
    <s v="Cotingidae"/>
    <x v="17"/>
    <n v="200"/>
    <n v="23.6"/>
    <n v="3.785630201"/>
    <s v="NA"/>
    <s v="NA"/>
    <n v="0.04"/>
    <s v="NA"/>
    <n v="6.5"/>
    <x v="280"/>
    <n v="1.38"/>
    <n v="0.78"/>
    <n v="0.26"/>
    <n v="0.53"/>
    <n v="3.9E-2"/>
    <n v="3.5999999999999997E-2"/>
    <n v="7.5999999999999998E-2"/>
    <s v="NA"/>
    <s v="NA"/>
    <s v="NA"/>
    <n v="7.5999999999999998E-2"/>
    <s v="NA"/>
    <n v="3.0202"/>
    <s v="NA"/>
    <x v="41"/>
    <x v="0"/>
    <x v="2"/>
  </r>
  <r>
    <s v="Myrtaceae"/>
    <x v="96"/>
    <s v="Thraupidae"/>
    <x v="15"/>
    <n v="39"/>
    <n v="8.3000000000000007"/>
    <n v="0.90704089499999996"/>
    <s v="NA"/>
    <s v="NA"/>
    <n v="0.05"/>
    <s v="NA"/>
    <n v="3.3"/>
    <x v="281"/>
    <n v="1.38"/>
    <n v="0.78"/>
    <n v="0.26"/>
    <n v="0.53"/>
    <n v="3.9E-2"/>
    <n v="3.5999999999999997E-2"/>
    <n v="7.5999999999999998E-2"/>
    <s v="NA"/>
    <s v="NA"/>
    <s v="NA"/>
    <n v="7.5999999999999998E-2"/>
    <s v="NA"/>
    <n v="3.0202"/>
    <s v="NA"/>
    <x v="41"/>
    <x v="0"/>
    <x v="2"/>
  </r>
  <r>
    <s v="Myrtaceae"/>
    <x v="96"/>
    <s v="Thraupidae"/>
    <x v="13"/>
    <n v="32.5"/>
    <n v="8.9"/>
    <n v="0.77343226300000001"/>
    <s v="NA"/>
    <s v="NA"/>
    <n v="0.65"/>
    <s v="NA"/>
    <n v="4"/>
    <x v="282"/>
    <n v="1.38"/>
    <n v="0.78"/>
    <n v="0.26"/>
    <n v="0.53"/>
    <n v="3.9E-2"/>
    <n v="3.5999999999999997E-2"/>
    <n v="7.5999999999999998E-2"/>
    <s v="NA"/>
    <s v="NA"/>
    <s v="NA"/>
    <n v="7.5999999999999998E-2"/>
    <s v="NA"/>
    <n v="3.0202"/>
    <s v="NA"/>
    <x v="41"/>
    <x v="0"/>
    <x v="2"/>
  </r>
  <r>
    <s v="Myrtaceae"/>
    <x v="96"/>
    <s v="Turdidae"/>
    <x v="11"/>
    <n v="54"/>
    <n v="11.1"/>
    <n v="1.205449054"/>
    <s v="NA"/>
    <s v="NA"/>
    <n v="0.13"/>
    <s v="NA"/>
    <n v="4"/>
    <x v="283"/>
    <n v="1.38"/>
    <n v="0.78"/>
    <n v="0.26"/>
    <n v="0.53"/>
    <n v="3.9E-2"/>
    <n v="3.5999999999999997E-2"/>
    <n v="7.5999999999999998E-2"/>
    <s v="NA"/>
    <s v="NA"/>
    <s v="NA"/>
    <n v="7.5999999999999998E-2"/>
    <s v="NA"/>
    <n v="3.0202"/>
    <s v="NA"/>
    <x v="41"/>
    <x v="0"/>
    <x v="2"/>
  </r>
  <r>
    <s v="Myrtaceae"/>
    <x v="96"/>
    <s v="Turdidae"/>
    <x v="12"/>
    <n v="69.5"/>
    <n v="13.3"/>
    <n v="1.5029055069999999"/>
    <s v="NA"/>
    <s v="NA"/>
    <n v="0.27"/>
    <s v="NA"/>
    <n v="3.1"/>
    <x v="218"/>
    <n v="1.38"/>
    <n v="0.78"/>
    <n v="0.26"/>
    <n v="0.53"/>
    <n v="3.9E-2"/>
    <n v="3.5999999999999997E-2"/>
    <n v="7.5999999999999998E-2"/>
    <s v="NA"/>
    <s v="NA"/>
    <s v="NA"/>
    <n v="7.5999999999999998E-2"/>
    <s v="NA"/>
    <n v="3.0202"/>
    <s v="NA"/>
    <x v="41"/>
    <x v="0"/>
    <x v="2"/>
  </r>
  <r>
    <s v="Myrtaceae"/>
    <x v="97"/>
    <s v="Thraupidae"/>
    <x v="13"/>
    <n v="32.5"/>
    <n v="8.9"/>
    <n v="0.77343226300000001"/>
    <n v="2"/>
    <n v="1.3"/>
    <n v="1.538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yrtaceae"/>
    <x v="97"/>
    <s v="Turdidae"/>
    <x v="12"/>
    <n v="69.5"/>
    <n v="13.3"/>
    <n v="1.5029055069999999"/>
    <n v="1"/>
    <n v="1.3"/>
    <n v="0.76900000000000002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Erythroxylaceae"/>
    <x v="98"/>
    <s v="Thraupidae"/>
    <x v="13"/>
    <n v="32.5"/>
    <n v="8.9"/>
    <n v="0.77343226300000001"/>
    <n v="60"/>
    <n v="43.7"/>
    <n v="1.373"/>
    <n v="460"/>
    <n v="7.67"/>
    <x v="284"/>
    <s v="NA"/>
    <s v="NA"/>
    <s v="NA"/>
    <s v="NA"/>
    <s v="NA"/>
    <s v="NA"/>
    <s v="NA"/>
    <s v="NA"/>
    <s v="NA"/>
    <s v="NA"/>
    <s v="NA"/>
    <s v="NA"/>
    <s v="NA"/>
    <s v="NA"/>
    <x v="5"/>
    <x v="1"/>
    <x v="2"/>
  </r>
  <r>
    <s v="Erythroxylaceae"/>
    <x v="98"/>
    <s v="Thraupidae"/>
    <x v="2"/>
    <n v="18"/>
    <n v="7.4"/>
    <n v="0.46147037800000001"/>
    <n v="10"/>
    <n v="43.7"/>
    <n v="0.22900000000000001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Erythroxylaceae"/>
    <x v="98"/>
    <s v="Turdidae"/>
    <x v="12"/>
    <n v="69.5"/>
    <n v="13.3"/>
    <n v="1.5029055069999999"/>
    <n v="26"/>
    <n v="43.7"/>
    <n v="0.59499999999999997"/>
    <n v="292"/>
    <n v="11.23"/>
    <x v="285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Erythroxylaceae"/>
    <x v="99"/>
    <s v="Turdidae"/>
    <x v="11"/>
    <n v="54"/>
    <n v="11.1"/>
    <n v="1.205449054"/>
    <n v="10"/>
    <n v="22.2"/>
    <n v="0.45"/>
    <s v="NA"/>
    <n v="3"/>
    <x v="96"/>
    <n v="0.16800000000000001"/>
    <s v="NA"/>
    <n v="0.13600000000000001"/>
    <s v="NA"/>
    <n v="0.88"/>
    <n v="8.0000000000000002E-3"/>
    <s v="NA"/>
    <s v="NA"/>
    <s v="NA"/>
    <n v="0.04"/>
    <s v="NA"/>
    <n v="31.5168"/>
    <s v="NA"/>
    <s v="NA"/>
    <x v="42"/>
    <x v="3"/>
    <x v="2"/>
  </r>
  <r>
    <s v="Erythroxylaceae"/>
    <x v="99"/>
    <s v="Ramphastidae"/>
    <x v="14"/>
    <n v="331"/>
    <n v="30.7"/>
    <n v="5.8798753819999998"/>
    <n v="1"/>
    <n v="148.5"/>
    <n v="7.0000000000000001E-3"/>
    <s v="NA"/>
    <n v="8"/>
    <x v="286"/>
    <n v="0.16800000000000001"/>
    <s v="NA"/>
    <n v="0.13600000000000001"/>
    <s v="NA"/>
    <n v="0.88"/>
    <n v="8.0000000000000002E-3"/>
    <s v="NA"/>
    <s v="NA"/>
    <s v="NA"/>
    <n v="0.04"/>
    <s v="NA"/>
    <n v="31.5168"/>
    <s v="NA"/>
    <s v="NA"/>
    <x v="42"/>
    <x v="0"/>
    <x v="2"/>
  </r>
  <r>
    <s v="Erythroxylaceae"/>
    <x v="99"/>
    <s v="Thraupidae"/>
    <x v="3"/>
    <n v="18"/>
    <n v="5.2"/>
    <n v="0.46147037800000001"/>
    <n v="7"/>
    <n v="22.2"/>
    <n v="0.315"/>
    <s v="NA"/>
    <s v="NA"/>
    <x v="10"/>
    <n v="0.16800000000000001"/>
    <s v="NA"/>
    <n v="0.13600000000000001"/>
    <s v="NA"/>
    <n v="0.88"/>
    <n v="8.0000000000000002E-3"/>
    <s v="NA"/>
    <s v="NA"/>
    <s v="NA"/>
    <n v="0.04"/>
    <s v="NA"/>
    <n v="31.5168"/>
    <s v="NA"/>
    <s v="NA"/>
    <x v="42"/>
    <x v="0"/>
    <x v="2"/>
  </r>
  <r>
    <s v="Erythroxylaceae"/>
    <x v="99"/>
    <s v="Thraupidae"/>
    <x v="13"/>
    <n v="32.5"/>
    <n v="8.9"/>
    <n v="0.77343226300000001"/>
    <n v="3"/>
    <n v="22.2"/>
    <n v="0.13500000000000001"/>
    <s v="NA"/>
    <n v="7.67"/>
    <x v="287"/>
    <n v="0.16800000000000001"/>
    <s v="NA"/>
    <n v="0.13600000000000001"/>
    <s v="NA"/>
    <n v="0.88"/>
    <n v="8.0000000000000002E-3"/>
    <s v="NA"/>
    <s v="NA"/>
    <s v="NA"/>
    <n v="0.04"/>
    <s v="NA"/>
    <n v="31.5168"/>
    <s v="NA"/>
    <s v="NA"/>
    <x v="42"/>
    <x v="0"/>
    <x v="2"/>
  </r>
  <r>
    <s v="Erythroxylaceae"/>
    <x v="99"/>
    <s v="Turdidae"/>
    <x v="11"/>
    <n v="54"/>
    <n v="11.1"/>
    <n v="1.205449054"/>
    <n v="3"/>
    <n v="148.5"/>
    <n v="0.02"/>
    <s v="NA"/>
    <n v="3"/>
    <x v="288"/>
    <n v="0.16800000000000001"/>
    <s v="NA"/>
    <n v="0.13600000000000001"/>
    <s v="NA"/>
    <n v="0.88"/>
    <n v="8.0000000000000002E-3"/>
    <s v="NA"/>
    <s v="NA"/>
    <s v="NA"/>
    <n v="0.04"/>
    <s v="NA"/>
    <n v="31.5168"/>
    <s v="NA"/>
    <s v="NA"/>
    <x v="42"/>
    <x v="0"/>
    <x v="2"/>
  </r>
  <r>
    <s v="Erythroxylaceae"/>
    <x v="99"/>
    <s v="Turdidae"/>
    <x v="12"/>
    <n v="69.5"/>
    <n v="13.3"/>
    <n v="1.5029055069999999"/>
    <n v="5"/>
    <n v="148.5"/>
    <n v="3.4000000000000002E-2"/>
    <s v="NA"/>
    <n v="5"/>
    <x v="173"/>
    <n v="0.16800000000000001"/>
    <s v="NA"/>
    <n v="0.13600000000000001"/>
    <s v="NA"/>
    <n v="0.88"/>
    <n v="8.0000000000000002E-3"/>
    <s v="NA"/>
    <s v="NA"/>
    <s v="NA"/>
    <n v="0.04"/>
    <s v="NA"/>
    <n v="31.5168"/>
    <s v="NA"/>
    <s v="NA"/>
    <x v="42"/>
    <x v="0"/>
    <x v="2"/>
  </r>
  <r>
    <s v="Lauraceae"/>
    <x v="100"/>
    <s v="Turdidae"/>
    <x v="12"/>
    <n v="69.5"/>
    <n v="13.3"/>
    <n v="1.5029055069999999"/>
    <n v="1"/>
    <n v="1"/>
    <n v="1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Dilleniaceae"/>
    <x v="101"/>
    <s v="Thraupidae"/>
    <x v="15"/>
    <n v="39"/>
    <n v="8.3000000000000007"/>
    <n v="0.90704089499999996"/>
    <n v="3"/>
    <n v="254"/>
    <n v="1.2E-2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Dilleniaceae"/>
    <x v="101"/>
    <s v="Thraupidae"/>
    <x v="13"/>
    <n v="32.5"/>
    <n v="8.9"/>
    <n v="0.77343226300000001"/>
    <n v="2"/>
    <n v="254"/>
    <n v="8.0000000000000002E-3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apindaceae"/>
    <x v="102"/>
    <s v="Thraupidae"/>
    <x v="2"/>
    <n v="18"/>
    <n v="7.4"/>
    <n v="0.46147037800000001"/>
    <n v="4"/>
    <n v="254"/>
    <n v="1.6E-2"/>
    <s v="NA"/>
    <s v="NA"/>
    <x v="10"/>
    <n v="0.44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apindaceae"/>
    <x v="102"/>
    <s v="Thraupidae"/>
    <x v="15"/>
    <n v="39"/>
    <n v="8.3000000000000007"/>
    <n v="0.90704089499999996"/>
    <n v="12"/>
    <n v="254"/>
    <n v="4.7E-2"/>
    <s v="NA"/>
    <s v="NA"/>
    <x v="10"/>
    <n v="0.44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apindaceae"/>
    <x v="102"/>
    <s v="Thraupidae"/>
    <x v="13"/>
    <n v="32.5"/>
    <n v="8.9"/>
    <n v="0.77343226300000001"/>
    <n v="3"/>
    <n v="254"/>
    <n v="1.2E-2"/>
    <s v="NA"/>
    <s v="NA"/>
    <x v="10"/>
    <n v="0.44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Lauraceae"/>
    <x v="103"/>
    <s v="Cracidae"/>
    <x v="8"/>
    <n v="1250"/>
    <n v="19.100000000000001"/>
    <n v="18.781880900000001"/>
    <n v="2"/>
    <s v="NA"/>
    <s v="NA"/>
    <s v="NA"/>
    <n v="4.4475209329860288"/>
    <x v="10"/>
    <n v="4.2229999999999999"/>
    <n v="2.12"/>
    <n v="1.843"/>
    <n v="0.84"/>
    <n v="0.13700000000000001"/>
    <n v="9.6000000000000002E-2"/>
    <n v="0.128"/>
    <n v="0.13400000000000001"/>
    <s v="NA"/>
    <n v="0.84099999999999997"/>
    <n v="0.26200000000000001"/>
    <n v="18.8477"/>
    <n v="10.104800000000001"/>
    <s v="NA"/>
    <x v="43"/>
    <x v="2"/>
    <x v="2"/>
  </r>
  <r>
    <s v="Urticaceae"/>
    <x v="104"/>
    <s v="Fringillidae"/>
    <x v="0"/>
    <n v="14.4"/>
    <n v="7.7"/>
    <n v="0.37970320499999999"/>
    <n v="9"/>
    <n v="43"/>
    <n v="0.20899999999999999"/>
    <s v="NA"/>
    <s v="NA"/>
    <x v="10"/>
    <n v="0.35899999999999999"/>
    <n v="0.45800000000000002"/>
    <n v="0.13400000000000001"/>
    <s v="NA"/>
    <n v="2.3E-2"/>
    <n v="0.124"/>
    <n v="5.0000000000000001E-3"/>
    <n v="6.9000000000000006E-2"/>
    <s v="NA"/>
    <s v="NA"/>
    <n v="7.4999999999999997E-2"/>
    <s v="NA"/>
    <n v="3.6858999999999997"/>
    <s v="NA"/>
    <x v="44"/>
    <x v="0"/>
    <x v="2"/>
  </r>
  <r>
    <s v="Urticaceae"/>
    <x v="104"/>
    <s v="Ramphastidae"/>
    <x v="14"/>
    <n v="331"/>
    <n v="30.7"/>
    <n v="5.8798753819999998"/>
    <n v="5"/>
    <n v="177.8"/>
    <n v="2.8000000000000001E-2"/>
    <s v="NA"/>
    <s v="NA"/>
    <x v="10"/>
    <n v="0.35899999999999999"/>
    <n v="0.45800000000000002"/>
    <n v="0.13400000000000001"/>
    <s v="NA"/>
    <n v="2.3E-2"/>
    <n v="0.124"/>
    <n v="5.0000000000000001E-3"/>
    <n v="6.9000000000000006E-2"/>
    <s v="NA"/>
    <s v="NA"/>
    <n v="7.4999999999999997E-2"/>
    <s v="NA"/>
    <n v="3.6858999999999997"/>
    <s v="NA"/>
    <x v="44"/>
    <x v="0"/>
    <x v="2"/>
  </r>
  <r>
    <s v="Urticaceae"/>
    <x v="104"/>
    <s v="Thraupidae"/>
    <x v="15"/>
    <n v="39"/>
    <n v="8.3000000000000007"/>
    <n v="0.90704089499999996"/>
    <n v="9"/>
    <n v="43"/>
    <n v="0.20899999999999999"/>
    <s v="NA"/>
    <s v="NA"/>
    <x v="10"/>
    <n v="0.35899999999999999"/>
    <n v="0.45800000000000002"/>
    <n v="0.13400000000000001"/>
    <s v="NA"/>
    <n v="2.3E-2"/>
    <n v="0.124"/>
    <n v="5.0000000000000001E-3"/>
    <n v="6.9000000000000006E-2"/>
    <s v="NA"/>
    <s v="NA"/>
    <n v="7.4999999999999997E-2"/>
    <s v="NA"/>
    <n v="3.6858999999999997"/>
    <s v="NA"/>
    <x v="44"/>
    <x v="0"/>
    <x v="2"/>
  </r>
  <r>
    <s v="Urticaceae"/>
    <x v="104"/>
    <s v="Thraupidae"/>
    <x v="13"/>
    <n v="32.5"/>
    <n v="8.9"/>
    <n v="0.77343226300000001"/>
    <n v="9"/>
    <n v="43"/>
    <n v="0.20899999999999999"/>
    <s v="NA"/>
    <s v="NA"/>
    <x v="10"/>
    <n v="0.35899999999999999"/>
    <n v="0.45800000000000002"/>
    <n v="0.13400000000000001"/>
    <s v="NA"/>
    <n v="2.3E-2"/>
    <n v="0.124"/>
    <n v="5.0000000000000001E-3"/>
    <n v="6.9000000000000006E-2"/>
    <s v="NA"/>
    <s v="NA"/>
    <n v="7.4999999999999997E-2"/>
    <s v="NA"/>
    <n v="3.6858999999999997"/>
    <s v="NA"/>
    <x v="44"/>
    <x v="0"/>
    <x v="2"/>
  </r>
  <r>
    <s v="Urticaceae"/>
    <x v="104"/>
    <s v="Trogonidae"/>
    <x v="10"/>
    <n v="73.3"/>
    <n v="17.5"/>
    <n v="1.574482658"/>
    <n v="2"/>
    <n v="43"/>
    <n v="4.7E-2"/>
    <s v="NA"/>
    <s v="NA"/>
    <x v="10"/>
    <n v="0.35899999999999999"/>
    <n v="0.45800000000000002"/>
    <n v="0.13400000000000001"/>
    <s v="NA"/>
    <n v="2.3E-2"/>
    <n v="0.124"/>
    <n v="5.0000000000000001E-3"/>
    <n v="6.9000000000000006E-2"/>
    <s v="NA"/>
    <s v="NA"/>
    <n v="7.4999999999999997E-2"/>
    <s v="NA"/>
    <n v="3.6858999999999997"/>
    <s v="NA"/>
    <x v="44"/>
    <x v="0"/>
    <x v="2"/>
  </r>
  <r>
    <s v="Urticaceae"/>
    <x v="104"/>
    <s v="Turdidae"/>
    <x v="11"/>
    <n v="54"/>
    <n v="11.1"/>
    <n v="1.205449054"/>
    <n v="2"/>
    <n v="43"/>
    <n v="4.7E-2"/>
    <s v="NA"/>
    <s v="NA"/>
    <x v="10"/>
    <n v="0.35899999999999999"/>
    <n v="0.45800000000000002"/>
    <n v="0.13400000000000001"/>
    <s v="NA"/>
    <n v="2.3E-2"/>
    <n v="0.124"/>
    <n v="5.0000000000000001E-3"/>
    <n v="6.9000000000000006E-2"/>
    <s v="NA"/>
    <s v="NA"/>
    <n v="7.4999999999999997E-2"/>
    <s v="NA"/>
    <n v="3.6858999999999997"/>
    <s v="NA"/>
    <x v="44"/>
    <x v="0"/>
    <x v="2"/>
  </r>
  <r>
    <s v="Urticaceae"/>
    <x v="104"/>
    <s v="Turdidae"/>
    <x v="12"/>
    <n v="69.5"/>
    <n v="13.3"/>
    <n v="1.5029055069999999"/>
    <n v="11"/>
    <n v="177.8"/>
    <n v="6.2E-2"/>
    <s v="NA"/>
    <s v="NA"/>
    <x v="10"/>
    <n v="0.35899999999999999"/>
    <n v="0.45800000000000002"/>
    <n v="0.13400000000000001"/>
    <s v="NA"/>
    <n v="2.3E-2"/>
    <n v="0.124"/>
    <n v="5.0000000000000001E-3"/>
    <n v="6.9000000000000006E-2"/>
    <s v="NA"/>
    <s v="NA"/>
    <n v="7.4999999999999997E-2"/>
    <s v="NA"/>
    <n v="3.6858999999999997"/>
    <s v="NA"/>
    <x v="44"/>
    <x v="0"/>
    <x v="2"/>
  </r>
  <r>
    <s v="Urticaceae"/>
    <x v="104"/>
    <s v="Turdidae"/>
    <x v="12"/>
    <n v="69.5"/>
    <n v="13.3"/>
    <n v="1.5029055069999999"/>
    <n v="16"/>
    <n v="43"/>
    <n v="0.372"/>
    <s v="NA"/>
    <s v="NA"/>
    <x v="10"/>
    <n v="0.35899999999999999"/>
    <n v="0.45800000000000002"/>
    <n v="0.13400000000000001"/>
    <s v="NA"/>
    <n v="2.3E-2"/>
    <n v="0.124"/>
    <n v="5.0000000000000001E-3"/>
    <n v="6.9000000000000006E-2"/>
    <s v="NA"/>
    <s v="NA"/>
    <n v="7.4999999999999997E-2"/>
    <s v="NA"/>
    <n v="3.6858999999999997"/>
    <s v="NA"/>
    <x v="44"/>
    <x v="0"/>
    <x v="2"/>
  </r>
  <r>
    <s v="Boraginaceae"/>
    <x v="105"/>
    <s v="Turdidae"/>
    <x v="12"/>
    <n v="69.5"/>
    <n v="13.3"/>
    <n v="1.5029055069999999"/>
    <n v="1"/>
    <n v="2.2000000000000002"/>
    <n v="0.45500000000000002"/>
    <s v="NA"/>
    <s v="NA"/>
    <x v="10"/>
    <n v="3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Clusiaceae"/>
    <x v="106"/>
    <s v="Thraupidae"/>
    <x v="3"/>
    <n v="18"/>
    <n v="5.2"/>
    <n v="0.46147037800000001"/>
    <n v="4"/>
    <n v="10.6"/>
    <n v="0.377"/>
    <s v="NA"/>
    <s v="NA"/>
    <x v="10"/>
    <n v="0.25700000000000001"/>
    <n v="0.33"/>
    <n v="5.1999999999999998E-2"/>
    <s v="NA"/>
    <n v="0.746"/>
    <n v="5.6000000000000001E-2"/>
    <n v="1.7999999999999999E-2"/>
    <n v="3.1E-2"/>
    <s v="NA"/>
    <n v="9.1999999999999998E-2"/>
    <n v="4.9000000000000002E-2"/>
    <n v="28.288799999999998"/>
    <n v="27.639499999999998"/>
    <s v="NA"/>
    <x v="45"/>
    <x v="0"/>
    <x v="2"/>
  </r>
  <r>
    <s v="Clusiaceae"/>
    <x v="106"/>
    <s v="Thraupidae"/>
    <x v="4"/>
    <n v="18.7"/>
    <n v="6.1"/>
    <n v="0.47711740499999999"/>
    <n v="1"/>
    <n v="17.3"/>
    <n v="5.8000000000000003E-2"/>
    <s v="NA"/>
    <s v="NA"/>
    <x v="10"/>
    <n v="0.25700000000000001"/>
    <n v="0.33"/>
    <n v="5.1999999999999998E-2"/>
    <s v="NA"/>
    <n v="0.746"/>
    <n v="5.6000000000000001E-2"/>
    <n v="1.7999999999999999E-2"/>
    <n v="3.1E-2"/>
    <s v="NA"/>
    <n v="9.1999999999999998E-2"/>
    <n v="4.9000000000000002E-2"/>
    <n v="28.288799999999998"/>
    <n v="27.639499999999998"/>
    <s v="NA"/>
    <x v="45"/>
    <x v="0"/>
    <x v="2"/>
  </r>
  <r>
    <s v="Vitaceae"/>
    <x v="107"/>
    <s v="Turdidae"/>
    <x v="12"/>
    <n v="69.5"/>
    <n v="13.3"/>
    <n v="1.5029055069999999"/>
    <n v="1"/>
    <n v="5.5"/>
    <n v="0.182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Lauraceae"/>
    <x v="108"/>
    <s v="Thraupidae"/>
    <x v="15"/>
    <n v="39"/>
    <n v="8.3000000000000007"/>
    <n v="0.90704089499999996"/>
    <n v="1"/>
    <n v="2"/>
    <n v="0.5"/>
    <s v="NA"/>
    <s v="NA"/>
    <x v="10"/>
    <n v="1.38"/>
    <s v="NA"/>
    <n v="0.221"/>
    <s v="NA"/>
    <n v="0.28000000000000003"/>
    <n v="1.2E-2"/>
    <s v="NA"/>
    <s v="NA"/>
    <n v="0.09"/>
    <s v="NA"/>
    <s v="NA"/>
    <s v="NA"/>
    <s v="NA"/>
    <n v="11.328200000000001"/>
    <x v="46"/>
    <x v="0"/>
    <x v="2"/>
  </r>
  <r>
    <s v="Lauraceae"/>
    <x v="108"/>
    <s v="Thraupidae"/>
    <x v="13"/>
    <n v="32.5"/>
    <n v="8.9"/>
    <n v="0.77343226300000001"/>
    <n v="1"/>
    <n v="2"/>
    <n v="0.5"/>
    <s v="NA"/>
    <s v="NA"/>
    <x v="10"/>
    <n v="1.38"/>
    <s v="NA"/>
    <n v="0.221"/>
    <s v="NA"/>
    <n v="0.28000000000000003"/>
    <n v="1.2E-2"/>
    <s v="NA"/>
    <s v="NA"/>
    <n v="0.09"/>
    <s v="NA"/>
    <s v="NA"/>
    <s v="NA"/>
    <s v="NA"/>
    <n v="11.328200000000001"/>
    <x v="46"/>
    <x v="0"/>
    <x v="2"/>
  </r>
  <r>
    <s v="Lauraceae"/>
    <x v="108"/>
    <s v="Turdidae"/>
    <x v="12"/>
    <n v="69.5"/>
    <n v="13.3"/>
    <n v="1.5029055069999999"/>
    <n v="6"/>
    <n v="2"/>
    <n v="3"/>
    <s v="NA"/>
    <n v="4"/>
    <x v="289"/>
    <n v="1.38"/>
    <s v="NA"/>
    <n v="0.221"/>
    <s v="NA"/>
    <n v="0.28000000000000003"/>
    <n v="1.2E-2"/>
    <s v="NA"/>
    <s v="NA"/>
    <n v="0.09"/>
    <s v="NA"/>
    <s v="NA"/>
    <s v="NA"/>
    <s v="NA"/>
    <n v="11.328200000000001"/>
    <x v="46"/>
    <x v="0"/>
    <x v="2"/>
  </r>
  <r>
    <s v="Canellaceae"/>
    <x v="109"/>
    <s v="Cracidae"/>
    <x v="8"/>
    <n v="1250"/>
    <n v="19.100000000000001"/>
    <n v="18.781880900000001"/>
    <n v="1"/>
    <s v="NA"/>
    <s v="NA"/>
    <s v="NA"/>
    <n v="8.1660351739130448"/>
    <x v="10"/>
    <n v="2.2999999999999998"/>
    <s v="NA"/>
    <s v="NA"/>
    <n v="0.75"/>
    <n v="0.155"/>
    <n v="9.2999999999999999E-2"/>
    <s v="NA"/>
    <s v="NA"/>
    <s v="NA"/>
    <n v="0.70299999999999996"/>
    <s v="NA"/>
    <n v="17.351599999999998"/>
    <s v="NA"/>
    <s v="NA"/>
    <x v="5"/>
    <x v="2"/>
    <x v="2"/>
  </r>
  <r>
    <s v="Canellaceae"/>
    <x v="109"/>
    <s v="Cracidae"/>
    <x v="8"/>
    <n v="1250"/>
    <n v="19.100000000000001"/>
    <n v="18.781880900000001"/>
    <n v="1"/>
    <s v="NA"/>
    <s v="NA"/>
    <s v="NA"/>
    <n v="8.1660351739130448"/>
    <x v="10"/>
    <n v="2.2999999999999998"/>
    <s v="NA"/>
    <s v="NA"/>
    <n v="0.75"/>
    <n v="0.155"/>
    <n v="9.2999999999999999E-2"/>
    <s v="NA"/>
    <s v="NA"/>
    <s v="NA"/>
    <n v="0.70299999999999996"/>
    <s v="NA"/>
    <n v="17.351599999999998"/>
    <s v="NA"/>
    <s v="NA"/>
    <x v="5"/>
    <x v="2"/>
    <x v="2"/>
  </r>
  <r>
    <s v="Sapotaceae"/>
    <x v="110"/>
    <s v="Cracidae"/>
    <x v="8"/>
    <n v="1250"/>
    <n v="19.100000000000001"/>
    <n v="18.781880900000001"/>
    <n v="1"/>
    <s v="NA"/>
    <s v="NA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maranthaceae"/>
    <x v="111"/>
    <s v="Fringillidae"/>
    <x v="6"/>
    <n v="11"/>
    <n v="6.1"/>
    <n v="0.30006296300000002"/>
    <n v="4"/>
    <n v="36"/>
    <n v="0.111"/>
    <n v="10"/>
    <n v="2.5"/>
    <x v="1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maranthaceae"/>
    <x v="111"/>
    <s v="Thraupidae"/>
    <x v="2"/>
    <n v="18"/>
    <n v="7.4"/>
    <n v="0.46147037800000001"/>
    <n v="2"/>
    <n v="36"/>
    <n v="5.6000000000000001E-2"/>
    <n v="20"/>
    <n v="10"/>
    <x v="29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Urticaceae"/>
    <x v="112"/>
    <s v="Thraupidae"/>
    <x v="2"/>
    <n v="18"/>
    <n v="7.4"/>
    <n v="0.46147037800000001"/>
    <n v="1"/>
    <n v="17"/>
    <n v="5.8999999999999997E-2"/>
    <n v="4"/>
    <n v="0.19"/>
    <x v="87"/>
    <n v="10.4"/>
    <s v="NA"/>
    <n v="0.8"/>
    <n v="0.71799999999999997"/>
    <n v="6.8000000000000005E-2"/>
    <n v="5.3999999999999999E-2"/>
    <s v="NA"/>
    <s v="NA"/>
    <s v="NA"/>
    <n v="0.23799999999999999"/>
    <s v="NA"/>
    <n v="6.7352000000000007"/>
    <s v="NA"/>
    <s v="NA"/>
    <x v="47"/>
    <x v="0"/>
    <x v="2"/>
  </r>
  <r>
    <s v="Urticaceae"/>
    <x v="112"/>
    <s v="Thraupidae"/>
    <x v="15"/>
    <n v="39"/>
    <n v="8.3000000000000007"/>
    <n v="0.90704089499999996"/>
    <n v="1"/>
    <n v="17"/>
    <n v="5.8999999999999997E-2"/>
    <n v="1"/>
    <n v="0.05"/>
    <x v="68"/>
    <n v="10.4"/>
    <s v="NA"/>
    <n v="0.8"/>
    <n v="0.71799999999999997"/>
    <n v="6.8000000000000005E-2"/>
    <n v="5.3999999999999999E-2"/>
    <s v="NA"/>
    <s v="NA"/>
    <s v="NA"/>
    <n v="0.23799999999999999"/>
    <s v="NA"/>
    <n v="6.7352000000000007"/>
    <s v="NA"/>
    <s v="NA"/>
    <x v="47"/>
    <x v="0"/>
    <x v="2"/>
  </r>
  <r>
    <s v="Urticaceae"/>
    <x v="112"/>
    <s v="Thraupidae"/>
    <x v="15"/>
    <n v="39"/>
    <n v="8.3000000000000007"/>
    <n v="0.90704089499999996"/>
    <n v="21"/>
    <n v="32"/>
    <n v="0.65600000000000003"/>
    <n v="2"/>
    <n v="0.01"/>
    <x v="72"/>
    <n v="10.4"/>
    <s v="NA"/>
    <n v="0.8"/>
    <n v="0.71799999999999997"/>
    <n v="6.8000000000000005E-2"/>
    <n v="5.3999999999999999E-2"/>
    <s v="NA"/>
    <s v="NA"/>
    <s v="NA"/>
    <n v="0.23799999999999999"/>
    <s v="NA"/>
    <n v="6.7352000000000007"/>
    <s v="NA"/>
    <s v="NA"/>
    <x v="47"/>
    <x v="0"/>
    <x v="2"/>
  </r>
  <r>
    <s v="Urticaceae"/>
    <x v="112"/>
    <s v="Thraupidae"/>
    <x v="13"/>
    <n v="32.5"/>
    <n v="8.9"/>
    <n v="0.77343226300000001"/>
    <n v="17"/>
    <n v="32"/>
    <n v="0.53100000000000003"/>
    <n v="2"/>
    <n v="0.01"/>
    <x v="187"/>
    <n v="10.4"/>
    <s v="NA"/>
    <n v="0.8"/>
    <n v="0.71799999999999997"/>
    <n v="6.8000000000000005E-2"/>
    <n v="5.3999999999999999E-2"/>
    <s v="NA"/>
    <s v="NA"/>
    <s v="NA"/>
    <n v="0.23799999999999999"/>
    <s v="NA"/>
    <n v="6.7352000000000007"/>
    <s v="NA"/>
    <s v="NA"/>
    <x v="47"/>
    <x v="0"/>
    <x v="2"/>
  </r>
  <r>
    <s v="Urticaceae"/>
    <x v="112"/>
    <s v="Thraupidae"/>
    <x v="13"/>
    <n v="32.5"/>
    <n v="8.9"/>
    <n v="0.77343226300000001"/>
    <n v="4"/>
    <n v="17"/>
    <n v="0.23499999999999999"/>
    <n v="3"/>
    <n v="0.04"/>
    <x v="251"/>
    <n v="10.4"/>
    <s v="NA"/>
    <n v="0.8"/>
    <n v="0.71799999999999997"/>
    <n v="6.8000000000000005E-2"/>
    <n v="5.3999999999999999E-2"/>
    <s v="NA"/>
    <s v="NA"/>
    <s v="NA"/>
    <n v="0.23799999999999999"/>
    <s v="NA"/>
    <n v="6.7352000000000007"/>
    <s v="NA"/>
    <s v="NA"/>
    <x v="47"/>
    <x v="0"/>
    <x v="2"/>
  </r>
  <r>
    <s v="Salicaceae"/>
    <x v="113"/>
    <s v="Thraupidae"/>
    <x v="2"/>
    <n v="18"/>
    <n v="7.4"/>
    <n v="0.46147037800000001"/>
    <n v="2"/>
    <n v="102.3"/>
    <n v="0.02"/>
    <s v="NA"/>
    <n v="3.4"/>
    <x v="291"/>
    <s v="NA"/>
    <s v="NA"/>
    <s v="NA"/>
    <s v="NA"/>
    <s v="NA"/>
    <s v="NA"/>
    <s v="NA"/>
    <s v="NA"/>
    <s v="NA"/>
    <s v="NA"/>
    <s v="NA"/>
    <s v="NA"/>
    <s v="NA"/>
    <s v="NA"/>
    <x v="5"/>
    <x v="3"/>
    <x v="2"/>
  </r>
  <r>
    <s v="Salicaceae"/>
    <x v="113"/>
    <s v="Thraupidae"/>
    <x v="13"/>
    <n v="32.5"/>
    <n v="8.9"/>
    <n v="0.77343226300000001"/>
    <n v="2"/>
    <n v="0.5"/>
    <n v="4"/>
    <s v="NA"/>
    <n v="9.6199999999999992"/>
    <x v="292"/>
    <s v="NA"/>
    <s v="NA"/>
    <s v="NA"/>
    <s v="NA"/>
    <s v="NA"/>
    <s v="NA"/>
    <s v="NA"/>
    <s v="NA"/>
    <s v="NA"/>
    <s v="NA"/>
    <s v="NA"/>
    <s v="NA"/>
    <s v="NA"/>
    <s v="NA"/>
    <x v="5"/>
    <x v="3"/>
    <x v="2"/>
  </r>
  <r>
    <s v="Salicaceae"/>
    <x v="113"/>
    <s v="Thraupidae"/>
    <x v="2"/>
    <n v="18"/>
    <n v="7.4"/>
    <n v="0.46147037800000001"/>
    <n v="5"/>
    <n v="22"/>
    <n v="0.22700000000000001"/>
    <n v="17"/>
    <n v="3.4"/>
    <x v="293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alicaceae"/>
    <x v="113"/>
    <s v="Thraupidae"/>
    <x v="13"/>
    <n v="32.5"/>
    <n v="8.9"/>
    <n v="0.77343226300000001"/>
    <n v="9"/>
    <n v="22"/>
    <n v="0.40899999999999997"/>
    <n v="17"/>
    <n v="1"/>
    <x v="294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alicaceae"/>
    <x v="113"/>
    <s v="Thraupidae"/>
    <x v="13"/>
    <n v="32.5"/>
    <n v="8.9"/>
    <n v="0.77343226300000001"/>
    <n v="9"/>
    <n v="22"/>
    <n v="0.40899999999999997"/>
    <n v="17"/>
    <n v="1.89"/>
    <x v="293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Salicaceae"/>
    <x v="113"/>
    <s v="Thraupidae"/>
    <x v="13"/>
    <n v="32.5"/>
    <n v="8.9"/>
    <n v="0.77343226300000001"/>
    <n v="51"/>
    <n v="102.3"/>
    <n v="0.499"/>
    <n v="1325"/>
    <n v="25.98"/>
    <x v="295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Meliaceae"/>
    <x v="114"/>
    <s v="Ramphastidae"/>
    <x v="1"/>
    <n v="164"/>
    <n v="25"/>
    <n v="3.1828143249999998"/>
    <n v="1"/>
    <n v="70.2"/>
    <n v="1.4E-2"/>
    <s v="NA"/>
    <n v="3.4040794919786093"/>
    <x v="296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2"/>
    <x v="2"/>
  </r>
  <r>
    <s v="Meliaceae"/>
    <x v="114"/>
    <s v="Ramphastidae"/>
    <x v="16"/>
    <n v="146"/>
    <n v="23.6"/>
    <n v="2.8752927229999998"/>
    <n v="12"/>
    <n v="70.2"/>
    <n v="0.17100000000000001"/>
    <s v="NA"/>
    <n v="3.0751793828877001"/>
    <x v="297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2"/>
    <x v="2"/>
  </r>
  <r>
    <s v="Meliaceae"/>
    <x v="114"/>
    <s v="Ramphastidae"/>
    <x v="14"/>
    <n v="331"/>
    <n v="30.7"/>
    <n v="5.8798753819999998"/>
    <n v="7"/>
    <n v="70.2"/>
    <n v="0.1"/>
    <s v="NA"/>
    <n v="20"/>
    <x v="298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1"/>
    <x v="2"/>
  </r>
  <r>
    <s v="Meliaceae"/>
    <x v="114"/>
    <s v="Trogonidae"/>
    <x v="10"/>
    <n v="73.3"/>
    <n v="17.5"/>
    <n v="1.574482658"/>
    <n v="3"/>
    <n v="70.2"/>
    <n v="4.2999999999999997E-2"/>
    <s v="NA"/>
    <n v="2"/>
    <x v="299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3"/>
    <x v="2"/>
  </r>
  <r>
    <s v="Meliaceae"/>
    <x v="114"/>
    <s v="Turdidae"/>
    <x v="11"/>
    <n v="54"/>
    <n v="11.1"/>
    <n v="1.205449054"/>
    <n v="30"/>
    <n v="70.2"/>
    <n v="0.42699999999999999"/>
    <s v="NA"/>
    <n v="1.7"/>
    <x v="300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3"/>
    <x v="2"/>
  </r>
  <r>
    <s v="Meliaceae"/>
    <x v="114"/>
    <s v="Turdidae"/>
    <x v="12"/>
    <n v="69.5"/>
    <n v="13.3"/>
    <n v="1.5029055069999999"/>
    <n v="13"/>
    <n v="70.2"/>
    <n v="0.185"/>
    <s v="NA"/>
    <n v="2"/>
    <x v="301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3"/>
    <x v="2"/>
  </r>
  <r>
    <s v="Meliaceae"/>
    <x v="114"/>
    <s v="Ramphastidae"/>
    <x v="19"/>
    <n v="343.5"/>
    <n v="30.1"/>
    <n v="6.0734919850000004"/>
    <n v="5"/>
    <n v="32"/>
    <n v="0.156"/>
    <n v="90"/>
    <n v="20"/>
    <x v="302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0"/>
    <x v="2"/>
  </r>
  <r>
    <s v="Meliaceae"/>
    <x v="114"/>
    <s v="Cotingidae"/>
    <x v="5"/>
    <n v="68.099999999999994"/>
    <n v="16.600000000000001"/>
    <n v="1.4764118180000001"/>
    <n v="129"/>
    <n v="70.2"/>
    <n v="1.8380000000000001"/>
    <s v="NA"/>
    <n v="4.8"/>
    <x v="303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0"/>
    <x v="2"/>
  </r>
  <r>
    <s v="Meliaceae"/>
    <x v="114"/>
    <s v="Trogonidae"/>
    <x v="10"/>
    <n v="73.3"/>
    <n v="17.5"/>
    <n v="1.574482658"/>
    <n v="3"/>
    <n v="32"/>
    <n v="9.4E-2"/>
    <n v="6"/>
    <n v="2"/>
    <x v="122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0"/>
    <x v="2"/>
  </r>
  <r>
    <s v="Meliaceae"/>
    <x v="114"/>
    <s v="Turdidae"/>
    <x v="11"/>
    <n v="54"/>
    <n v="11.1"/>
    <n v="1.205449054"/>
    <n v="6"/>
    <n v="32"/>
    <n v="0.188"/>
    <s v="NA"/>
    <n v="1.7"/>
    <x v="304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0"/>
    <x v="2"/>
  </r>
  <r>
    <s v="Meliaceae"/>
    <x v="114"/>
    <s v="Turdidae"/>
    <x v="12"/>
    <n v="69.5"/>
    <n v="13.3"/>
    <n v="1.5029055069999999"/>
    <n v="11"/>
    <n v="32"/>
    <n v="0.34399999999999997"/>
    <n v="22"/>
    <n v="2"/>
    <x v="305"/>
    <n v="0.93500000000000005"/>
    <n v="0.7"/>
    <n v="0.35"/>
    <n v="0.41"/>
    <n v="0.71099999999999997"/>
    <n v="8.7999999999999995E-2"/>
    <n v="1.2E-2"/>
    <s v="NA"/>
    <s v="NA"/>
    <n v="0.16500000000000001"/>
    <n v="1.2E-2"/>
    <n v="28.6173"/>
    <n v="26.306999999999999"/>
    <s v="NA"/>
    <x v="48"/>
    <x v="0"/>
    <x v="2"/>
  </r>
  <r>
    <s v="Malpighiaceae"/>
    <x v="115"/>
    <s v="Thraupidae"/>
    <x v="2"/>
    <n v="18"/>
    <n v="7.4"/>
    <n v="0.46147037800000001"/>
    <n v="1"/>
    <n v="254"/>
    <n v="4.0000000000000001E-3"/>
    <s v="NA"/>
    <s v="NA"/>
    <x v="10"/>
    <n v="0.54"/>
    <s v="NA"/>
    <s v="NA"/>
    <n v="0.77"/>
    <n v="0.219"/>
    <n v="4.8000000000000001E-2"/>
    <n v="4.8000000000000001E-2"/>
    <s v="NA"/>
    <s v="NA"/>
    <s v="NA"/>
    <n v="4.8000000000000001E-2"/>
    <s v="NA"/>
    <n v="9.0665999999999993"/>
    <s v="NA"/>
    <x v="5"/>
    <x v="0"/>
    <x v="2"/>
  </r>
  <r>
    <s v="Malpighiaceae"/>
    <x v="115"/>
    <s v="Thraupidae"/>
    <x v="15"/>
    <n v="39"/>
    <n v="8.3000000000000007"/>
    <n v="0.90704089499999996"/>
    <n v="4"/>
    <n v="254"/>
    <n v="1.6E-2"/>
    <s v="NA"/>
    <s v="NA"/>
    <x v="10"/>
    <n v="0.54"/>
    <s v="NA"/>
    <s v="NA"/>
    <n v="0.77"/>
    <n v="0.219"/>
    <n v="4.8000000000000001E-2"/>
    <n v="4.8000000000000001E-2"/>
    <s v="NA"/>
    <s v="NA"/>
    <s v="NA"/>
    <n v="4.8000000000000001E-2"/>
    <s v="NA"/>
    <n v="9.0665999999999993"/>
    <s v="NA"/>
    <x v="5"/>
    <x v="0"/>
    <x v="2"/>
  </r>
  <r>
    <s v="Malpighiaceae"/>
    <x v="115"/>
    <s v="Thraupidae"/>
    <x v="13"/>
    <n v="32.5"/>
    <n v="8.9"/>
    <n v="0.77343226300000001"/>
    <n v="1"/>
    <n v="254"/>
    <n v="4.0000000000000001E-3"/>
    <s v="NA"/>
    <s v="NA"/>
    <x v="10"/>
    <n v="0.54"/>
    <s v="NA"/>
    <s v="NA"/>
    <n v="0.77"/>
    <n v="0.219"/>
    <n v="4.8000000000000001E-2"/>
    <n v="4.8000000000000001E-2"/>
    <s v="NA"/>
    <s v="NA"/>
    <s v="NA"/>
    <n v="4.8000000000000001E-2"/>
    <s v="NA"/>
    <n v="9.0665999999999993"/>
    <s v="NA"/>
    <x v="5"/>
    <x v="0"/>
    <x v="2"/>
  </r>
  <r>
    <s v="Arecaceae"/>
    <x v="116"/>
    <s v="Thraupidae"/>
    <x v="2"/>
    <n v="18"/>
    <n v="7.4"/>
    <n v="0.46147037800000001"/>
    <n v="6"/>
    <n v="2"/>
    <n v="3"/>
    <s v="NA"/>
    <s v="NA"/>
    <x v="10"/>
    <n v="0.9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recaceae"/>
    <x v="116"/>
    <s v="Turdidae"/>
    <x v="12"/>
    <n v="69.5"/>
    <n v="13.3"/>
    <n v="1.5029055069999999"/>
    <n v="2"/>
    <n v="2"/>
    <n v="1"/>
    <s v="NA"/>
    <n v="2.5"/>
    <x v="306"/>
    <n v="0.9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nacardiaceae"/>
    <x v="117"/>
    <s v="Thraupidae"/>
    <x v="2"/>
    <n v="18"/>
    <n v="7.4"/>
    <n v="0.46147037800000001"/>
    <n v="1"/>
    <n v="254"/>
    <n v="4.0000000000000001E-3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Anacardiaceae"/>
    <x v="117"/>
    <s v="Thraupidae"/>
    <x v="15"/>
    <n v="39"/>
    <n v="8.3000000000000007"/>
    <n v="0.90704089499999996"/>
    <n v="1"/>
    <n v="254"/>
    <n v="4.0000000000000001E-3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Rubiaceae"/>
    <x v="118"/>
    <s v="Turdidae"/>
    <x v="11"/>
    <n v="54"/>
    <n v="11.1"/>
    <n v="1.205449054"/>
    <n v="5"/>
    <n v="32"/>
    <n v="0.156"/>
    <n v="10"/>
    <n v="2"/>
    <x v="307"/>
    <n v="0.93"/>
    <s v="NA"/>
    <s v="NA"/>
    <n v="0.7"/>
    <n v="0.2"/>
    <s v="NA"/>
    <s v="NA"/>
    <s v="NA"/>
    <s v="NA"/>
    <s v="NA"/>
    <s v="NA"/>
    <s v="NA"/>
    <s v="NA"/>
    <s v="NA"/>
    <x v="5"/>
    <x v="0"/>
    <x v="2"/>
  </r>
  <r>
    <s v="Rubiaceae"/>
    <x v="118"/>
    <s v="Turdidae"/>
    <x v="12"/>
    <n v="69.5"/>
    <n v="13.3"/>
    <n v="1.5029055069999999"/>
    <n v="16"/>
    <n v="32"/>
    <n v="0.5"/>
    <n v="29"/>
    <n v="1.8"/>
    <x v="141"/>
    <n v="0.93"/>
    <s v="NA"/>
    <s v="NA"/>
    <n v="0.7"/>
    <n v="0.2"/>
    <s v="NA"/>
    <s v="NA"/>
    <s v="NA"/>
    <s v="NA"/>
    <s v="NA"/>
    <s v="NA"/>
    <s v="NA"/>
    <s v="NA"/>
    <s v="NA"/>
    <x v="5"/>
    <x v="0"/>
    <x v="2"/>
  </r>
  <r>
    <s v="Euphorbiaceae"/>
    <x v="119"/>
    <s v="Thraupidae"/>
    <x v="2"/>
    <n v="18"/>
    <n v="7.4"/>
    <n v="0.46147037800000001"/>
    <n v="2"/>
    <n v="3.5"/>
    <n v="0.57099999999999995"/>
    <s v="NA"/>
    <n v="2.54"/>
    <x v="308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Euphorbiaceae"/>
    <x v="119"/>
    <s v="Thraupidae"/>
    <x v="13"/>
    <n v="32.5"/>
    <n v="8.9"/>
    <n v="0.77343226300000001"/>
    <n v="2"/>
    <n v="4.4000000000000004"/>
    <n v="0.45500000000000002"/>
    <s v="NA"/>
    <n v="2.99"/>
    <x v="309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Euphorbiaceae"/>
    <x v="119"/>
    <s v="Turdidae"/>
    <x v="12"/>
    <n v="69.5"/>
    <n v="13.3"/>
    <n v="1.5029055069999999"/>
    <n v="5"/>
    <n v="3.8"/>
    <n v="1.3160000000000001"/>
    <s v="NA"/>
    <n v="6.73"/>
    <x v="3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  <r>
    <s v="Lamiaceae"/>
    <x v="120"/>
    <s v="Thraupidae"/>
    <x v="15"/>
    <n v="39"/>
    <n v="8.3000000000000007"/>
    <n v="0.90704089499999996"/>
    <n v="4"/>
    <n v="27.7"/>
    <n v="0.14399999999999999"/>
    <s v="NA"/>
    <s v="NA"/>
    <x v="10"/>
    <n v="0.16700000000000001"/>
    <s v="NA"/>
    <n v="9.1999999999999998E-2"/>
    <s v="NA"/>
    <n v="8.6999999999999994E-2"/>
    <n v="7.5999999999999998E-2"/>
    <n v="0.10199999999999999"/>
    <n v="0.215"/>
    <s v="NA"/>
    <s v="NA"/>
    <n v="0.317"/>
    <s v="NA"/>
    <n v="8.9032999999999998"/>
    <s v="NA"/>
    <x v="49"/>
    <x v="0"/>
    <x v="2"/>
  </r>
  <r>
    <s v="Lamiaceae"/>
    <x v="120"/>
    <s v="Thraupidae"/>
    <x v="13"/>
    <n v="32.5"/>
    <n v="8.9"/>
    <n v="0.77343226300000001"/>
    <n v="23"/>
    <n v="27.7"/>
    <n v="0.83"/>
    <s v="NA"/>
    <s v="NA"/>
    <x v="10"/>
    <n v="0.16700000000000001"/>
    <s v="NA"/>
    <n v="9.1999999999999998E-2"/>
    <s v="NA"/>
    <n v="8.6999999999999994E-2"/>
    <n v="7.5999999999999998E-2"/>
    <n v="0.10199999999999999"/>
    <n v="0.215"/>
    <s v="NA"/>
    <s v="NA"/>
    <n v="0.317"/>
    <s v="NA"/>
    <n v="8.9032999999999998"/>
    <s v="NA"/>
    <x v="49"/>
    <x v="0"/>
    <x v="2"/>
  </r>
  <r>
    <s v="Lamiaceae"/>
    <x v="120"/>
    <s v="Turdidae"/>
    <x v="11"/>
    <n v="54"/>
    <n v="11.1"/>
    <n v="1.205449054"/>
    <n v="11"/>
    <n v="27.7"/>
    <n v="0.39700000000000002"/>
    <s v="NA"/>
    <s v="NA"/>
    <x v="10"/>
    <n v="0.16700000000000001"/>
    <s v="NA"/>
    <n v="9.1999999999999998E-2"/>
    <s v="NA"/>
    <n v="8.6999999999999994E-2"/>
    <n v="7.5999999999999998E-2"/>
    <n v="0.10199999999999999"/>
    <n v="0.215"/>
    <s v="NA"/>
    <s v="NA"/>
    <n v="0.317"/>
    <s v="NA"/>
    <n v="8.9032999999999998"/>
    <s v="NA"/>
    <x v="49"/>
    <x v="0"/>
    <x v="2"/>
  </r>
  <r>
    <s v="Lamiaceae"/>
    <x v="120"/>
    <s v="Turdidae"/>
    <x v="12"/>
    <n v="69.5"/>
    <n v="13.3"/>
    <n v="1.5029055069999999"/>
    <n v="16"/>
    <n v="27.7"/>
    <n v="0.57799999999999996"/>
    <s v="NA"/>
    <s v="NA"/>
    <x v="10"/>
    <n v="0.16700000000000001"/>
    <s v="NA"/>
    <n v="9.1999999999999998E-2"/>
    <s v="NA"/>
    <n v="8.6999999999999994E-2"/>
    <n v="7.5999999999999998E-2"/>
    <n v="0.10199999999999999"/>
    <n v="0.215"/>
    <s v="NA"/>
    <s v="NA"/>
    <n v="0.317"/>
    <s v="NA"/>
    <n v="8.9032999999999998"/>
    <s v="NA"/>
    <x v="49"/>
    <x v="0"/>
    <x v="2"/>
  </r>
  <r>
    <s v="Lamiaceae"/>
    <x v="121"/>
    <s v="Turdidae"/>
    <x v="12"/>
    <n v="69.5"/>
    <n v="13.3"/>
    <n v="1.5029055069999999"/>
    <n v="1"/>
    <n v="250"/>
    <n v="4.0000000000000001E-3"/>
    <s v="NA"/>
    <s v="NA"/>
    <x v="10"/>
    <s v="NA"/>
    <s v="NA"/>
    <s v="NA"/>
    <s v="NA"/>
    <s v="NA"/>
    <s v="NA"/>
    <s v="NA"/>
    <s v="NA"/>
    <s v="NA"/>
    <s v="NA"/>
    <s v="NA"/>
    <s v="NA"/>
    <s v="NA"/>
    <s v="NA"/>
    <x v="5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2">
  <r>
    <x v="0"/>
    <x v="0"/>
    <s v="Urticaceae"/>
    <n v="1.7333333333333336E-2"/>
    <n v="5.0789971999999999"/>
    <n v="2.1455380055672126E-2"/>
    <n v="1.0727690027836063E-2"/>
    <x v="0"/>
  </r>
  <r>
    <x v="0"/>
    <x v="1"/>
    <s v="Sapotaceae"/>
    <s v="NA"/>
    <s v="NA"/>
    <s v="NA"/>
    <s v="NA"/>
    <x v="1"/>
  </r>
  <r>
    <x v="0"/>
    <x v="2"/>
    <s v="Canellaceae"/>
    <s v="NA"/>
    <s v="NA"/>
    <s v="NA"/>
    <s v="NA"/>
    <x v="1"/>
  </r>
  <r>
    <x v="0"/>
    <x v="3"/>
    <s v="Verbenaceae"/>
    <s v="NA"/>
    <n v="2.0816494999999993"/>
    <s v="NA"/>
    <s v="NA"/>
    <x v="1"/>
  </r>
  <r>
    <x v="0"/>
    <x v="4"/>
    <s v="Boraginaceae"/>
    <s v="NA"/>
    <n v="1.0746525"/>
    <s v="NA"/>
    <s v="NA"/>
    <x v="1"/>
  </r>
  <r>
    <x v="0"/>
    <x v="5"/>
    <s v="Lauraceae"/>
    <s v="NA"/>
    <n v="34.736311100000002"/>
    <s v="NA"/>
    <s v="NA"/>
    <x v="1"/>
  </r>
  <r>
    <x v="0"/>
    <x v="6"/>
    <s v="Sapindaceae"/>
    <s v="NA"/>
    <n v="3.5871791999999969"/>
    <s v="NA"/>
    <s v="NA"/>
    <x v="1"/>
  </r>
  <r>
    <x v="0"/>
    <x v="7"/>
    <s v="Arecaceae"/>
    <n v="0.62474999999999992"/>
    <n v="5.1789819999999986"/>
    <n v="0.63437600574632924"/>
    <n v="0.25898291985723265"/>
    <x v="2"/>
  </r>
  <r>
    <x v="0"/>
    <x v="8"/>
    <s v="Moraceae"/>
    <s v="NA"/>
    <n v="4.3065269000000006"/>
    <s v="NA"/>
    <s v="NA"/>
    <x v="1"/>
  </r>
  <r>
    <x v="0"/>
    <x v="9"/>
    <s v="Sapindaceae"/>
    <s v="NA"/>
    <s v="NA"/>
    <s v="NA"/>
    <s v="NA"/>
    <x v="1"/>
  </r>
  <r>
    <x v="0"/>
    <x v="10"/>
    <s v="Sabiaceae"/>
    <s v="NA"/>
    <s v="NA"/>
    <s v="NA"/>
    <s v="NA"/>
    <x v="1"/>
  </r>
  <r>
    <x v="0"/>
    <x v="11"/>
    <s v="Lauraceae"/>
    <s v="NA"/>
    <n v="1.9260873363599995"/>
    <s v="NA"/>
    <s v="NA"/>
    <x v="1"/>
  </r>
  <r>
    <x v="0"/>
    <x v="12"/>
    <s v="Phytolaccaceae"/>
    <s v="NA"/>
    <n v="2.7754416000000002"/>
    <s v="NA"/>
    <s v="NA"/>
    <x v="1"/>
  </r>
  <r>
    <x v="0"/>
    <x v="13"/>
    <s v="Quiinaceae"/>
    <s v="NA"/>
    <n v="3.4117509999999998"/>
    <s v="NA"/>
    <s v="NA"/>
    <x v="1"/>
  </r>
  <r>
    <x v="0"/>
    <x v="14"/>
    <s v="Myristicaceae"/>
    <n v="7.6999999999999999E-2"/>
    <n v="14.722417999999999"/>
    <s v="NA"/>
    <s v="NA"/>
    <x v="3"/>
  </r>
  <r>
    <x v="0"/>
    <x v="15"/>
    <s v="Myristicaceae"/>
    <s v="NA"/>
    <s v="NA"/>
    <s v="NA"/>
    <s v="NA"/>
    <x v="1"/>
  </r>
  <r>
    <x v="0"/>
    <x v="16"/>
    <s v="Myristicaceae"/>
    <s v="NA"/>
    <n v="11.040159900000001"/>
    <s v="NA"/>
    <s v="NA"/>
    <x v="1"/>
  </r>
  <r>
    <x v="1"/>
    <x v="17"/>
    <s v="Meliaceae"/>
    <n v="0.52585567447379677"/>
    <n v="10.016055"/>
    <s v="NA"/>
    <s v="NA"/>
    <x v="4"/>
  </r>
  <r>
    <x v="1"/>
    <x v="7"/>
    <s v="Arecaceae"/>
    <n v="0.23433333333333337"/>
    <n v="5.1789819999999995"/>
    <n v="0.22922550759750387"/>
    <n v="0.13234340851654747"/>
    <x v="5"/>
  </r>
  <r>
    <x v="1"/>
    <x v="18"/>
    <s v="Melastomataceae"/>
    <s v="NA"/>
    <s v="NA"/>
    <s v="NA"/>
    <s v="NA"/>
    <x v="1"/>
  </r>
  <r>
    <x v="1"/>
    <x v="16"/>
    <s v="Myristicaceae"/>
    <n v="7.0000000000000001E-3"/>
    <n v="11.040159900000001"/>
    <s v="NA"/>
    <s v="NA"/>
    <x v="6"/>
  </r>
  <r>
    <x v="2"/>
    <x v="19"/>
    <s v="Amaranthaceae"/>
    <n v="0.27800000000000002"/>
    <s v="NA"/>
    <s v="NA"/>
    <s v="NA"/>
    <x v="1"/>
  </r>
  <r>
    <x v="2"/>
    <x v="0"/>
    <s v="Urticaceae"/>
    <n v="5.9285714285714291E-4"/>
    <n v="5.0789971999999999"/>
    <s v="NA"/>
    <s v="NA"/>
    <x v="7"/>
  </r>
  <r>
    <x v="2"/>
    <x v="6"/>
    <s v="Sapindaceae"/>
    <n v="1.7000000000000001E-2"/>
    <n v="3.5871792"/>
    <s v="NA"/>
    <s v="NA"/>
    <x v="8"/>
  </r>
  <r>
    <x v="2"/>
    <x v="20"/>
    <s v="Moraceae"/>
    <s v="NA"/>
    <s v="NA"/>
    <s v="NA"/>
    <s v="NA"/>
    <x v="1"/>
  </r>
  <r>
    <x v="2"/>
    <x v="21"/>
    <s v="Meliaceae"/>
    <n v="0.1"/>
    <s v="NA"/>
    <s v="NA"/>
    <s v="NA"/>
    <x v="1"/>
  </r>
  <r>
    <x v="2"/>
    <x v="22"/>
    <s v="Santalaceae"/>
    <n v="35.997999999999998"/>
    <n v="0.1536285"/>
    <n v="0.4525483399593655"/>
    <n v="0.31999999999998235"/>
    <x v="9"/>
  </r>
  <r>
    <x v="2"/>
    <x v="23"/>
    <s v="Santalaceae"/>
    <n v="4.798"/>
    <n v="0.1536285"/>
    <s v="NA"/>
    <s v="NA"/>
    <x v="10"/>
  </r>
  <r>
    <x v="2"/>
    <x v="24"/>
    <s v="Burseraceae"/>
    <n v="1.6099999999999999"/>
    <n v="4.2033384000000007"/>
    <n v="1.921916231265036"/>
    <n v="1.3589999999999998"/>
    <x v="11"/>
  </r>
  <r>
    <x v="2"/>
    <x v="25"/>
    <s v="Myrtaceae"/>
    <s v="NA"/>
    <n v="676.82419349999998"/>
    <s v="NA"/>
    <s v="NA"/>
    <x v="1"/>
  </r>
  <r>
    <x v="2"/>
    <x v="26"/>
    <s v="Anacardiaceae"/>
    <n v="0.41099999999999998"/>
    <n v="9.4395961999999987"/>
    <s v="NA"/>
    <s v="NA"/>
    <x v="12"/>
  </r>
  <r>
    <x v="2"/>
    <x v="27"/>
    <s v="Meliaceae"/>
    <n v="3.3000000000000002E-2"/>
    <s v="NA"/>
    <s v="NA"/>
    <s v="NA"/>
    <x v="1"/>
  </r>
  <r>
    <x v="3"/>
    <x v="28"/>
    <s v="Urticaceae"/>
    <s v="NA"/>
    <n v="0.49391059999999998"/>
    <s v="NA"/>
    <s v="NA"/>
    <x v="1"/>
  </r>
  <r>
    <x v="3"/>
    <x v="29"/>
    <s v="Primulaceae"/>
    <s v="NA"/>
    <n v="2.5792000000000002E-2"/>
    <s v="NA"/>
    <s v="NA"/>
    <x v="1"/>
  </r>
  <r>
    <x v="3"/>
    <x v="30"/>
    <s v="Elaeocarpaceae"/>
    <n v="0.39300000000000002"/>
    <n v="2.7512089241278357"/>
    <s v="NA"/>
    <s v="NA"/>
    <x v="13"/>
  </r>
  <r>
    <x v="4"/>
    <x v="0"/>
    <s v="Urticaceae"/>
    <n v="1.175E-3"/>
    <n v="5.0789971999999999"/>
    <n v="1.1667261889578033E-3"/>
    <n v="8.2499999999999989E-4"/>
    <x v="14"/>
  </r>
  <r>
    <x v="4"/>
    <x v="3"/>
    <s v="Verbenaceae"/>
    <n v="0.2"/>
    <n v="2.0816494999999993"/>
    <s v="NA"/>
    <s v="NA"/>
    <x v="15"/>
  </r>
  <r>
    <x v="4"/>
    <x v="31"/>
    <s v="Moraceae"/>
    <s v="NA"/>
    <s v="NA"/>
    <s v="NA"/>
    <s v="NA"/>
    <x v="1"/>
  </r>
  <r>
    <x v="4"/>
    <x v="32"/>
    <s v="Nyctaginaceae"/>
    <s v="NA"/>
    <n v="0.8533350999999999"/>
    <s v="NA"/>
    <s v="NA"/>
    <x v="1"/>
  </r>
  <r>
    <x v="4"/>
    <x v="33"/>
    <s v="Melastomataceae"/>
    <n v="0.26700000000000002"/>
    <s v="NA"/>
    <s v="NA"/>
    <s v="NA"/>
    <x v="1"/>
  </r>
  <r>
    <x v="4"/>
    <x v="34"/>
    <s v="Verbenaceae"/>
    <s v="NA"/>
    <s v="NA"/>
    <s v="NA"/>
    <s v="NA"/>
    <x v="1"/>
  </r>
  <r>
    <x v="4"/>
    <x v="35"/>
    <s v="Melastomataceae"/>
    <n v="0.13300000000000001"/>
    <s v="NA"/>
    <s v="NA"/>
    <s v="NA"/>
    <x v="1"/>
  </r>
  <r>
    <x v="4"/>
    <x v="18"/>
    <s v="Melastomataceae"/>
    <n v="0.14699999999999999"/>
    <s v="NA"/>
    <s v="NA"/>
    <s v="NA"/>
    <x v="1"/>
  </r>
  <r>
    <x v="4"/>
    <x v="36"/>
    <s v="Melastomataceae"/>
    <n v="8.4"/>
    <n v="1.124811"/>
    <s v="NA"/>
    <s v="NA"/>
    <x v="16"/>
  </r>
  <r>
    <x v="4"/>
    <x v="29"/>
    <s v="Primulaceae"/>
    <s v="NA"/>
    <n v="2.5792000000000002E-2"/>
    <s v="NA"/>
    <s v="NA"/>
    <x v="1"/>
  </r>
  <r>
    <x v="4"/>
    <x v="37"/>
    <s v="Santalaceae"/>
    <n v="3.8130000000000002"/>
    <n v="0.1536285"/>
    <s v="NA"/>
    <s v="NA"/>
    <x v="17"/>
  </r>
  <r>
    <x v="4"/>
    <x v="23"/>
    <s v="Santalaceae"/>
    <n v="2.399"/>
    <n v="0.1536285"/>
    <s v="NA"/>
    <s v="NA"/>
    <x v="18"/>
  </r>
  <r>
    <x v="4"/>
    <x v="38"/>
    <s v="Piperaceae"/>
    <n v="6.0000000000000001E-3"/>
    <s v="NA"/>
    <s v="NA"/>
    <s v="NA"/>
    <x v="1"/>
  </r>
  <r>
    <x v="4"/>
    <x v="24"/>
    <s v="Burseraceae"/>
    <n v="1.349"/>
    <n v="4.2033384000000007"/>
    <n v="1.0238906191581205"/>
    <n v="0.72399999999999975"/>
    <x v="19"/>
  </r>
  <r>
    <x v="4"/>
    <x v="39"/>
    <s v="Anacardiaceae"/>
    <s v="NA"/>
    <n v="2.1236599999999998E-2"/>
    <s v="NA"/>
    <s v="NA"/>
    <x v="1"/>
  </r>
  <r>
    <x v="4"/>
    <x v="40"/>
    <s v="Moraceae"/>
    <s v="NA"/>
    <n v="4.4800359999999992"/>
    <s v="NA"/>
    <s v="NA"/>
    <x v="1"/>
  </r>
  <r>
    <x v="4"/>
    <x v="26"/>
    <s v="Anacardiaceae"/>
    <n v="0.19600000000000001"/>
    <n v="9.4395961999999987"/>
    <s v="NA"/>
    <s v="NA"/>
    <x v="20"/>
  </r>
  <r>
    <x v="4"/>
    <x v="41"/>
    <s v="Boraginaceae"/>
    <s v="NA"/>
    <n v="0.16193200000000002"/>
    <s v="NA"/>
    <s v="NA"/>
    <x v="1"/>
  </r>
  <r>
    <x v="5"/>
    <x v="7"/>
    <s v="Arecaceae"/>
    <n v="7.8200000000000006E-2"/>
    <n v="5.1789819999999986"/>
    <n v="4.8318733427108754E-2"/>
    <n v="1.9726040318996264E-2"/>
    <x v="21"/>
  </r>
  <r>
    <x v="5"/>
    <x v="42"/>
    <s v="Melastomataceae"/>
    <s v="NA"/>
    <s v="NA"/>
    <s v="NA"/>
    <s v="NA"/>
    <x v="1"/>
  </r>
  <r>
    <x v="5"/>
    <x v="18"/>
    <s v="Melastomataceae"/>
    <s v="NA"/>
    <s v="NA"/>
    <s v="NA"/>
    <s v="NA"/>
    <x v="1"/>
  </r>
  <r>
    <x v="5"/>
    <x v="43"/>
    <s v="Myrtaceae"/>
    <s v="NA"/>
    <n v="21.849926199999999"/>
    <s v="NA"/>
    <s v="NA"/>
    <x v="1"/>
  </r>
  <r>
    <x v="5"/>
    <x v="44"/>
    <s v="Lauraceae"/>
    <s v="NA"/>
    <s v="NA"/>
    <s v="NA"/>
    <s v="NA"/>
    <x v="1"/>
  </r>
  <r>
    <x v="5"/>
    <x v="11"/>
    <s v="Lauraceae"/>
    <s v="NA"/>
    <n v="1.9260873363599995"/>
    <s v="NA"/>
    <s v="NA"/>
    <x v="1"/>
  </r>
  <r>
    <x v="5"/>
    <x v="13"/>
    <s v="Quiinaceae"/>
    <s v="NA"/>
    <n v="3.4117509999999998"/>
    <s v="NA"/>
    <s v="NA"/>
    <x v="1"/>
  </r>
  <r>
    <x v="5"/>
    <x v="45"/>
    <s v="Symplocaceae"/>
    <s v="NA"/>
    <s v="NA"/>
    <s v="NA"/>
    <s v="NA"/>
    <x v="1"/>
  </r>
  <r>
    <x v="6"/>
    <x v="46"/>
    <s v="Myrtaceae"/>
    <n v="0.26"/>
    <n v="0.78525200000000006"/>
    <s v="NA"/>
    <s v="NA"/>
    <x v="22"/>
  </r>
  <r>
    <x v="6"/>
    <x v="7"/>
    <s v="Arecaceae"/>
    <n v="9.4500000000000001E-2"/>
    <n v="5.1789819999999986"/>
    <n v="7.706954188078638E-2"/>
    <n v="2.7248197843422337E-2"/>
    <x v="23"/>
  </r>
  <r>
    <x v="6"/>
    <x v="42"/>
    <s v="Melastomataceae"/>
    <s v="NA"/>
    <s v="NA"/>
    <s v="NA"/>
    <s v="NA"/>
    <x v="1"/>
  </r>
  <r>
    <x v="6"/>
    <x v="24"/>
    <s v="Burseraceae"/>
    <n v="0.82599085121461413"/>
    <n v="4.2033384000000007"/>
    <s v="NA"/>
    <s v="NA"/>
    <x v="24"/>
  </r>
  <r>
    <x v="6"/>
    <x v="40"/>
    <s v="Moraceae"/>
    <n v="0.40026140132999444"/>
    <n v="4.4800359999999992"/>
    <s v="NA"/>
    <s v="NA"/>
    <x v="25"/>
  </r>
  <r>
    <x v="6"/>
    <x v="16"/>
    <s v="Myristicaceae"/>
    <n v="5.4080431442857149E-3"/>
    <n v="11.040159900000001"/>
    <s v="NA"/>
    <s v="NA"/>
    <x v="26"/>
  </r>
  <r>
    <x v="7"/>
    <x v="17"/>
    <s v="Meliaceae"/>
    <n v="1.994"/>
    <n v="10.016055"/>
    <s v="NA"/>
    <s v="NA"/>
    <x v="27"/>
  </r>
  <r>
    <x v="7"/>
    <x v="0"/>
    <s v="Urticaceae"/>
    <n v="2.2175E-2"/>
    <n v="5.0789971999999999"/>
    <n v="3.0865210998792796E-2"/>
    <n v="2.1824999999999997E-2"/>
    <x v="28"/>
  </r>
  <r>
    <x v="7"/>
    <x v="28"/>
    <s v="Urticaceae"/>
    <s v="NA"/>
    <n v="0.49391059999999998"/>
    <s v="NA"/>
    <s v="NA"/>
    <x v="1"/>
  </r>
  <r>
    <x v="7"/>
    <x v="47"/>
    <s v="Erythroxylaceae"/>
    <n v="5.3999999999999999E-2"/>
    <n v="4.2862848000000007"/>
    <s v="NA"/>
    <s v="NA"/>
    <x v="29"/>
  </r>
  <r>
    <x v="7"/>
    <x v="48"/>
    <s v="Myrtaceae"/>
    <n v="3.3000000000000002E-2"/>
    <n v="6.4898256000000005"/>
    <s v="NA"/>
    <s v="NA"/>
    <x v="30"/>
  </r>
  <r>
    <x v="7"/>
    <x v="7"/>
    <s v="Arecaceae"/>
    <n v="4.2500000000000003E-2"/>
    <n v="5.1789819999999986"/>
    <n v="2.8218534942227501E-2"/>
    <n v="9.9767587063993024E-3"/>
    <x v="31"/>
  </r>
  <r>
    <x v="7"/>
    <x v="49"/>
    <s v="Melastomataceae"/>
    <n v="0.20499999999999999"/>
    <s v="NA"/>
    <s v="NA"/>
    <s v="NA"/>
    <x v="1"/>
  </r>
  <r>
    <x v="7"/>
    <x v="18"/>
    <s v="Melastomataceae"/>
    <n v="0.45600000000000002"/>
    <s v="NA"/>
    <s v="NA"/>
    <s v="NA"/>
    <x v="1"/>
  </r>
  <r>
    <x v="7"/>
    <x v="50"/>
    <s v="Primulaceae"/>
    <n v="1.095"/>
    <n v="0.25090519999999999"/>
    <s v="NA"/>
    <s v="NA"/>
    <x v="32"/>
  </r>
  <r>
    <x v="7"/>
    <x v="16"/>
    <s v="Myristicaceae"/>
    <n v="1.4999999999999999E-2"/>
    <n v="11.040159900000001"/>
    <s v="NA"/>
    <s v="NA"/>
    <x v="33"/>
  </r>
  <r>
    <x v="7"/>
    <x v="51"/>
    <s v="Lamiaceae"/>
    <n v="10.199999999999999"/>
    <n v="0.6574080000000001"/>
    <s v="NA"/>
    <s v="NA"/>
    <x v="34"/>
  </r>
  <r>
    <x v="8"/>
    <x v="17"/>
    <s v="Meliaceae"/>
    <n v="3.125"/>
    <n v="10.016055"/>
    <s v="NA"/>
    <s v="NA"/>
    <x v="35"/>
  </r>
  <r>
    <x v="8"/>
    <x v="7"/>
    <s v="Arecaceae"/>
    <n v="0.10450000000000001"/>
    <n v="5.1789819999999986"/>
    <n v="7.7249133143541315E-2"/>
    <n v="2.7311692943290271E-2"/>
    <x v="36"/>
  </r>
  <r>
    <x v="8"/>
    <x v="52"/>
    <s v="Sapindaceae"/>
    <n v="0.75"/>
    <s v="NA"/>
    <s v="NA"/>
    <s v="NA"/>
    <x v="1"/>
  </r>
  <r>
    <x v="8"/>
    <x v="24"/>
    <s v="Burseraceae"/>
    <n v="0.156"/>
    <n v="4.2033384000000007"/>
    <s v="NA"/>
    <s v="NA"/>
    <x v="37"/>
  </r>
  <r>
    <x v="8"/>
    <x v="53"/>
    <s v="Araliaceae"/>
    <n v="0.46899999999999997"/>
    <n v="1.87775"/>
    <s v="NA"/>
    <s v="NA"/>
    <x v="38"/>
  </r>
  <r>
    <x v="8"/>
    <x v="14"/>
    <s v="Myristicaceae"/>
    <n v="1.2999999999999999E-2"/>
    <n v="14.722417999999999"/>
    <s v="NA"/>
    <s v="NA"/>
    <x v="39"/>
  </r>
  <r>
    <x v="9"/>
    <x v="17"/>
    <s v="Meliaceae"/>
    <s v="NA"/>
    <n v="10.016055"/>
    <s v="NA"/>
    <s v="NA"/>
    <x v="1"/>
  </r>
  <r>
    <x v="9"/>
    <x v="0"/>
    <s v="Urticaceae"/>
    <n v="4.3499999999999997E-2"/>
    <n v="5.0789971999999999"/>
    <n v="5.0204581464244877E-2"/>
    <n v="3.5499999999999997E-2"/>
    <x v="40"/>
  </r>
  <r>
    <x v="9"/>
    <x v="7"/>
    <s v="Arecaceae"/>
    <n v="0.40175"/>
    <n v="5.1789819999999986"/>
    <n v="0.59674396280386199"/>
    <n v="0.21098085136537184"/>
    <x v="41"/>
  </r>
  <r>
    <x v="9"/>
    <x v="18"/>
    <s v="Melastomataceae"/>
    <s v="NA"/>
    <s v="NA"/>
    <s v="NA"/>
    <s v="NA"/>
    <x v="1"/>
  </r>
  <r>
    <x v="9"/>
    <x v="30"/>
    <s v="Elaeocarpaceae"/>
    <n v="0.35699999999999998"/>
    <n v="2.7512089241278357"/>
    <s v="NA"/>
    <s v="NA"/>
    <x v="42"/>
  </r>
  <r>
    <x v="9"/>
    <x v="14"/>
    <s v="Myristicaceae"/>
    <n v="7.8E-2"/>
    <n v="14.722417999999999"/>
    <s v="NA"/>
    <s v="NA"/>
    <x v="43"/>
  </r>
  <r>
    <x v="9"/>
    <x v="16"/>
    <s v="Myristicaceae"/>
    <n v="4.0000000000000001E-3"/>
    <n v="11.040159900000001"/>
    <s v="NA"/>
    <s v="NA"/>
    <x v="44"/>
  </r>
  <r>
    <x v="10"/>
    <x v="54"/>
    <s v="Solanaceae"/>
    <n v="1.056"/>
    <n v="0.25420262400000004"/>
    <s v="NA"/>
    <s v="NA"/>
    <x v="45"/>
  </r>
  <r>
    <x v="10"/>
    <x v="55"/>
    <s v="Euphorbiaceae"/>
    <n v="0.68"/>
    <n v="0.50070291"/>
    <s v="NA"/>
    <s v="NA"/>
    <x v="46"/>
  </r>
  <r>
    <x v="10"/>
    <x v="56"/>
    <s v="Euphorbiaceae"/>
    <n v="1.4510000000000001"/>
    <s v="NA"/>
    <s v="NA"/>
    <s v="NA"/>
    <x v="1"/>
  </r>
  <r>
    <x v="10"/>
    <x v="57"/>
    <s v="Anacardiaceae"/>
    <s v="NA"/>
    <s v="NA"/>
    <s v="NA"/>
    <s v="NA"/>
    <x v="1"/>
  </r>
  <r>
    <x v="10"/>
    <x v="58"/>
    <s v="Arecaceae"/>
    <s v="NA"/>
    <s v="NA"/>
    <s v="NA"/>
    <s v="NA"/>
    <x v="1"/>
  </r>
  <r>
    <x v="10"/>
    <x v="59"/>
    <s v="Malpighiaceae"/>
    <s v="NA"/>
    <s v="NA"/>
    <s v="NA"/>
    <s v="NA"/>
    <x v="1"/>
  </r>
  <r>
    <x v="10"/>
    <x v="60"/>
    <s v="Salicaceae"/>
    <n v="0.41949999999999998"/>
    <s v="NA"/>
    <n v="0.49992449429888913"/>
    <n v="0.35349999999999998"/>
    <x v="1"/>
  </r>
  <r>
    <x v="10"/>
    <x v="61"/>
    <s v="Urticaceae"/>
    <n v="1.0999999999999999E-2"/>
    <n v="5.3881600000000009"/>
    <s v="NA"/>
    <s v="NA"/>
    <x v="47"/>
  </r>
  <r>
    <x v="10"/>
    <x v="19"/>
    <s v="Amaranthaceae"/>
    <n v="0.55600000000000005"/>
    <s v="NA"/>
    <s v="NA"/>
    <s v="NA"/>
    <x v="1"/>
  </r>
  <r>
    <x v="10"/>
    <x v="62"/>
    <s v="Fabaceae"/>
    <n v="0.21100000000000002"/>
    <n v="1.4028768599999999"/>
    <n v="1.555634918610335E-2"/>
    <n v="1.0999999999999508E-2"/>
    <x v="48"/>
  </r>
  <r>
    <x v="10"/>
    <x v="63"/>
    <s v="Sapindaceae"/>
    <s v="NA"/>
    <s v="NA"/>
    <s v="NA"/>
    <s v="NA"/>
    <x v="1"/>
  </r>
  <r>
    <x v="10"/>
    <x v="64"/>
    <s v="Erythroxylaceae"/>
    <s v="NA"/>
    <s v="NA"/>
    <s v="NA"/>
    <s v="NA"/>
    <x v="1"/>
  </r>
  <r>
    <x v="10"/>
    <x v="20"/>
    <s v="Moraceae"/>
    <n v="1.4609999999999999"/>
    <s v="NA"/>
    <n v="0.80893015767741139"/>
    <n v="0.57200000000000073"/>
    <x v="1"/>
  </r>
  <r>
    <x v="10"/>
    <x v="65"/>
    <s v="Rhamnaceae"/>
    <n v="1.609"/>
    <s v="NA"/>
    <s v="NA"/>
    <s v="NA"/>
    <x v="1"/>
  </r>
  <r>
    <x v="10"/>
    <x v="66"/>
    <s v="Rubiaceae"/>
    <s v="NA"/>
    <s v="NA"/>
    <s v="NA"/>
    <s v="NA"/>
    <x v="1"/>
  </r>
  <r>
    <x v="10"/>
    <x v="67"/>
    <s v="Chrysobalanaceae"/>
    <s v="NA"/>
    <s v="NA"/>
    <s v="NA"/>
    <s v="NA"/>
    <x v="1"/>
  </r>
  <r>
    <x v="10"/>
    <x v="68"/>
    <s v="Arecaceae"/>
    <s v="NA"/>
    <s v="NA"/>
    <s v="NA"/>
    <s v="NA"/>
    <x v="1"/>
  </r>
  <r>
    <x v="10"/>
    <x v="69"/>
    <s v="Magnoliaceae"/>
    <n v="0.83699999999999997"/>
    <n v="5.4475255000000002"/>
    <s v="NA"/>
    <s v="NA"/>
    <x v="49"/>
  </r>
  <r>
    <x v="10"/>
    <x v="9"/>
    <s v="Sapindaceae"/>
    <n v="0.13300000000000001"/>
    <s v="NA"/>
    <s v="NA"/>
    <s v="NA"/>
    <x v="1"/>
  </r>
  <r>
    <x v="10"/>
    <x v="21"/>
    <s v="Meliaceae"/>
    <n v="1.7"/>
    <s v="NA"/>
    <s v="NA"/>
    <s v="NA"/>
    <x v="1"/>
  </r>
  <r>
    <x v="10"/>
    <x v="70"/>
    <s v="Melastomataceae"/>
    <n v="17.777999999999999"/>
    <s v="NA"/>
    <s v="NA"/>
    <s v="NA"/>
    <x v="1"/>
  </r>
  <r>
    <x v="10"/>
    <x v="71"/>
    <s v="Melastomataceae"/>
    <n v="0.19700000000000001"/>
    <s v="NA"/>
    <s v="NA"/>
    <s v="NA"/>
    <x v="1"/>
  </r>
  <r>
    <x v="10"/>
    <x v="72"/>
    <s v="Melastomataceae"/>
    <n v="7.5190000000000001"/>
    <s v="NA"/>
    <s v="NA"/>
    <s v="NA"/>
    <x v="1"/>
  </r>
  <r>
    <x v="10"/>
    <x v="73"/>
    <s v="Myrtaceae"/>
    <s v="NA"/>
    <s v="NA"/>
    <s v="NA"/>
    <s v="NA"/>
    <x v="1"/>
  </r>
  <r>
    <x v="10"/>
    <x v="50"/>
    <s v="Primulaceae"/>
    <n v="0.13300000000000001"/>
    <n v="0.25090519999999999"/>
    <s v="NA"/>
    <s v="NA"/>
    <x v="50"/>
  </r>
  <r>
    <x v="10"/>
    <x v="74"/>
    <s v="Primulaceae"/>
    <n v="1.4999999999999999E-2"/>
    <n v="0.16904579999999997"/>
    <s v="NA"/>
    <s v="NA"/>
    <x v="51"/>
  </r>
  <r>
    <x v="10"/>
    <x v="29"/>
    <s v="Primulaceae"/>
    <n v="2.7E-2"/>
    <n v="2.5792000000000002E-2"/>
    <s v="NA"/>
    <s v="NA"/>
    <x v="52"/>
  </r>
  <r>
    <x v="10"/>
    <x v="75"/>
    <s v="Sapindaceae"/>
    <s v="NA"/>
    <s v="NA"/>
    <s v="NA"/>
    <s v="NA"/>
    <x v="1"/>
  </r>
  <r>
    <x v="10"/>
    <x v="76"/>
    <s v="Peraceae"/>
    <s v="NA"/>
    <s v="NA"/>
    <s v="NA"/>
    <s v="NA"/>
    <x v="1"/>
  </r>
  <r>
    <x v="10"/>
    <x v="24"/>
    <s v="Burseraceae"/>
    <n v="0.16800000000000001"/>
    <n v="4.2033384000000007"/>
    <s v="NA"/>
    <s v="NA"/>
    <x v="53"/>
  </r>
  <r>
    <x v="10"/>
    <x v="39"/>
    <s v="Anacardiaceae"/>
    <n v="2.75"/>
    <n v="2.1236599999999998E-2"/>
    <n v="3.7476659402887025"/>
    <n v="2.6500000000000004"/>
    <x v="54"/>
  </r>
  <r>
    <x v="10"/>
    <x v="30"/>
    <s v="Elaeocarpaceae"/>
    <n v="7.0999999999999994E-2"/>
    <n v="2.7512089241278357"/>
    <s v="NA"/>
    <s v="NA"/>
    <x v="55"/>
  </r>
  <r>
    <x v="10"/>
    <x v="26"/>
    <s v="Anacardiaceae"/>
    <n v="1.0299999999999998"/>
    <n v="9.4395961999999987"/>
    <n v="1.4481546878700493"/>
    <n v="1.024"/>
    <x v="56"/>
  </r>
  <r>
    <x v="10"/>
    <x v="77"/>
    <s v="Cannabaceae"/>
    <n v="3.9"/>
    <n v="0.1135254"/>
    <s v="NA"/>
    <s v="NA"/>
    <x v="57"/>
  </r>
  <r>
    <x v="10"/>
    <x v="27"/>
    <s v="Meliaceae"/>
    <n v="3.3000000000000002E-2"/>
    <s v="NA"/>
    <s v="NA"/>
    <s v="NA"/>
    <x v="1"/>
  </r>
  <r>
    <x v="10"/>
    <x v="78"/>
    <s v="Meliaceae"/>
    <n v="7.7499999999999999E-2"/>
    <s v="NA"/>
    <n v="3.1819805153394658E-2"/>
    <n v="2.2500000000000013E-2"/>
    <x v="1"/>
  </r>
  <r>
    <x v="11"/>
    <x v="55"/>
    <s v="Euphorbiaceae"/>
    <n v="0.83299999999999996"/>
    <n v="0.50070291"/>
    <s v="NA"/>
    <s v="NA"/>
    <x v="58"/>
  </r>
  <r>
    <x v="11"/>
    <x v="0"/>
    <s v="Urticaceae"/>
    <n v="9.3999999999999997E-4"/>
    <n v="5.0789971999999999"/>
    <s v="NA"/>
    <s v="NA"/>
    <x v="59"/>
  </r>
  <r>
    <x v="11"/>
    <x v="79"/>
    <s v="Clusiaceae"/>
    <s v="NA"/>
    <n v="1.4372539999999998"/>
    <s v="NA"/>
    <s v="NA"/>
    <x v="1"/>
  </r>
  <r>
    <x v="11"/>
    <x v="47"/>
    <s v="Erythroxylaceae"/>
    <s v="NA"/>
    <n v="4.2862848000000007"/>
    <s v="NA"/>
    <s v="NA"/>
    <x v="1"/>
  </r>
  <r>
    <x v="11"/>
    <x v="7"/>
    <s v="Arecaceae"/>
    <n v="7.0000000000000001E-3"/>
    <n v="5.1789819999999995"/>
    <s v="NA"/>
    <s v="NA"/>
    <x v="60"/>
  </r>
  <r>
    <x v="11"/>
    <x v="32"/>
    <s v="Nyctaginaceae"/>
    <s v="NA"/>
    <n v="0.8533350999999999"/>
    <s v="NA"/>
    <s v="NA"/>
    <x v="1"/>
  </r>
  <r>
    <x v="11"/>
    <x v="35"/>
    <s v="Melastomataceae"/>
    <n v="44.872"/>
    <s v="NA"/>
    <s v="NA"/>
    <s v="NA"/>
    <x v="1"/>
  </r>
  <r>
    <x v="11"/>
    <x v="18"/>
    <s v="Melastomataceae"/>
    <n v="4.0979999999999999"/>
    <s v="NA"/>
    <s v="NA"/>
    <s v="NA"/>
    <x v="1"/>
  </r>
  <r>
    <x v="11"/>
    <x v="80"/>
    <s v="Myrtaceae"/>
    <s v="NA"/>
    <s v="NA"/>
    <s v="NA"/>
    <s v="NA"/>
    <x v="1"/>
  </r>
  <r>
    <x v="11"/>
    <x v="50"/>
    <s v="Primulaceae"/>
    <n v="2.7290000000000001"/>
    <n v="0.25090519999999999"/>
    <n v="1.5018948032402262"/>
    <n v="1.0619999999999994"/>
    <x v="61"/>
  </r>
  <r>
    <x v="11"/>
    <x v="29"/>
    <s v="Primulaceae"/>
    <n v="1.605"/>
    <n v="2.5792000000000002E-2"/>
    <s v="NA"/>
    <s v="NA"/>
    <x v="62"/>
  </r>
  <r>
    <x v="11"/>
    <x v="39"/>
    <s v="Anacardiaceae"/>
    <n v="0.27500000000000002"/>
    <n v="2.1236599999999998E-2"/>
    <s v="NA"/>
    <s v="NA"/>
    <x v="63"/>
  </r>
  <r>
    <x v="11"/>
    <x v="30"/>
    <s v="Elaeocarpaceae"/>
    <n v="0.28599999999999998"/>
    <n v="2.7512089241278357"/>
    <s v="NA"/>
    <s v="NA"/>
    <x v="64"/>
  </r>
  <r>
    <x v="11"/>
    <x v="77"/>
    <s v="Cannabaceae"/>
    <n v="1.462"/>
    <n v="0.1135254"/>
    <s v="NA"/>
    <s v="NA"/>
    <x v="65"/>
  </r>
  <r>
    <x v="12"/>
    <x v="55"/>
    <s v="Euphorbiaceae"/>
    <n v="0.98"/>
    <n v="0.50070291"/>
    <s v="NA"/>
    <s v="NA"/>
    <x v="66"/>
  </r>
  <r>
    <x v="12"/>
    <x v="0"/>
    <s v="Urticaceae"/>
    <n v="3.0000000000000001E-3"/>
    <n v="5.0789971999999999"/>
    <s v="NA"/>
    <s v="NA"/>
    <x v="67"/>
  </r>
  <r>
    <x v="12"/>
    <x v="79"/>
    <s v="Clusiaceae"/>
    <s v="NA"/>
    <n v="1.4372539999999998"/>
    <s v="NA"/>
    <s v="NA"/>
    <x v="1"/>
  </r>
  <r>
    <x v="12"/>
    <x v="7"/>
    <s v="Arecaceae"/>
    <n v="1.2500000000000001E-2"/>
    <n v="5.1789819999999995"/>
    <n v="6.4031242374328447E-3"/>
    <n v="3.2015621187164224E-3"/>
    <x v="68"/>
  </r>
  <r>
    <x v="12"/>
    <x v="18"/>
    <s v="Melastomataceae"/>
    <n v="0.68400000000000005"/>
    <s v="NA"/>
    <s v="NA"/>
    <s v="NA"/>
    <x v="1"/>
  </r>
  <r>
    <x v="12"/>
    <x v="50"/>
    <s v="Primulaceae"/>
    <n v="0.66700000000000004"/>
    <n v="0.25090519999999999"/>
    <n v="0"/>
    <n v="0"/>
    <x v="69"/>
  </r>
  <r>
    <x v="12"/>
    <x v="76"/>
    <s v="Peraceae"/>
    <s v="NA"/>
    <s v="NA"/>
    <s v="NA"/>
    <s v="NA"/>
    <x v="1"/>
  </r>
  <r>
    <x v="12"/>
    <x v="30"/>
    <s v="Elaeocarpaceae"/>
    <n v="0.25"/>
    <n v="2.7512089241278357"/>
    <s v="NA"/>
    <s v="NA"/>
    <x v="70"/>
  </r>
  <r>
    <x v="13"/>
    <x v="81"/>
    <s v="Lamiaceae"/>
    <s v="NA"/>
    <n v="0.81910359999999993"/>
    <s v="NA"/>
    <s v="NA"/>
    <x v="1"/>
  </r>
  <r>
    <x v="13"/>
    <x v="55"/>
    <s v="Euphorbiaceae"/>
    <n v="1.4550000000000001"/>
    <n v="0.50070291"/>
    <n v="0.87681240867131871"/>
    <n v="0.61999999999999977"/>
    <x v="71"/>
  </r>
  <r>
    <x v="13"/>
    <x v="57"/>
    <s v="Anacardiaceae"/>
    <s v="NA"/>
    <s v="NA"/>
    <s v="NA"/>
    <s v="NA"/>
    <x v="1"/>
  </r>
  <r>
    <x v="13"/>
    <x v="59"/>
    <s v="Malpighiaceae"/>
    <s v="NA"/>
    <s v="NA"/>
    <s v="NA"/>
    <s v="NA"/>
    <x v="1"/>
  </r>
  <r>
    <x v="13"/>
    <x v="0"/>
    <s v="Urticaceae"/>
    <n v="5.8499999999999996E-2"/>
    <n v="5.0789971999999999"/>
    <n v="6.5760930650348909E-2"/>
    <n v="4.6499999999999986E-2"/>
    <x v="72"/>
  </r>
  <r>
    <x v="13"/>
    <x v="61"/>
    <s v="Urticaceae"/>
    <n v="5.0000000000000001E-3"/>
    <n v="5.3881600000000009"/>
    <n v="2.8284271247461909E-3"/>
    <n v="2.0000000000000005E-3"/>
    <x v="73"/>
  </r>
  <r>
    <x v="13"/>
    <x v="82"/>
    <s v="Lauraceae"/>
    <s v="NA"/>
    <n v="2.5035322"/>
    <s v="NA"/>
    <s v="NA"/>
    <x v="1"/>
  </r>
  <r>
    <x v="13"/>
    <x v="28"/>
    <s v="Urticaceae"/>
    <s v="NA"/>
    <n v="0.49391059999999998"/>
    <s v="NA"/>
    <s v="NA"/>
    <x v="1"/>
  </r>
  <r>
    <x v="13"/>
    <x v="63"/>
    <s v="Sapindaceae"/>
    <s v="NA"/>
    <s v="NA"/>
    <s v="NA"/>
    <s v="NA"/>
    <x v="1"/>
  </r>
  <r>
    <x v="13"/>
    <x v="6"/>
    <s v="Sapindaceae"/>
    <n v="6.2E-2"/>
    <n v="3.5871792"/>
    <s v="NA"/>
    <s v="NA"/>
    <x v="74"/>
  </r>
  <r>
    <x v="13"/>
    <x v="83"/>
    <s v="Dilleniaceae"/>
    <s v="NA"/>
    <s v="NA"/>
    <s v="NA"/>
    <s v="NA"/>
    <x v="1"/>
  </r>
  <r>
    <x v="13"/>
    <x v="46"/>
    <s v="Myrtaceae"/>
    <n v="0.16500000000000001"/>
    <n v="0.78525200000000006"/>
    <s v="NA"/>
    <s v="NA"/>
    <x v="75"/>
  </r>
  <r>
    <x v="13"/>
    <x v="84"/>
    <s v="Moraceae"/>
    <n v="1.17"/>
    <n v="1.1924686"/>
    <s v="NA"/>
    <s v="NA"/>
    <x v="76"/>
  </r>
  <r>
    <x v="13"/>
    <x v="68"/>
    <s v="Arecaceae"/>
    <s v="NA"/>
    <s v="NA"/>
    <s v="NA"/>
    <s v="NA"/>
    <x v="1"/>
  </r>
  <r>
    <x v="13"/>
    <x v="35"/>
    <s v="Melastomataceae"/>
    <n v="8.5000000000000006E-2"/>
    <s v="NA"/>
    <n v="0.10889444430272831"/>
    <n v="7.6999999999999985E-2"/>
    <x v="1"/>
  </r>
  <r>
    <x v="13"/>
    <x v="18"/>
    <s v="Melastomataceae"/>
    <n v="0.14799999999999999"/>
    <s v="NA"/>
    <s v="NA"/>
    <s v="NA"/>
    <x v="1"/>
  </r>
  <r>
    <x v="13"/>
    <x v="71"/>
    <s v="Melastomataceae"/>
    <n v="0.46300000000000002"/>
    <s v="NA"/>
    <s v="NA"/>
    <s v="NA"/>
    <x v="1"/>
  </r>
  <r>
    <x v="13"/>
    <x v="36"/>
    <s v="Melastomataceae"/>
    <n v="0.13300000000000001"/>
    <n v="1.124811"/>
    <s v="NA"/>
    <s v="NA"/>
    <x v="77"/>
  </r>
  <r>
    <x v="13"/>
    <x v="80"/>
    <s v="Myrtaceae"/>
    <n v="0.20749999999999999"/>
    <s v="NA"/>
    <n v="0.19869700551341982"/>
    <n v="0.14049999999999996"/>
    <x v="1"/>
  </r>
  <r>
    <x v="13"/>
    <x v="50"/>
    <s v="Primulaceae"/>
    <n v="0.1575"/>
    <n v="0.25090519999999999"/>
    <n v="0.15485638507985391"/>
    <n v="0.1095"/>
    <x v="78"/>
  </r>
  <r>
    <x v="13"/>
    <x v="74"/>
    <s v="Primulaceae"/>
    <n v="0.13700000000000001"/>
    <n v="0.16904579999999997"/>
    <s v="NA"/>
    <s v="NA"/>
    <x v="79"/>
  </r>
  <r>
    <x v="13"/>
    <x v="75"/>
    <s v="Sapindaceae"/>
    <n v="5.0000000000000001E-3"/>
    <s v="NA"/>
    <s v="NA"/>
    <s v="NA"/>
    <x v="1"/>
  </r>
  <r>
    <x v="13"/>
    <x v="76"/>
    <s v="Peraceae"/>
    <s v="NA"/>
    <s v="NA"/>
    <s v="NA"/>
    <s v="NA"/>
    <x v="1"/>
  </r>
  <r>
    <x v="13"/>
    <x v="38"/>
    <s v="Piperaceae"/>
    <n v="0.21299999999999999"/>
    <s v="NA"/>
    <s v="NA"/>
    <s v="NA"/>
    <x v="1"/>
  </r>
  <r>
    <x v="13"/>
    <x v="24"/>
    <s v="Burseraceae"/>
    <n v="2.5825"/>
    <n v="4.2033384000000007"/>
    <n v="2.0612162671587861"/>
    <n v="1.4575"/>
    <x v="80"/>
  </r>
  <r>
    <x v="13"/>
    <x v="25"/>
    <s v="Myrtaceae"/>
    <s v="NA"/>
    <n v="676.82419349999998"/>
    <s v="NA"/>
    <s v="NA"/>
    <x v="1"/>
  </r>
  <r>
    <x v="13"/>
    <x v="53"/>
    <s v="Araliaceae"/>
    <n v="0.60949999999999993"/>
    <n v="1.87775"/>
    <n v="5.303300858899207E-2"/>
    <n v="3.7500000000000706E-2"/>
    <x v="81"/>
  </r>
  <r>
    <x v="13"/>
    <x v="39"/>
    <s v="Anacardiaceae"/>
    <n v="2.1859999999999999"/>
    <n v="2.1236599999999998E-2"/>
    <s v="NA"/>
    <s v="NA"/>
    <x v="82"/>
  </r>
  <r>
    <x v="13"/>
    <x v="26"/>
    <s v="Anacardiaceae"/>
    <n v="0.85350000000000004"/>
    <n v="9.4395961999999987"/>
    <n v="1.1674332957389899"/>
    <n v="0.8254999999999999"/>
    <x v="83"/>
  </r>
  <r>
    <x v="13"/>
    <x v="77"/>
    <s v="Cannabaceae"/>
    <n v="1.319"/>
    <n v="0.1135254"/>
    <n v="1.7239263325328025"/>
    <n v="1.2189999999999996"/>
    <x v="84"/>
  </r>
  <r>
    <x v="13"/>
    <x v="41"/>
    <s v="Boraginaceae"/>
    <s v="NA"/>
    <n v="0.16193200000000002"/>
    <s v="NA"/>
    <s v="NA"/>
    <x v="1"/>
  </r>
  <r>
    <x v="13"/>
    <x v="14"/>
    <s v="Myristicaceae"/>
    <n v="2.5999999999999999E-2"/>
    <n v="14.722417999999999"/>
    <s v="NA"/>
    <s v="NA"/>
    <x v="85"/>
  </r>
  <r>
    <x v="13"/>
    <x v="85"/>
    <s v="Myristicaceae"/>
    <n v="1"/>
    <n v="2.5361400000000001"/>
    <s v="NA"/>
    <s v="NA"/>
    <x v="86"/>
  </r>
  <r>
    <x v="13"/>
    <x v="86"/>
    <s v="Annonaceae"/>
    <n v="6.7000000000000004E-2"/>
    <s v="NA"/>
    <s v="NA"/>
    <s v="NA"/>
    <x v="1"/>
  </r>
  <r>
    <x v="14"/>
    <x v="54"/>
    <s v="Solanaceae"/>
    <n v="0.61099999999999999"/>
    <n v="0.25420262400000004"/>
    <s v="NA"/>
    <s v="NA"/>
    <x v="87"/>
  </r>
  <r>
    <x v="14"/>
    <x v="81"/>
    <s v="Lamiaceae"/>
    <s v="NA"/>
    <n v="0.81910359999999993"/>
    <s v="NA"/>
    <s v="NA"/>
    <x v="1"/>
  </r>
  <r>
    <x v="14"/>
    <x v="55"/>
    <s v="Euphorbiaceae"/>
    <n v="7.5086666666666666"/>
    <n v="0.50070291"/>
    <n v="7.8391684082773292"/>
    <n v="4.5259459907417261"/>
    <x v="88"/>
  </r>
  <r>
    <x v="14"/>
    <x v="56"/>
    <s v="Euphorbiaceae"/>
    <n v="1.36"/>
    <s v="NA"/>
    <s v="NA"/>
    <s v="NA"/>
    <x v="1"/>
  </r>
  <r>
    <x v="14"/>
    <x v="59"/>
    <s v="Malpighiaceae"/>
    <s v="NA"/>
    <s v="NA"/>
    <s v="NA"/>
    <s v="NA"/>
    <x v="1"/>
  </r>
  <r>
    <x v="14"/>
    <x v="60"/>
    <s v="Salicaceae"/>
    <n v="13.156499999999999"/>
    <s v="NA"/>
    <n v="17.867840841392482"/>
    <n v="8.933920420696241"/>
    <x v="1"/>
  </r>
  <r>
    <x v="14"/>
    <x v="0"/>
    <s v="Urticaceae"/>
    <n v="0.26300000000000001"/>
    <n v="5.0789971999999999"/>
    <n v="0.36910973977937783"/>
    <n v="0.26100000000000001"/>
    <x v="89"/>
  </r>
  <r>
    <x v="14"/>
    <x v="61"/>
    <s v="Urticaceae"/>
    <n v="6.9999999999999993E-3"/>
    <n v="5.3881600000000009"/>
    <n v="2.8284271247461909E-3"/>
    <n v="2.0000000000000005E-3"/>
    <x v="90"/>
  </r>
  <r>
    <x v="14"/>
    <x v="82"/>
    <s v="Lauraceae"/>
    <s v="NA"/>
    <n v="2.5035322"/>
    <s v="NA"/>
    <s v="NA"/>
    <x v="1"/>
  </r>
  <r>
    <x v="14"/>
    <x v="3"/>
    <s v="Verbenaceae"/>
    <n v="0.77433333333333332"/>
    <n v="2.0816494999999993"/>
    <n v="0.66633800231814289"/>
    <n v="0.3847104250096573"/>
    <x v="91"/>
  </r>
  <r>
    <x v="14"/>
    <x v="62"/>
    <s v="Fabaceae"/>
    <n v="1.35"/>
    <n v="1.4028768599999999"/>
    <s v="NA"/>
    <s v="NA"/>
    <x v="92"/>
  </r>
  <r>
    <x v="14"/>
    <x v="28"/>
    <s v="Urticaceae"/>
    <s v="NA"/>
    <n v="0.49391059999999998"/>
    <s v="NA"/>
    <s v="NA"/>
    <x v="1"/>
  </r>
  <r>
    <x v="14"/>
    <x v="63"/>
    <s v="Sapindaceae"/>
    <s v="NA"/>
    <s v="NA"/>
    <s v="NA"/>
    <s v="NA"/>
    <x v="1"/>
  </r>
  <r>
    <x v="14"/>
    <x v="6"/>
    <s v="Sapindaceae"/>
    <n v="6.2E-2"/>
    <n v="3.5871791999999969"/>
    <s v="NA"/>
    <s v="NA"/>
    <x v="93"/>
  </r>
  <r>
    <x v="14"/>
    <x v="83"/>
    <s v="Dilleniaceae"/>
    <s v="NA"/>
    <s v="NA"/>
    <s v="NA"/>
    <s v="NA"/>
    <x v="1"/>
  </r>
  <r>
    <x v="14"/>
    <x v="47"/>
    <s v="Erythroxylaceae"/>
    <n v="1.036"/>
    <n v="4.2862848000000007"/>
    <s v="NA"/>
    <s v="NA"/>
    <x v="94"/>
  </r>
  <r>
    <x v="14"/>
    <x v="64"/>
    <s v="Erythroxylaceae"/>
    <n v="10.526"/>
    <s v="NA"/>
    <s v="NA"/>
    <s v="NA"/>
    <x v="1"/>
  </r>
  <r>
    <x v="14"/>
    <x v="87"/>
    <s v="Myrtaceae"/>
    <s v="NA"/>
    <s v="NA"/>
    <s v="NA"/>
    <s v="NA"/>
    <x v="1"/>
  </r>
  <r>
    <x v="14"/>
    <x v="46"/>
    <s v="Myrtaceae"/>
    <n v="2.6"/>
    <n v="0.78525200000000006"/>
    <s v="NA"/>
    <s v="NA"/>
    <x v="95"/>
  </r>
  <r>
    <x v="14"/>
    <x v="48"/>
    <s v="Myrtaceae"/>
    <n v="2.9723333333333333"/>
    <n v="6.4898256000000005"/>
    <n v="3.0705856661772741"/>
    <n v="1.7728034609372556"/>
    <x v="96"/>
  </r>
  <r>
    <x v="14"/>
    <x v="88"/>
    <s v="Arecaceae"/>
    <s v="NA"/>
    <s v="NA"/>
    <s v="NA"/>
    <s v="NA"/>
    <x v="1"/>
  </r>
  <r>
    <x v="14"/>
    <x v="84"/>
    <s v="Moraceae"/>
    <n v="8.4589999999999996"/>
    <n v="1.1924686"/>
    <s v="NA"/>
    <s v="NA"/>
    <x v="97"/>
  </r>
  <r>
    <x v="14"/>
    <x v="89"/>
    <s v="Moraceae"/>
    <n v="15"/>
    <n v="8.593270399999998"/>
    <s v="NA"/>
    <s v="NA"/>
    <x v="98"/>
  </r>
  <r>
    <x v="14"/>
    <x v="20"/>
    <s v="Moraceae"/>
    <n v="3.4335"/>
    <s v="NA"/>
    <n v="1.0839946955589768"/>
    <n v="0.76649999999999952"/>
    <x v="1"/>
  </r>
  <r>
    <x v="14"/>
    <x v="65"/>
    <s v="Rhamnaceae"/>
    <n v="5.4565000000000001"/>
    <s v="NA"/>
    <n v="1.3215825740376574"/>
    <n v="0.9345"/>
    <x v="1"/>
  </r>
  <r>
    <x v="14"/>
    <x v="32"/>
    <s v="Nyctaginaceae"/>
    <s v="NA"/>
    <n v="0.8533350999999999"/>
    <s v="NA"/>
    <s v="NA"/>
    <x v="1"/>
  </r>
  <r>
    <x v="14"/>
    <x v="66"/>
    <s v="Rubiaceae"/>
    <s v="NA"/>
    <s v="NA"/>
    <s v="NA"/>
    <s v="NA"/>
    <x v="1"/>
  </r>
  <r>
    <x v="14"/>
    <x v="90"/>
    <s v="Aquifoliaceae"/>
    <n v="7.6230000000000002"/>
    <s v="NA"/>
    <s v="NA"/>
    <s v="NA"/>
    <x v="1"/>
  </r>
  <r>
    <x v="14"/>
    <x v="68"/>
    <s v="Arecaceae"/>
    <s v="NA"/>
    <s v="NA"/>
    <s v="NA"/>
    <s v="NA"/>
    <x v="1"/>
  </r>
  <r>
    <x v="14"/>
    <x v="69"/>
    <s v="Magnoliaceae"/>
    <n v="2.581"/>
    <n v="5.4475255000000002"/>
    <s v="NA"/>
    <s v="NA"/>
    <x v="99"/>
  </r>
  <r>
    <x v="14"/>
    <x v="21"/>
    <s v="Meliaceae"/>
    <n v="11.12"/>
    <s v="NA"/>
    <s v="NA"/>
    <s v="NA"/>
    <x v="1"/>
  </r>
  <r>
    <x v="14"/>
    <x v="35"/>
    <s v="Melastomataceae"/>
    <n v="0.1145"/>
    <s v="NA"/>
    <n v="6.7175144212722013E-2"/>
    <n v="4.7499999999999994E-2"/>
    <x v="1"/>
  </r>
  <r>
    <x v="14"/>
    <x v="18"/>
    <s v="Melastomataceae"/>
    <n v="6.2E-2"/>
    <s v="NA"/>
    <n v="1.6970562748477167E-2"/>
    <n v="1.2000000000000018E-2"/>
    <x v="1"/>
  </r>
  <r>
    <x v="14"/>
    <x v="91"/>
    <s v="Melastomataceae"/>
    <n v="0.94099999999999995"/>
    <s v="NA"/>
    <s v="NA"/>
    <s v="NA"/>
    <x v="1"/>
  </r>
  <r>
    <x v="14"/>
    <x v="70"/>
    <s v="Melastomataceae"/>
    <n v="6.8179999999999996"/>
    <s v="NA"/>
    <s v="NA"/>
    <s v="NA"/>
    <x v="1"/>
  </r>
  <r>
    <x v="14"/>
    <x v="71"/>
    <s v="Melastomataceae"/>
    <n v="4.1000000000000002E-2"/>
    <s v="NA"/>
    <s v="NA"/>
    <s v="NA"/>
    <x v="1"/>
  </r>
  <r>
    <x v="14"/>
    <x v="36"/>
    <s v="Melastomataceae"/>
    <n v="0.13300000000000001"/>
    <n v="1.124811"/>
    <s v="NA"/>
    <s v="NA"/>
    <x v="77"/>
  </r>
  <r>
    <x v="14"/>
    <x v="92"/>
    <s v="Melastomataceae"/>
    <n v="0.29599999999999999"/>
    <s v="NA"/>
    <s v="NA"/>
    <s v="NA"/>
    <x v="1"/>
  </r>
  <r>
    <x v="14"/>
    <x v="72"/>
    <s v="Melastomataceae"/>
    <n v="3.4740000000000002"/>
    <s v="NA"/>
    <s v="NA"/>
    <s v="NA"/>
    <x v="1"/>
  </r>
  <r>
    <x v="14"/>
    <x v="80"/>
    <s v="Myrtaceae"/>
    <n v="0.13"/>
    <s v="NA"/>
    <s v="NA"/>
    <s v="NA"/>
    <x v="1"/>
  </r>
  <r>
    <x v="14"/>
    <x v="73"/>
    <s v="Myrtaceae"/>
    <n v="17.5"/>
    <s v="NA"/>
    <s v="NA"/>
    <s v="NA"/>
    <x v="1"/>
  </r>
  <r>
    <x v="14"/>
    <x v="93"/>
    <s v="Myrtaceae"/>
    <n v="1.5669999999999999"/>
    <s v="NA"/>
    <s v="NA"/>
    <s v="NA"/>
    <x v="1"/>
  </r>
  <r>
    <x v="14"/>
    <x v="50"/>
    <s v="Primulaceae"/>
    <n v="1.0096666666666667"/>
    <n v="0.25090519999999999"/>
    <n v="1.6420467309631193"/>
    <n v="0.67036277077746831"/>
    <x v="100"/>
  </r>
  <r>
    <x v="14"/>
    <x v="74"/>
    <s v="Primulaceae"/>
    <n v="0.05"/>
    <n v="0.16904579999999997"/>
    <s v="NA"/>
    <s v="NA"/>
    <x v="101"/>
  </r>
  <r>
    <x v="14"/>
    <x v="29"/>
    <s v="Primulaceae"/>
    <n v="0.11349999999999999"/>
    <n v="2.5792000000000002E-2"/>
    <n v="5.4447222151364175E-2"/>
    <n v="3.8500000000000006E-2"/>
    <x v="102"/>
  </r>
  <r>
    <x v="14"/>
    <x v="75"/>
    <s v="Sapindaceae"/>
    <n v="0.02"/>
    <s v="NA"/>
    <s v="NA"/>
    <s v="NA"/>
    <x v="1"/>
  </r>
  <r>
    <x v="14"/>
    <x v="38"/>
    <s v="Piperaceae"/>
    <n v="0.15"/>
    <s v="NA"/>
    <s v="NA"/>
    <s v="NA"/>
    <x v="1"/>
  </r>
  <r>
    <x v="14"/>
    <x v="94"/>
    <s v="Myrtaceae"/>
    <n v="3.9670000000000001"/>
    <s v="NA"/>
    <s v="NA"/>
    <s v="NA"/>
    <x v="1"/>
  </r>
  <r>
    <x v="14"/>
    <x v="24"/>
    <s v="Burseraceae"/>
    <n v="1.2304999999999999"/>
    <n v="4.2033384000000007"/>
    <n v="0.54942196898194762"/>
    <n v="0.38850000000000012"/>
    <x v="103"/>
  </r>
  <r>
    <x v="14"/>
    <x v="25"/>
    <s v="Myrtaceae"/>
    <s v="NA"/>
    <n v="676.82419349999998"/>
    <s v="NA"/>
    <s v="NA"/>
    <x v="1"/>
  </r>
  <r>
    <x v="14"/>
    <x v="95"/>
    <s v="Phyllanthaceae"/>
    <n v="5.28"/>
    <s v="NA"/>
    <s v="NA"/>
    <s v="NA"/>
    <x v="1"/>
  </r>
  <r>
    <x v="14"/>
    <x v="53"/>
    <s v="Araliaceae"/>
    <n v="0.78800000000000003"/>
    <n v="1.87775"/>
    <s v="NA"/>
    <s v="NA"/>
    <x v="104"/>
  </r>
  <r>
    <x v="14"/>
    <x v="39"/>
    <s v="Anacardiaceae"/>
    <n v="8.5679999999999996"/>
    <n v="2.1236599999999998E-2"/>
    <n v="7.5824532969217797"/>
    <n v="3.7912266484608899"/>
    <x v="105"/>
  </r>
  <r>
    <x v="14"/>
    <x v="96"/>
    <s v="Fabaceae"/>
    <s v="NA"/>
    <s v="NA"/>
    <s v="NA"/>
    <s v="NA"/>
    <x v="1"/>
  </r>
  <r>
    <x v="14"/>
    <x v="97"/>
    <s v="Solanaceae"/>
    <n v="1.333"/>
    <s v="NA"/>
    <s v="NA"/>
    <s v="NA"/>
    <x v="1"/>
  </r>
  <r>
    <x v="14"/>
    <x v="98"/>
    <s v="Solanaceae"/>
    <n v="0.217"/>
    <s v="NA"/>
    <s v="NA"/>
    <s v="NA"/>
    <x v="1"/>
  </r>
  <r>
    <x v="14"/>
    <x v="99"/>
    <s v="Solanaceae"/>
    <n v="0.5"/>
    <s v="NA"/>
    <s v="NA"/>
    <s v="NA"/>
    <x v="1"/>
  </r>
  <r>
    <x v="14"/>
    <x v="40"/>
    <s v="Moraceae"/>
    <s v="NA"/>
    <n v="4.4800359999999992"/>
    <s v="NA"/>
    <s v="NA"/>
    <x v="1"/>
  </r>
  <r>
    <x v="14"/>
    <x v="100"/>
    <s v="Styracaceae"/>
    <s v="NA"/>
    <s v="NA"/>
    <s v="NA"/>
    <s v="NA"/>
    <x v="1"/>
  </r>
  <r>
    <x v="14"/>
    <x v="101"/>
    <s v="Myrtaceae"/>
    <n v="1.1499999999999999"/>
    <s v="NA"/>
    <n v="0.35355339059327379"/>
    <n v="0.25"/>
    <x v="1"/>
  </r>
  <r>
    <x v="14"/>
    <x v="26"/>
    <s v="Anacardiaceae"/>
    <n v="3.1789999999999998"/>
    <n v="9.4395961999999987"/>
    <s v="NA"/>
    <s v="NA"/>
    <x v="106"/>
  </r>
  <r>
    <x v="14"/>
    <x v="77"/>
    <s v="Cannabaceae"/>
    <n v="2.7246666666666663"/>
    <n v="0.1135254"/>
    <n v="3.9260530222264363"/>
    <n v="2.2667077692351767"/>
    <x v="107"/>
  </r>
  <r>
    <x v="14"/>
    <x v="78"/>
    <s v="Meliaceae"/>
    <n v="0.60250000000000004"/>
    <s v="NA"/>
    <n v="0.52255191129685852"/>
    <n v="0.36949999999999988"/>
    <x v="1"/>
  </r>
  <r>
    <x v="14"/>
    <x v="41"/>
    <s v="Boraginaceae"/>
    <s v="NA"/>
    <n v="0.16193200000000002"/>
    <s v="NA"/>
    <s v="NA"/>
    <x v="1"/>
  </r>
  <r>
    <x v="14"/>
    <x v="51"/>
    <s v="Lamiaceae"/>
    <s v="NA"/>
    <n v="0.6574080000000001"/>
    <s v="NA"/>
    <s v="NA"/>
    <x v="1"/>
  </r>
  <r>
    <x v="14"/>
    <x v="86"/>
    <s v="Annonaceae"/>
    <n v="6.7000000000000004E-2"/>
    <s v="NA"/>
    <s v="NA"/>
    <s v="NA"/>
    <x v="1"/>
  </r>
  <r>
    <x v="15"/>
    <x v="17"/>
    <s v="Meliaceae"/>
    <n v="8.8209999999999997"/>
    <n v="10.016055"/>
    <s v="NA"/>
    <s v="NA"/>
    <x v="108"/>
  </r>
  <r>
    <x v="15"/>
    <x v="0"/>
    <s v="Urticaceae"/>
    <n v="3.1133333333333338E-3"/>
    <n v="5.0789971999999999"/>
    <n v="3.4667756393128957E-3"/>
    <n v="2.0015438485773375E-3"/>
    <x v="109"/>
  </r>
  <r>
    <x v="15"/>
    <x v="7"/>
    <s v="Arecaceae"/>
    <n v="6.7499999999999999E-3"/>
    <n v="5.1789819999999995"/>
    <n v="2.8722813232690148E-3"/>
    <n v="1.4361406616345074E-3"/>
    <x v="110"/>
  </r>
  <r>
    <x v="15"/>
    <x v="50"/>
    <s v="Primulaceae"/>
    <n v="0.69899999999999995"/>
    <n v="0.25090519999999999"/>
    <s v="NA"/>
    <s v="NA"/>
    <x v="111"/>
  </r>
  <r>
    <x v="15"/>
    <x v="11"/>
    <s v="Lauraceae"/>
    <n v="8.5999999999999993E-2"/>
    <n v="1.9260873363599995"/>
    <s v="NA"/>
    <s v="NA"/>
    <x v="112"/>
  </r>
  <r>
    <x v="15"/>
    <x v="30"/>
    <s v="Elaeocarpaceae"/>
    <n v="7.0999999999999994E-2"/>
    <n v="2.7512089241278357"/>
    <s v="NA"/>
    <s v="NA"/>
    <x v="55"/>
  </r>
  <r>
    <x v="15"/>
    <x v="27"/>
    <s v="Meliaceae"/>
    <n v="4.3999999999999997E-2"/>
    <s v="NA"/>
    <s v="NA"/>
    <s v="NA"/>
    <x v="1"/>
  </r>
  <r>
    <x v="15"/>
    <x v="16"/>
    <s v="Myristicaceae"/>
    <s v="NA"/>
    <n v="11.040159900000001"/>
    <s v="NA"/>
    <s v="NA"/>
    <x v="1"/>
  </r>
  <r>
    <x v="15"/>
    <x v="85"/>
    <s v="Myristicaceae"/>
    <n v="0.14400000000000002"/>
    <n v="2.5361400000000001"/>
    <n v="6.2225396744416128E-2"/>
    <n v="4.3999999999999956E-2"/>
    <x v="113"/>
  </r>
  <r>
    <x v="16"/>
    <x v="102"/>
    <s v="Euphorbiaceae"/>
    <n v="0.69"/>
    <n v="1.4003555940000001"/>
    <s v="NA"/>
    <s v="NA"/>
    <x v="114"/>
  </r>
  <r>
    <x v="16"/>
    <x v="17"/>
    <s v="Meliaceae"/>
    <n v="0.13650000000000001"/>
    <n v="10.016055"/>
    <n v="7.2831998462214373E-2"/>
    <n v="5.1499999999999983E-2"/>
    <x v="115"/>
  </r>
  <r>
    <x v="16"/>
    <x v="0"/>
    <s v="Urticaceae"/>
    <n v="1E-3"/>
    <n v="5.0789971999999999"/>
    <s v="NA"/>
    <s v="NA"/>
    <x v="116"/>
  </r>
  <r>
    <x v="16"/>
    <x v="28"/>
    <s v="Urticaceae"/>
    <s v="NA"/>
    <n v="0.49391059999999998"/>
    <s v="NA"/>
    <s v="NA"/>
    <x v="1"/>
  </r>
  <r>
    <x v="16"/>
    <x v="103"/>
    <s v="Aquifoliaceae"/>
    <n v="2.8000000000000001E-2"/>
    <s v="NA"/>
    <s v="NA"/>
    <s v="NA"/>
    <x v="1"/>
  </r>
  <r>
    <x v="16"/>
    <x v="11"/>
    <s v="Lauraceae"/>
    <n v="0.114"/>
    <n v="1.9260873363599995"/>
    <s v="NA"/>
    <s v="NA"/>
    <x v="117"/>
  </r>
  <r>
    <x v="16"/>
    <x v="78"/>
    <s v="Meliaceae"/>
    <n v="2.1999999999999999E-2"/>
    <s v="NA"/>
    <s v="NA"/>
    <s v="NA"/>
    <x v="1"/>
  </r>
  <r>
    <x v="17"/>
    <x v="0"/>
    <s v="Urticaceae"/>
    <n v="2.6666666666666666E-3"/>
    <n v="5.0789971999999999"/>
    <n v="1.5275252316519468E-3"/>
    <n v="8.8191710368819699E-4"/>
    <x v="118"/>
  </r>
  <r>
    <x v="17"/>
    <x v="7"/>
    <s v="Arecaceae"/>
    <n v="0.29339999999999999"/>
    <n v="5.1789819999999986"/>
    <n v="0.72044696003399322"/>
    <n v="0.22782533270517177"/>
    <x v="119"/>
  </r>
  <r>
    <x v="17"/>
    <x v="14"/>
    <s v="Myristicaceae"/>
    <n v="0.33600000000000002"/>
    <n v="14.722417999999999"/>
    <s v="NA"/>
    <s v="NA"/>
    <x v="120"/>
  </r>
  <r>
    <x v="17"/>
    <x v="16"/>
    <s v="Myristicaceae"/>
    <n v="1.0999999999999999E-2"/>
    <n v="11.040159900000001"/>
    <s v="NA"/>
    <s v="NA"/>
    <x v="121"/>
  </r>
  <r>
    <x v="18"/>
    <x v="81"/>
    <s v="Lamiaceae"/>
    <s v="NA"/>
    <n v="0.81910359999999993"/>
    <s v="NA"/>
    <s v="NA"/>
    <x v="1"/>
  </r>
  <r>
    <x v="18"/>
    <x v="55"/>
    <s v="Euphorbiaceae"/>
    <n v="3.1040000000000001"/>
    <n v="0.50070291"/>
    <n v="1.5612917728598972"/>
    <n v="1.1040000000000001"/>
    <x v="122"/>
  </r>
  <r>
    <x v="18"/>
    <x v="102"/>
    <s v="Euphorbiaceae"/>
    <n v="7.4999999999999997E-2"/>
    <n v="1.5126704887500002"/>
    <s v="NA"/>
    <s v="NA"/>
    <x v="123"/>
  </r>
  <r>
    <x v="18"/>
    <x v="104"/>
    <s v="Rubiaceae"/>
    <n v="0.313"/>
    <s v="NA"/>
    <s v="NA"/>
    <s v="NA"/>
    <x v="1"/>
  </r>
  <r>
    <x v="18"/>
    <x v="17"/>
    <s v="Meliaceae"/>
    <n v="0.52249999999999996"/>
    <n v="10.016055"/>
    <n v="0.28779245994292496"/>
    <n v="0.20350000000000007"/>
    <x v="124"/>
  </r>
  <r>
    <x v="18"/>
    <x v="3"/>
    <s v="Verbenaceae"/>
    <n v="0.5"/>
    <n v="2.0816494999999993"/>
    <s v="NA"/>
    <s v="NA"/>
    <x v="125"/>
  </r>
  <r>
    <x v="18"/>
    <x v="62"/>
    <s v="Fabaceae"/>
    <n v="2.8000000000000001E-2"/>
    <n v="1.4028768599999999"/>
    <s v="NA"/>
    <s v="NA"/>
    <x v="126"/>
  </r>
  <r>
    <x v="18"/>
    <x v="28"/>
    <s v="Urticaceae"/>
    <s v="NA"/>
    <n v="0.49391059999999998"/>
    <s v="NA"/>
    <s v="NA"/>
    <x v="1"/>
  </r>
  <r>
    <x v="18"/>
    <x v="6"/>
    <s v="Sapindaceae"/>
    <n v="0.57099999999999995"/>
    <n v="3.5871791999999969"/>
    <s v="NA"/>
    <s v="NA"/>
    <x v="127"/>
  </r>
  <r>
    <x v="18"/>
    <x v="47"/>
    <s v="Erythroxylaceae"/>
    <n v="0.70550000000000002"/>
    <n v="4.2862848000000007"/>
    <n v="0.91146064094945989"/>
    <n v="0.64450000000000007"/>
    <x v="128"/>
  </r>
  <r>
    <x v="18"/>
    <x v="46"/>
    <s v="Myrtaceae"/>
    <n v="0.52"/>
    <n v="0.78525200000000006"/>
    <s v="NA"/>
    <s v="NA"/>
    <x v="129"/>
  </r>
  <r>
    <x v="18"/>
    <x v="7"/>
    <s v="Arecaceae"/>
    <n v="9.3499999999999972E-2"/>
    <n v="5.1789819999999986"/>
    <n v="0.11593846330156045"/>
    <n v="3.3468551498293739E-2"/>
    <x v="130"/>
  </r>
  <r>
    <x v="18"/>
    <x v="32"/>
    <s v="Nyctaginaceae"/>
    <s v="NA"/>
    <n v="0.8533350999999999"/>
    <s v="NA"/>
    <s v="NA"/>
    <x v="1"/>
  </r>
  <r>
    <x v="18"/>
    <x v="105"/>
    <s v="Annonaceae"/>
    <n v="0.84399999999999997"/>
    <s v="NA"/>
    <s v="NA"/>
    <s v="NA"/>
    <x v="1"/>
  </r>
  <r>
    <x v="18"/>
    <x v="103"/>
    <s v="Aquifoliaceae"/>
    <n v="4.2000000000000003E-2"/>
    <s v="NA"/>
    <s v="NA"/>
    <s v="NA"/>
    <x v="1"/>
  </r>
  <r>
    <x v="18"/>
    <x v="106"/>
    <s v="Melastomataceae"/>
    <n v="6.7000000000000004E-2"/>
    <s v="NA"/>
    <s v="NA"/>
    <s v="NA"/>
    <x v="1"/>
  </r>
  <r>
    <x v="18"/>
    <x v="68"/>
    <s v="Arecaceae"/>
    <s v="NA"/>
    <s v="NA"/>
    <s v="NA"/>
    <s v="NA"/>
    <x v="1"/>
  </r>
  <r>
    <x v="18"/>
    <x v="35"/>
    <s v="Melastomataceae"/>
    <n v="2.3140000000000001"/>
    <s v="NA"/>
    <s v="NA"/>
    <s v="NA"/>
    <x v="1"/>
  </r>
  <r>
    <x v="18"/>
    <x v="49"/>
    <s v="Melastomataceae"/>
    <n v="2.7069999999999999"/>
    <s v="NA"/>
    <n v="3.0886424202228397"/>
    <n v="2.1840000000000002"/>
    <x v="1"/>
  </r>
  <r>
    <x v="18"/>
    <x v="18"/>
    <s v="Melastomataceae"/>
    <n v="0.57999999999999996"/>
    <s v="NA"/>
    <n v="0.53598694013940307"/>
    <n v="0.379"/>
    <x v="1"/>
  </r>
  <r>
    <x v="18"/>
    <x v="92"/>
    <s v="Melastomataceae"/>
    <n v="0.96199999999999986"/>
    <s v="NA"/>
    <n v="0.73150051264506999"/>
    <n v="0.42233201788798042"/>
    <x v="1"/>
  </r>
  <r>
    <x v="18"/>
    <x v="107"/>
    <s v="Melastomataceae"/>
    <n v="0.58799999999999997"/>
    <s v="NA"/>
    <s v="NA"/>
    <s v="NA"/>
    <x v="1"/>
  </r>
  <r>
    <x v="18"/>
    <x v="80"/>
    <s v="Myrtaceae"/>
    <s v="NA"/>
    <s v="NA"/>
    <s v="NA"/>
    <s v="NA"/>
    <x v="1"/>
  </r>
  <r>
    <x v="18"/>
    <x v="93"/>
    <s v="Myrtaceae"/>
    <n v="0.05"/>
    <s v="NA"/>
    <s v="NA"/>
    <s v="NA"/>
    <x v="1"/>
  </r>
  <r>
    <x v="18"/>
    <x v="50"/>
    <s v="Primulaceae"/>
    <n v="1.7498"/>
    <n v="0.25090519999999999"/>
    <n v="1.7070813395969153"/>
    <n v="0.7634299836920212"/>
    <x v="131"/>
  </r>
  <r>
    <x v="18"/>
    <x v="29"/>
    <s v="Primulaceae"/>
    <n v="23.806000000000001"/>
    <n v="2.5792000000000002E-2"/>
    <s v="NA"/>
    <s v="NA"/>
    <x v="132"/>
  </r>
  <r>
    <x v="18"/>
    <x v="44"/>
    <s v="Lauraceae"/>
    <n v="2.3E-2"/>
    <s v="NA"/>
    <s v="NA"/>
    <s v="NA"/>
    <x v="1"/>
  </r>
  <r>
    <x v="18"/>
    <x v="11"/>
    <s v="Lauraceae"/>
    <n v="8.3309999999999995"/>
    <n v="1.9260873363599995"/>
    <s v="NA"/>
    <s v="NA"/>
    <x v="133"/>
  </r>
  <r>
    <x v="18"/>
    <x v="52"/>
    <s v="Sapindaceae"/>
    <n v="0.125"/>
    <s v="NA"/>
    <s v="NA"/>
    <s v="NA"/>
    <x v="1"/>
  </r>
  <r>
    <x v="18"/>
    <x v="24"/>
    <s v="Burseraceae"/>
    <n v="3.1E-2"/>
    <n v="4.2033384000000007"/>
    <s v="NA"/>
    <s v="NA"/>
    <x v="134"/>
  </r>
  <r>
    <x v="18"/>
    <x v="53"/>
    <s v="Araliaceae"/>
    <n v="0.89400000000000002"/>
    <n v="1.87775"/>
    <s v="NA"/>
    <s v="NA"/>
    <x v="135"/>
  </r>
  <r>
    <x v="18"/>
    <x v="39"/>
    <s v="Anacardiaceae"/>
    <n v="3.2250000000000001"/>
    <n v="2.1236599999999998E-2"/>
    <s v="NA"/>
    <s v="NA"/>
    <x v="136"/>
  </r>
  <r>
    <x v="18"/>
    <x v="108"/>
    <s v="Elaeocarpaceae"/>
    <s v="NA"/>
    <s v="NA"/>
    <s v="NA"/>
    <s v="NA"/>
    <x v="1"/>
  </r>
  <r>
    <x v="18"/>
    <x v="100"/>
    <s v="Styracaceae"/>
    <s v="NA"/>
    <s v="NA"/>
    <s v="NA"/>
    <s v="NA"/>
    <x v="1"/>
  </r>
  <r>
    <x v="18"/>
    <x v="45"/>
    <s v="Symplocaceae"/>
    <n v="4.2000000000000003E-2"/>
    <s v="NA"/>
    <s v="NA"/>
    <s v="NA"/>
    <x v="1"/>
  </r>
  <r>
    <x v="18"/>
    <x v="14"/>
    <s v="Myristicaceae"/>
    <n v="6.5000000000000002E-2"/>
    <n v="14.722417999999999"/>
    <s v="NA"/>
    <s v="NA"/>
    <x v="137"/>
  </r>
  <r>
    <x v="18"/>
    <x v="85"/>
    <s v="Myristicaceae"/>
    <n v="3.1E-2"/>
    <n v="2.5361400000000001"/>
    <s v="NA"/>
    <s v="NA"/>
    <x v="138"/>
  </r>
  <r>
    <x v="19"/>
    <x v="109"/>
    <s v="Lamiaceae"/>
    <s v="NA"/>
    <s v="NA"/>
    <s v="NA"/>
    <s v="NA"/>
    <x v="1"/>
  </r>
  <r>
    <x v="19"/>
    <x v="81"/>
    <s v="Lamiaceae"/>
    <s v="NA"/>
    <n v="0.81910359999999993"/>
    <s v="NA"/>
    <s v="NA"/>
    <x v="1"/>
  </r>
  <r>
    <x v="19"/>
    <x v="55"/>
    <s v="Euphorbiaceae"/>
    <n v="4.9805000000000001"/>
    <n v="0.50070291"/>
    <n v="4.3875975772625271"/>
    <n v="3.1024999999999996"/>
    <x v="139"/>
  </r>
  <r>
    <x v="19"/>
    <x v="56"/>
    <s v="Euphorbiaceae"/>
    <n v="8.8559999999999999"/>
    <s v="NA"/>
    <s v="NA"/>
    <s v="NA"/>
    <x v="1"/>
  </r>
  <r>
    <x v="19"/>
    <x v="102"/>
    <s v="Euphorbiaceae"/>
    <n v="0.84899999999999998"/>
    <n v="1.4003555940000001"/>
    <s v="NA"/>
    <s v="NA"/>
    <x v="140"/>
  </r>
  <r>
    <x v="19"/>
    <x v="104"/>
    <s v="Rubiaceae"/>
    <n v="0.9"/>
    <s v="NA"/>
    <s v="NA"/>
    <s v="NA"/>
    <x v="1"/>
  </r>
  <r>
    <x v="19"/>
    <x v="58"/>
    <s v="Arecaceae"/>
    <n v="2.5"/>
    <s v="NA"/>
    <s v="NA"/>
    <s v="NA"/>
    <x v="1"/>
  </r>
  <r>
    <x v="19"/>
    <x v="17"/>
    <s v="Meliaceae"/>
    <n v="0.52899999999999991"/>
    <n v="10.016055"/>
    <n v="0.22485995641732234"/>
    <n v="0.15900000000000014"/>
    <x v="141"/>
  </r>
  <r>
    <x v="19"/>
    <x v="0"/>
    <s v="Urticaceae"/>
    <n v="1E-3"/>
    <n v="5.0789971999999999"/>
    <s v="NA"/>
    <s v="NA"/>
    <x v="116"/>
  </r>
  <r>
    <x v="19"/>
    <x v="82"/>
    <s v="Lauraceae"/>
    <n v="12"/>
    <n v="2.5035322"/>
    <s v="NA"/>
    <s v="NA"/>
    <x v="142"/>
  </r>
  <r>
    <x v="19"/>
    <x v="110"/>
    <s v="Vitaceae"/>
    <s v="NA"/>
    <s v="NA"/>
    <s v="NA"/>
    <s v="NA"/>
    <x v="1"/>
  </r>
  <r>
    <x v="19"/>
    <x v="3"/>
    <s v="Verbenaceae"/>
    <n v="0.51700000000000002"/>
    <n v="2.0816494999999993"/>
    <n v="0.63639610306789274"/>
    <n v="0.44999999999999996"/>
    <x v="143"/>
  </r>
  <r>
    <x v="19"/>
    <x v="62"/>
    <s v="Fabaceae"/>
    <n v="0.2485"/>
    <n v="1.4028768599999999"/>
    <n v="0.21425335469952397"/>
    <n v="0.15150000000000005"/>
    <x v="144"/>
  </r>
  <r>
    <x v="19"/>
    <x v="111"/>
    <s v="Boraginaceae"/>
    <s v="NA"/>
    <s v="NA"/>
    <s v="NA"/>
    <s v="NA"/>
    <x v="1"/>
  </r>
  <r>
    <x v="19"/>
    <x v="28"/>
    <s v="Urticaceae"/>
    <s v="NA"/>
    <n v="0.49391059999999998"/>
    <s v="NA"/>
    <s v="NA"/>
    <x v="1"/>
  </r>
  <r>
    <x v="19"/>
    <x v="6"/>
    <s v="Sapindaceae"/>
    <n v="4.9784999999999995"/>
    <n v="3.5871791999999969"/>
    <n v="4.7779205204775019"/>
    <n v="3.3784999999999998"/>
    <x v="145"/>
  </r>
  <r>
    <x v="19"/>
    <x v="112"/>
    <s v="Lauraceae"/>
    <s v="NA"/>
    <s v="NA"/>
    <s v="NA"/>
    <s v="NA"/>
    <x v="1"/>
  </r>
  <r>
    <x v="19"/>
    <x v="47"/>
    <s v="Erythroxylaceae"/>
    <n v="0.16800000000000001"/>
    <n v="4.2862848000000007"/>
    <s v="NA"/>
    <s v="NA"/>
    <x v="146"/>
  </r>
  <r>
    <x v="19"/>
    <x v="64"/>
    <s v="Erythroxylaceae"/>
    <n v="6.6820000000000004"/>
    <s v="NA"/>
    <s v="NA"/>
    <s v="NA"/>
    <x v="1"/>
  </r>
  <r>
    <x v="19"/>
    <x v="87"/>
    <s v="Myrtaceae"/>
    <s v="NA"/>
    <s v="NA"/>
    <s v="NA"/>
    <s v="NA"/>
    <x v="1"/>
  </r>
  <r>
    <x v="19"/>
    <x v="46"/>
    <s v="Myrtaceae"/>
    <n v="0.83699999999999997"/>
    <n v="0.78525200000000006"/>
    <s v="NA"/>
    <s v="NA"/>
    <x v="147"/>
  </r>
  <r>
    <x v="19"/>
    <x v="48"/>
    <s v="Myrtaceae"/>
    <n v="0.1"/>
    <n v="6.4898256000000005"/>
    <s v="NA"/>
    <s v="NA"/>
    <x v="148"/>
  </r>
  <r>
    <x v="19"/>
    <x v="7"/>
    <s v="Arecaceae"/>
    <n v="5.6111111111111125E-2"/>
    <n v="5.1789819999999986"/>
    <n v="8.4057189526602127E-2"/>
    <n v="2.8019063175534042E-2"/>
    <x v="149"/>
  </r>
  <r>
    <x v="19"/>
    <x v="88"/>
    <s v="Arecaceae"/>
    <n v="3.4020000000000001"/>
    <s v="NA"/>
    <s v="NA"/>
    <s v="NA"/>
    <x v="1"/>
  </r>
  <r>
    <x v="19"/>
    <x v="20"/>
    <s v="Moraceae"/>
    <n v="12.222"/>
    <s v="NA"/>
    <s v="NA"/>
    <s v="NA"/>
    <x v="1"/>
  </r>
  <r>
    <x v="19"/>
    <x v="32"/>
    <s v="Nyctaginaceae"/>
    <s v="NA"/>
    <n v="0.8533350999999999"/>
    <s v="NA"/>
    <s v="NA"/>
    <x v="1"/>
  </r>
  <r>
    <x v="19"/>
    <x v="113"/>
    <s v="Meliaceae"/>
    <s v="NA"/>
    <n v="1.8056628000000001"/>
    <s v="NA"/>
    <s v="NA"/>
    <x v="1"/>
  </r>
  <r>
    <x v="19"/>
    <x v="105"/>
    <s v="Annonaceae"/>
    <n v="2"/>
    <s v="NA"/>
    <s v="NA"/>
    <s v="NA"/>
    <x v="1"/>
  </r>
  <r>
    <x v="19"/>
    <x v="103"/>
    <s v="Aquifoliaceae"/>
    <n v="5.931"/>
    <s v="NA"/>
    <s v="NA"/>
    <s v="NA"/>
    <x v="1"/>
  </r>
  <r>
    <x v="19"/>
    <x v="90"/>
    <s v="Aquifoliaceae"/>
    <n v="9.2050000000000001"/>
    <s v="NA"/>
    <s v="NA"/>
    <s v="NA"/>
    <x v="1"/>
  </r>
  <r>
    <x v="19"/>
    <x v="68"/>
    <s v="Arecaceae"/>
    <s v="NA"/>
    <s v="NA"/>
    <s v="NA"/>
    <s v="NA"/>
    <x v="1"/>
  </r>
  <r>
    <x v="19"/>
    <x v="69"/>
    <s v="Magnoliaceae"/>
    <n v="1.488"/>
    <n v="5.4475255000000002"/>
    <s v="NA"/>
    <s v="NA"/>
    <x v="150"/>
  </r>
  <r>
    <x v="19"/>
    <x v="9"/>
    <s v="Sapindaceae"/>
    <n v="2.137"/>
    <s v="NA"/>
    <s v="NA"/>
    <s v="NA"/>
    <x v="1"/>
  </r>
  <r>
    <x v="19"/>
    <x v="114"/>
    <s v="Sapindaceae"/>
    <n v="4.2"/>
    <s v="NA"/>
    <s v="NA"/>
    <s v="NA"/>
    <x v="1"/>
  </r>
  <r>
    <x v="19"/>
    <x v="21"/>
    <s v="Meliaceae"/>
    <n v="0.26700000000000002"/>
    <s v="NA"/>
    <s v="NA"/>
    <s v="NA"/>
    <x v="1"/>
  </r>
  <r>
    <x v="19"/>
    <x v="42"/>
    <s v="Melastomataceae"/>
    <n v="0.47"/>
    <s v="NA"/>
    <s v="NA"/>
    <s v="NA"/>
    <x v="1"/>
  </r>
  <r>
    <x v="19"/>
    <x v="49"/>
    <s v="Melastomataceae"/>
    <n v="1.1359999999999999"/>
    <s v="NA"/>
    <s v="NA"/>
    <s v="NA"/>
    <x v="1"/>
  </r>
  <r>
    <x v="19"/>
    <x v="18"/>
    <s v="Melastomataceae"/>
    <n v="0.36466666666666669"/>
    <s v="NA"/>
    <n v="0.50045212891277946"/>
    <n v="0.28893617134431454"/>
    <x v="1"/>
  </r>
  <r>
    <x v="19"/>
    <x v="71"/>
    <s v="Melastomataceae"/>
    <n v="7.9000000000000001E-2"/>
    <s v="NA"/>
    <s v="NA"/>
    <s v="NA"/>
    <x v="1"/>
  </r>
  <r>
    <x v="19"/>
    <x v="115"/>
    <s v="Melastomataceae"/>
    <n v="0.625"/>
    <s v="NA"/>
    <s v="NA"/>
    <s v="NA"/>
    <x v="1"/>
  </r>
  <r>
    <x v="19"/>
    <x v="116"/>
    <s v="Melastomataceae"/>
    <n v="0.11799999999999999"/>
    <n v="0.47161800000000009"/>
    <s v="NA"/>
    <s v="NA"/>
    <x v="151"/>
  </r>
  <r>
    <x v="19"/>
    <x v="92"/>
    <s v="Melastomataceae"/>
    <n v="1.1973333333333334"/>
    <s v="NA"/>
    <n v="1.0097743972459066"/>
    <n v="0.58299352007071625"/>
    <x v="1"/>
  </r>
  <r>
    <x v="19"/>
    <x v="107"/>
    <s v="Melastomataceae"/>
    <n v="0.47"/>
    <s v="NA"/>
    <s v="NA"/>
    <s v="NA"/>
    <x v="1"/>
  </r>
  <r>
    <x v="19"/>
    <x v="72"/>
    <s v="Melastomataceae"/>
    <n v="2.262"/>
    <s v="NA"/>
    <s v="NA"/>
    <s v="NA"/>
    <x v="1"/>
  </r>
  <r>
    <x v="19"/>
    <x v="117"/>
    <s v="Myrtaceae"/>
    <n v="8.3000000000000004E-2"/>
    <s v="NA"/>
    <s v="NA"/>
    <s v="NA"/>
    <x v="1"/>
  </r>
  <r>
    <x v="19"/>
    <x v="80"/>
    <s v="Myrtaceae"/>
    <s v="NA"/>
    <s v="NA"/>
    <s v="NA"/>
    <s v="NA"/>
    <x v="1"/>
  </r>
  <r>
    <x v="19"/>
    <x v="93"/>
    <s v="Myrtaceae"/>
    <n v="1.7000000000000001E-2"/>
    <s v="NA"/>
    <s v="NA"/>
    <s v="NA"/>
    <x v="1"/>
  </r>
  <r>
    <x v="19"/>
    <x v="50"/>
    <s v="Primulaceae"/>
    <n v="9.2388333333333321"/>
    <n v="0.25090519999999999"/>
    <n v="6.9750990650073712"/>
    <n v="2.8475722691053487"/>
    <x v="152"/>
  </r>
  <r>
    <x v="19"/>
    <x v="29"/>
    <s v="Primulaceae"/>
    <n v="2.7469999999999999"/>
    <n v="2.5792000000000002E-2"/>
    <s v="NA"/>
    <s v="NA"/>
    <x v="153"/>
  </r>
  <r>
    <x v="19"/>
    <x v="44"/>
    <s v="Lauraceae"/>
    <n v="3.4000000000000002E-2"/>
    <s v="NA"/>
    <s v="NA"/>
    <s v="NA"/>
    <x v="1"/>
  </r>
  <r>
    <x v="19"/>
    <x v="11"/>
    <s v="Lauraceae"/>
    <n v="4.2"/>
    <n v="1.9260873363599995"/>
    <s v="NA"/>
    <s v="NA"/>
    <x v="154"/>
  </r>
  <r>
    <x v="19"/>
    <x v="118"/>
    <s v="Lauraceae"/>
    <n v="1.911"/>
    <n v="1.6260316000000001"/>
    <s v="NA"/>
    <s v="NA"/>
    <x v="155"/>
  </r>
  <r>
    <x v="19"/>
    <x v="52"/>
    <s v="Sapindaceae"/>
    <n v="2.4380000000000002"/>
    <s v="NA"/>
    <s v="NA"/>
    <s v="NA"/>
    <x v="1"/>
  </r>
  <r>
    <x v="19"/>
    <x v="38"/>
    <s v="Piperaceae"/>
    <n v="0.42199999999999999"/>
    <s v="NA"/>
    <s v="NA"/>
    <s v="NA"/>
    <x v="1"/>
  </r>
  <r>
    <x v="19"/>
    <x v="24"/>
    <s v="Burseraceae"/>
    <n v="0.44700000000000001"/>
    <n v="4.2033384000000007"/>
    <s v="NA"/>
    <s v="NA"/>
    <x v="156"/>
  </r>
  <r>
    <x v="19"/>
    <x v="119"/>
    <s v="Rosaceae"/>
    <n v="42"/>
    <s v="NA"/>
    <s v="NA"/>
    <s v="NA"/>
    <x v="1"/>
  </r>
  <r>
    <x v="19"/>
    <x v="53"/>
    <s v="Araliaceae"/>
    <n v="3.5000000000000003E-2"/>
    <n v="1.87775"/>
    <n v="3.9597979746446667E-2"/>
    <n v="2.8000000000000001E-2"/>
    <x v="157"/>
  </r>
  <r>
    <x v="19"/>
    <x v="39"/>
    <s v="Anacardiaceae"/>
    <n v="2.0492499999999998"/>
    <n v="2.1236599999999998E-2"/>
    <n v="1.1884032354382075"/>
    <n v="0.59420161771910374"/>
    <x v="158"/>
  </r>
  <r>
    <x v="19"/>
    <x v="108"/>
    <s v="Elaeocarpaceae"/>
    <s v="NA"/>
    <s v="NA"/>
    <s v="NA"/>
    <s v="NA"/>
    <x v="1"/>
  </r>
  <r>
    <x v="19"/>
    <x v="120"/>
    <s v="Solanaceae"/>
    <n v="0.625"/>
    <s v="NA"/>
    <s v="NA"/>
    <s v="NA"/>
    <x v="1"/>
  </r>
  <r>
    <x v="19"/>
    <x v="121"/>
    <s v="Loranthaceae"/>
    <s v="NA"/>
    <s v="NA"/>
    <s v="NA"/>
    <s v="NA"/>
    <x v="1"/>
  </r>
  <r>
    <x v="19"/>
    <x v="45"/>
    <s v="Symplocaceae"/>
    <n v="0.45800000000000002"/>
    <s v="NA"/>
    <s v="NA"/>
    <s v="NA"/>
    <x v="1"/>
  </r>
  <r>
    <x v="19"/>
    <x v="77"/>
    <s v="Cannabaceae"/>
    <n v="11.154"/>
    <n v="0.1135254"/>
    <s v="NA"/>
    <s v="NA"/>
    <x v="159"/>
  </r>
  <r>
    <x v="19"/>
    <x v="27"/>
    <s v="Meliaceae"/>
    <n v="0.12"/>
    <s v="NA"/>
    <s v="NA"/>
    <s v="NA"/>
    <x v="1"/>
  </r>
  <r>
    <x v="19"/>
    <x v="14"/>
    <s v="Myristicaceae"/>
    <n v="2.5999999999999999E-2"/>
    <n v="14.722417999999999"/>
    <s v="NA"/>
    <s v="NA"/>
    <x v="85"/>
  </r>
  <r>
    <x v="19"/>
    <x v="85"/>
    <s v="Myristicaceae"/>
    <n v="0.33800000000000002"/>
    <n v="2.5361400000000001"/>
    <s v="NA"/>
    <s v="NA"/>
    <x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7:E194" firstHeaderRow="1" firstDataRow="2" firstDataCol="1" rowPageCount="4" colPageCount="1"/>
  <pivotFields count="30">
    <pivotField showAll="0"/>
    <pivotField axis="axisRow" showAll="0">
      <items count="123">
        <item x="25"/>
        <item x="24"/>
        <item x="18"/>
        <item x="114"/>
        <item x="17"/>
        <item x="112"/>
        <item x="108"/>
        <item x="23"/>
        <item x="22"/>
        <item x="21"/>
        <item x="99"/>
        <item x="96"/>
        <item x="95"/>
        <item x="94"/>
        <item x="92"/>
        <item x="90"/>
        <item x="76"/>
        <item x="6"/>
        <item x="71"/>
        <item x="5"/>
        <item x="62"/>
        <item x="61"/>
        <item x="4"/>
        <item x="59"/>
        <item x="3"/>
        <item x="2"/>
        <item x="1"/>
        <item x="52"/>
        <item x="48"/>
        <item x="47"/>
        <item x="0"/>
        <item x="40"/>
        <item x="35"/>
        <item x="34"/>
        <item x="30"/>
        <item x="19"/>
        <item x="28"/>
        <item x="27"/>
        <item x="121"/>
        <item x="120"/>
        <item x="119"/>
        <item x="118"/>
        <item x="117"/>
        <item x="116"/>
        <item x="115"/>
        <item x="113"/>
        <item x="111"/>
        <item x="110"/>
        <item x="109"/>
        <item x="107"/>
        <item x="106"/>
        <item x="105"/>
        <item x="16"/>
        <item x="104"/>
        <item x="103"/>
        <item x="102"/>
        <item x="101"/>
        <item x="100"/>
        <item x="98"/>
        <item x="97"/>
        <item x="93"/>
        <item x="15"/>
        <item x="91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5"/>
        <item x="74"/>
        <item x="73"/>
        <item x="72"/>
        <item x="14"/>
        <item x="13"/>
        <item x="12"/>
        <item x="11"/>
        <item x="10"/>
        <item x="9"/>
        <item x="8"/>
        <item x="7"/>
        <item x="70"/>
        <item x="69"/>
        <item x="68"/>
        <item x="67"/>
        <item x="66"/>
        <item x="65"/>
        <item x="64"/>
        <item x="63"/>
        <item x="60"/>
        <item x="58"/>
        <item x="57"/>
        <item x="56"/>
        <item x="55"/>
        <item x="54"/>
        <item x="53"/>
        <item x="51"/>
        <item x="50"/>
        <item x="49"/>
        <item x="20"/>
        <item x="46"/>
        <item x="45"/>
        <item x="44"/>
        <item x="43"/>
        <item x="42"/>
        <item x="41"/>
        <item x="39"/>
        <item x="38"/>
        <item x="37"/>
        <item x="36"/>
        <item x="33"/>
        <item x="32"/>
        <item x="31"/>
        <item x="29"/>
        <item x="26"/>
        <item t="default"/>
      </items>
    </pivotField>
    <pivotField showAll="0"/>
    <pivotField axis="axisRow" showAll="0">
      <items count="21">
        <item x="8"/>
        <item x="16"/>
        <item x="6"/>
        <item x="0"/>
        <item x="7"/>
        <item x="9"/>
        <item x="17"/>
        <item x="14"/>
        <item x="19"/>
        <item x="1"/>
        <item x="2"/>
        <item x="3"/>
        <item x="4"/>
        <item x="15"/>
        <item x="13"/>
        <item x="5"/>
        <item x="10"/>
        <item x="18"/>
        <item x="11"/>
        <item x="12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/>
    <pivotField showAll="0"/>
    <pivotField axis="axisPage" dataField="1" multipleItemSelectionAllowed="1" showAll="0">
      <items count="312">
        <item x="71"/>
        <item x="69"/>
        <item x="76"/>
        <item x="75"/>
        <item x="78"/>
        <item x="73"/>
        <item x="70"/>
        <item x="68"/>
        <item x="81"/>
        <item x="187"/>
        <item x="85"/>
        <item x="144"/>
        <item x="72"/>
        <item x="65"/>
        <item x="251"/>
        <item x="266"/>
        <item x="87"/>
        <item x="27"/>
        <item x="126"/>
        <item x="238"/>
        <item x="86"/>
        <item x="92"/>
        <item x="247"/>
        <item x="265"/>
        <item x="188"/>
        <item x="270"/>
        <item x="134"/>
        <item x="193"/>
        <item x="260"/>
        <item x="128"/>
        <item x="195"/>
        <item x="97"/>
        <item x="254"/>
        <item x="123"/>
        <item x="135"/>
        <item x="194"/>
        <item x="275"/>
        <item x="236"/>
        <item x="248"/>
        <item x="57"/>
        <item x="43"/>
        <item x="74"/>
        <item x="140"/>
        <item x="77"/>
        <item x="240"/>
        <item x="271"/>
        <item x="296"/>
        <item x="25"/>
        <item x="53"/>
        <item x="286"/>
        <item x="131"/>
        <item x="261"/>
        <item x="239"/>
        <item x="288"/>
        <item x="89"/>
        <item x="170"/>
        <item x="130"/>
        <item x="291"/>
        <item x="28"/>
        <item x="2"/>
        <item x="237"/>
        <item x="252"/>
        <item x="54"/>
        <item x="83"/>
        <item x="125"/>
        <item x="127"/>
        <item x="44"/>
        <item x="253"/>
        <item x="205"/>
        <item x="255"/>
        <item x="299"/>
        <item x="11"/>
        <item x="98"/>
        <item x="267"/>
        <item x="121"/>
        <item x="272"/>
        <item x="79"/>
        <item x="245"/>
        <item x="256"/>
        <item x="58"/>
        <item x="12"/>
        <item x="211"/>
        <item x="136"/>
        <item x="190"/>
        <item x="204"/>
        <item x="22"/>
        <item x="200"/>
        <item x="249"/>
        <item x="246"/>
        <item x="48"/>
        <item x="52"/>
        <item x="185"/>
        <item x="257"/>
        <item x="197"/>
        <item x="276"/>
        <item x="179"/>
        <item x="250"/>
        <item x="66"/>
        <item x="281"/>
        <item x="173"/>
        <item x="258"/>
        <item x="122"/>
        <item x="102"/>
        <item x="146"/>
        <item x="41"/>
        <item x="94"/>
        <item x="55"/>
        <item x="60"/>
        <item x="184"/>
        <item x="153"/>
        <item x="95"/>
        <item x="132"/>
        <item x="259"/>
        <item x="268"/>
        <item x="277"/>
        <item x="241"/>
        <item x="4"/>
        <item x="174"/>
        <item x="280"/>
        <item x="26"/>
        <item x="155"/>
        <item x="110"/>
        <item x="16"/>
        <item x="3"/>
        <item x="210"/>
        <item x="273"/>
        <item x="307"/>
        <item x="304"/>
        <item x="262"/>
        <item x="33"/>
        <item x="129"/>
        <item x="124"/>
        <item x="203"/>
        <item x="274"/>
        <item x="1"/>
        <item x="301"/>
        <item x="29"/>
        <item x="0"/>
        <item x="99"/>
        <item x="152"/>
        <item x="294"/>
        <item x="145"/>
        <item x="186"/>
        <item x="182"/>
        <item x="49"/>
        <item x="151"/>
        <item x="42"/>
        <item x="166"/>
        <item x="63"/>
        <item x="244"/>
        <item x="100"/>
        <item x="283"/>
        <item x="61"/>
        <item x="80"/>
        <item x="297"/>
        <item x="263"/>
        <item x="242"/>
        <item x="290"/>
        <item x="90"/>
        <item x="165"/>
        <item x="209"/>
        <item x="118"/>
        <item x="40"/>
        <item x="101"/>
        <item x="167"/>
        <item x="24"/>
        <item x="105"/>
        <item x="51"/>
        <item x="305"/>
        <item x="82"/>
        <item x="32"/>
        <item x="300"/>
        <item x="189"/>
        <item x="293"/>
        <item x="168"/>
        <item x="172"/>
        <item x="106"/>
        <item x="108"/>
        <item x="218"/>
        <item x="177"/>
        <item x="224"/>
        <item x="84"/>
        <item x="228"/>
        <item x="169"/>
        <item x="141"/>
        <item x="47"/>
        <item x="56"/>
        <item x="104"/>
        <item x="133"/>
        <item x="107"/>
        <item x="120"/>
        <item x="287"/>
        <item x="30"/>
        <item x="117"/>
        <item x="21"/>
        <item x="180"/>
        <item x="62"/>
        <item x="233"/>
        <item x="17"/>
        <item x="154"/>
        <item x="96"/>
        <item x="212"/>
        <item x="309"/>
        <item x="150"/>
        <item x="213"/>
        <item x="308"/>
        <item x="138"/>
        <item x="220"/>
        <item x="103"/>
        <item x="278"/>
        <item x="243"/>
        <item x="201"/>
        <item x="93"/>
        <item x="196"/>
        <item x="225"/>
        <item x="181"/>
        <item x="23"/>
        <item x="148"/>
        <item x="215"/>
        <item x="264"/>
        <item x="115"/>
        <item x="192"/>
        <item x="298"/>
        <item x="113"/>
        <item x="229"/>
        <item x="147"/>
        <item x="175"/>
        <item x="109"/>
        <item x="214"/>
        <item x="217"/>
        <item x="159"/>
        <item x="156"/>
        <item x="161"/>
        <item x="208"/>
        <item x="67"/>
        <item x="269"/>
        <item x="6"/>
        <item x="191"/>
        <item x="35"/>
        <item x="306"/>
        <item x="139"/>
        <item x="219"/>
        <item x="282"/>
        <item x="18"/>
        <item x="230"/>
        <item x="199"/>
        <item x="178"/>
        <item x="302"/>
        <item x="149"/>
        <item x="157"/>
        <item x="164"/>
        <item x="235"/>
        <item x="207"/>
        <item x="19"/>
        <item x="158"/>
        <item x="15"/>
        <item x="7"/>
        <item x="137"/>
        <item x="183"/>
        <item x="176"/>
        <item x="50"/>
        <item x="14"/>
        <item x="114"/>
        <item x="20"/>
        <item x="31"/>
        <item x="34"/>
        <item x="226"/>
        <item x="5"/>
        <item x="59"/>
        <item x="88"/>
        <item x="160"/>
        <item x="223"/>
        <item x="227"/>
        <item x="111"/>
        <item x="279"/>
        <item x="285"/>
        <item x="46"/>
        <item x="142"/>
        <item x="206"/>
        <item x="221"/>
        <item x="116"/>
        <item x="13"/>
        <item x="91"/>
        <item x="39"/>
        <item x="234"/>
        <item x="303"/>
        <item x="310"/>
        <item x="222"/>
        <item x="162"/>
        <item x="36"/>
        <item x="119"/>
        <item x="284"/>
        <item x="216"/>
        <item x="143"/>
        <item x="289"/>
        <item x="231"/>
        <item x="295"/>
        <item x="232"/>
        <item x="112"/>
        <item x="202"/>
        <item x="37"/>
        <item x="38"/>
        <item x="45"/>
        <item x="163"/>
        <item x="198"/>
        <item x="8"/>
        <item x="9"/>
        <item x="292"/>
        <item x="171"/>
        <item x="64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1">
        <item x="23"/>
        <item x="30"/>
        <item x="20"/>
        <item x="1"/>
        <item x="19"/>
        <item x="31"/>
        <item x="3"/>
        <item x="15"/>
        <item x="33"/>
        <item x="44"/>
        <item x="14"/>
        <item x="16"/>
        <item x="41"/>
        <item x="49"/>
        <item x="36"/>
        <item x="7"/>
        <item x="4"/>
        <item x="38"/>
        <item x="12"/>
        <item x="45"/>
        <item x="9"/>
        <item x="29"/>
        <item x="35"/>
        <item x="24"/>
        <item x="2"/>
        <item x="13"/>
        <item x="46"/>
        <item x="17"/>
        <item x="0"/>
        <item x="28"/>
        <item x="25"/>
        <item x="27"/>
        <item x="42"/>
        <item x="6"/>
        <item x="22"/>
        <item x="8"/>
        <item x="39"/>
        <item x="34"/>
        <item x="40"/>
        <item x="37"/>
        <item x="21"/>
        <item x="10"/>
        <item x="18"/>
        <item x="32"/>
        <item x="43"/>
        <item x="26"/>
        <item h="1" x="5"/>
        <item x="11"/>
        <item x="48"/>
        <item x="47"/>
        <item t="default"/>
      </items>
    </pivotField>
    <pivotField axis="axisPage" showAll="0" defaultSubtotal="0">
      <items count="4">
        <item x="0"/>
        <item x="3"/>
        <item x="1"/>
        <item x="2"/>
      </items>
    </pivotField>
    <pivotField axis="axisPage" showAll="0" defaultSubtotal="0">
      <items count="3">
        <item x="2"/>
        <item x="1"/>
        <item x="0"/>
      </items>
    </pivotField>
  </pivotFields>
  <rowFields count="2">
    <field x="3"/>
    <field x="1"/>
  </rowFields>
  <rowItems count="186">
    <i>
      <x/>
    </i>
    <i r="1">
      <x v="4"/>
    </i>
    <i r="1">
      <x v="13"/>
    </i>
    <i r="1">
      <x v="34"/>
    </i>
    <i>
      <x v="1"/>
    </i>
    <i r="1">
      <x v="3"/>
    </i>
    <i r="1">
      <x v="13"/>
    </i>
    <i r="1">
      <x v="35"/>
    </i>
    <i>
      <x v="2"/>
    </i>
    <i r="1">
      <x v="4"/>
    </i>
    <i r="1">
      <x v="9"/>
    </i>
    <i r="1">
      <x v="24"/>
    </i>
    <i r="1">
      <x v="26"/>
    </i>
    <i r="1">
      <x v="27"/>
    </i>
    <i r="1">
      <x v="32"/>
    </i>
    <i>
      <x v="3"/>
    </i>
    <i r="1">
      <x v="30"/>
    </i>
    <i>
      <x v="4"/>
    </i>
    <i r="1">
      <x v="4"/>
    </i>
    <i r="1">
      <x v="7"/>
    </i>
    <i r="1">
      <x v="17"/>
    </i>
    <i r="1">
      <x v="25"/>
    </i>
    <i r="1">
      <x v="26"/>
    </i>
    <i r="1">
      <x v="27"/>
    </i>
    <i r="1">
      <x v="32"/>
    </i>
    <i>
      <x v="5"/>
    </i>
    <i r="1">
      <x v="13"/>
    </i>
    <i>
      <x v="6"/>
    </i>
    <i r="1">
      <x v="11"/>
    </i>
    <i r="1">
      <x v="13"/>
    </i>
    <i r="1">
      <x v="27"/>
    </i>
    <i r="1">
      <x v="31"/>
    </i>
    <i r="1">
      <x v="35"/>
    </i>
    <i>
      <x v="7"/>
    </i>
    <i r="1">
      <x v="3"/>
    </i>
    <i r="1">
      <x v="4"/>
    </i>
    <i r="1">
      <x v="10"/>
    </i>
    <i r="1">
      <x v="12"/>
    </i>
    <i r="1">
      <x v="13"/>
    </i>
    <i r="1">
      <x v="19"/>
    </i>
    <i r="1">
      <x v="35"/>
    </i>
    <i r="1">
      <x v="37"/>
    </i>
    <i>
      <x v="8"/>
    </i>
    <i r="1">
      <x v="3"/>
    </i>
    <i r="1">
      <x v="13"/>
    </i>
    <i r="1">
      <x v="27"/>
    </i>
    <i r="1">
      <x v="28"/>
    </i>
    <i r="1">
      <x v="34"/>
    </i>
    <i>
      <x v="9"/>
    </i>
    <i r="1">
      <x v="3"/>
    </i>
    <i r="1">
      <x v="4"/>
    </i>
    <i r="1">
      <x v="13"/>
    </i>
    <i r="1">
      <x v="30"/>
    </i>
    <i r="1">
      <x v="34"/>
    </i>
    <i r="1">
      <x v="35"/>
    </i>
    <i>
      <x v="10"/>
    </i>
    <i r="1">
      <x/>
    </i>
    <i r="1">
      <x v="1"/>
    </i>
    <i r="1">
      <x v="5"/>
    </i>
    <i r="1">
      <x v="8"/>
    </i>
    <i r="1">
      <x v="16"/>
    </i>
    <i r="1">
      <x v="19"/>
    </i>
    <i r="1">
      <x v="20"/>
    </i>
    <i r="1">
      <x v="21"/>
    </i>
    <i r="1">
      <x v="27"/>
    </i>
    <i r="1">
      <x v="29"/>
    </i>
    <i r="1">
      <x v="30"/>
    </i>
    <i r="1">
      <x v="32"/>
    </i>
    <i r="1">
      <x v="33"/>
    </i>
    <i>
      <x v="11"/>
    </i>
    <i r="1">
      <x v="1"/>
    </i>
    <i r="1">
      <x v="4"/>
    </i>
    <i r="1">
      <x v="13"/>
    </i>
    <i r="1">
      <x v="19"/>
    </i>
    <i r="1">
      <x v="21"/>
    </i>
    <i r="1">
      <x v="29"/>
    </i>
    <i r="1">
      <x v="30"/>
    </i>
    <i r="1">
      <x v="33"/>
    </i>
    <i>
      <x v="12"/>
    </i>
    <i r="1">
      <x v="1"/>
    </i>
    <i r="1">
      <x v="4"/>
    </i>
    <i r="1">
      <x v="13"/>
    </i>
    <i r="1">
      <x v="19"/>
    </i>
    <i r="1">
      <x v="30"/>
    </i>
    <i>
      <x v="13"/>
    </i>
    <i r="1">
      <x v="1"/>
    </i>
    <i r="1">
      <x v="4"/>
    </i>
    <i r="1">
      <x v="5"/>
    </i>
    <i r="1">
      <x v="9"/>
    </i>
    <i r="1">
      <x v="11"/>
    </i>
    <i r="1">
      <x v="14"/>
    </i>
    <i r="1">
      <x v="17"/>
    </i>
    <i r="1">
      <x v="19"/>
    </i>
    <i r="1">
      <x v="20"/>
    </i>
    <i r="1">
      <x v="27"/>
    </i>
    <i r="1">
      <x v="28"/>
    </i>
    <i r="1">
      <x v="29"/>
    </i>
    <i r="1">
      <x v="32"/>
    </i>
    <i r="1">
      <x v="33"/>
    </i>
    <i r="1">
      <x v="34"/>
    </i>
    <i r="1">
      <x v="36"/>
    </i>
    <i>
      <x v="1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7"/>
    </i>
    <i r="1">
      <x v="28"/>
    </i>
    <i r="1">
      <x v="29"/>
    </i>
    <i r="1">
      <x v="32"/>
    </i>
    <i r="1">
      <x v="33"/>
    </i>
    <i>
      <x v="15"/>
    </i>
    <i r="1">
      <x v="3"/>
    </i>
    <i r="1">
      <x v="4"/>
    </i>
    <i r="1">
      <x v="13"/>
    </i>
    <i r="1">
      <x v="19"/>
    </i>
    <i r="1">
      <x v="22"/>
    </i>
    <i r="1">
      <x v="30"/>
    </i>
    <i r="1">
      <x v="36"/>
    </i>
    <i>
      <x v="16"/>
    </i>
    <i r="1">
      <x v="2"/>
    </i>
    <i r="1">
      <x v="3"/>
    </i>
    <i r="1">
      <x v="4"/>
    </i>
    <i r="1">
      <x v="22"/>
    </i>
    <i>
      <x v="17"/>
    </i>
    <i r="1">
      <x v="4"/>
    </i>
    <i r="1">
      <x v="13"/>
    </i>
    <i r="1">
      <x v="34"/>
    </i>
    <i r="1">
      <x v="35"/>
    </i>
    <i>
      <x v="18"/>
    </i>
    <i r="1"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9"/>
    </i>
    <i r="1">
      <x v="21"/>
    </i>
    <i r="1">
      <x v="22"/>
    </i>
    <i r="1">
      <x v="27"/>
    </i>
    <i r="1">
      <x v="28"/>
    </i>
    <i r="1">
      <x v="29"/>
    </i>
    <i r="1">
      <x v="34"/>
    </i>
    <i r="1">
      <x v="36"/>
    </i>
    <i>
      <x v="19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3"/>
    </i>
    <i r="1">
      <x v="34"/>
    </i>
    <i r="1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12" hier="-1"/>
    <pageField fld="27" hier="-1"/>
    <pageField fld="28" hier="-1"/>
    <pageField fld="29" hier="-1"/>
  </pageFields>
  <dataFields count="4">
    <dataField name="Contar de QTY" fld="12" subtotal="count" baseField="0" baseItem="0"/>
    <dataField name="Promedio de QTY2" fld="12" subtotal="average" baseField="0" baseItem="0"/>
    <dataField name="Desvest de QTY3" fld="12" subtotal="stdDev" baseField="0" baseItem="0"/>
    <dataField name="Promedio de energy_fruit" fld="27" subtotal="average" baseField="0" baseItem="0"/>
  </dataFields>
  <formats count="1"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V43" firstHeaderRow="1" firstDataRow="2" firstDataCol="1" rowPageCount="1" colPageCount="1"/>
  <pivotFields count="8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123">
        <item x="54"/>
        <item x="55"/>
        <item x="102"/>
        <item x="17"/>
        <item x="0"/>
        <item x="61"/>
        <item x="82"/>
        <item x="3"/>
        <item x="62"/>
        <item x="6"/>
        <item x="47"/>
        <item x="46"/>
        <item x="48"/>
        <item x="7"/>
        <item x="84"/>
        <item x="89"/>
        <item x="69"/>
        <item x="36"/>
        <item x="116"/>
        <item x="50"/>
        <item x="74"/>
        <item x="29"/>
        <item x="11"/>
        <item x="118"/>
        <item x="22"/>
        <item x="37"/>
        <item x="23"/>
        <item x="24"/>
        <item x="53"/>
        <item x="39"/>
        <item x="30"/>
        <item x="40"/>
        <item x="26"/>
        <item x="77"/>
        <item x="14"/>
        <item x="16"/>
        <item x="85"/>
        <item x="51"/>
        <item x="109"/>
        <item x="81"/>
        <item x="56"/>
        <item x="104"/>
        <item x="57"/>
        <item x="58"/>
        <item x="59"/>
        <item x="60"/>
        <item x="19"/>
        <item x="1"/>
        <item x="2"/>
        <item x="110"/>
        <item x="79"/>
        <item x="111"/>
        <item x="4"/>
        <item x="28"/>
        <item x="5"/>
        <item x="63"/>
        <item x="83"/>
        <item x="112"/>
        <item x="64"/>
        <item x="87"/>
        <item x="88"/>
        <item x="8"/>
        <item x="31"/>
        <item x="20"/>
        <item x="65"/>
        <item x="32"/>
        <item x="113"/>
        <item x="105"/>
        <item x="66"/>
        <item x="33"/>
        <item x="67"/>
        <item x="103"/>
        <item x="90"/>
        <item x="34"/>
        <item x="106"/>
        <item x="68"/>
        <item x="9"/>
        <item x="114"/>
        <item x="21"/>
        <item x="10"/>
        <item x="35"/>
        <item x="42"/>
        <item x="49"/>
        <item x="18"/>
        <item x="91"/>
        <item x="70"/>
        <item x="71"/>
        <item x="115"/>
        <item x="92"/>
        <item x="107"/>
        <item x="72"/>
        <item x="117"/>
        <item x="80"/>
        <item x="43"/>
        <item x="73"/>
        <item x="93"/>
        <item x="44"/>
        <item x="52"/>
        <item x="75"/>
        <item x="76"/>
        <item x="12"/>
        <item x="38"/>
        <item x="94"/>
        <item x="119"/>
        <item x="25"/>
        <item x="13"/>
        <item x="95"/>
        <item x="96"/>
        <item x="108"/>
        <item x="97"/>
        <item x="98"/>
        <item x="99"/>
        <item x="120"/>
        <item x="121"/>
        <item x="100"/>
        <item x="45"/>
        <item x="101"/>
        <item x="27"/>
        <item x="78"/>
        <item x="41"/>
        <item x="15"/>
        <item x="86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180">
        <item x="52"/>
        <item x="51"/>
        <item x="102"/>
        <item x="59"/>
        <item x="116"/>
        <item x="63"/>
        <item x="14"/>
        <item x="101"/>
        <item x="118"/>
        <item x="67"/>
        <item x="109"/>
        <item x="79"/>
        <item x="50"/>
        <item x="110"/>
        <item x="60"/>
        <item x="126"/>
        <item x="78"/>
        <item x="62"/>
        <item x="158"/>
        <item x="44"/>
        <item x="82"/>
        <item x="151"/>
        <item x="54"/>
        <item m="1" x="175"/>
        <item x="26"/>
        <item x="68"/>
        <item x="157"/>
        <item x="136"/>
        <item x="153"/>
        <item x="6"/>
        <item x="138"/>
        <item m="1" x="165"/>
        <item x="0"/>
        <item x="28"/>
        <item x="123"/>
        <item x="121"/>
        <item x="75"/>
        <item m="1" x="170"/>
        <item x="134"/>
        <item x="77"/>
        <item x="84"/>
        <item x="87"/>
        <item x="33"/>
        <item x="112"/>
        <item x="65"/>
        <item x="69"/>
        <item x="111"/>
        <item x="105"/>
        <item x="39"/>
        <item x="55"/>
        <item x="22"/>
        <item x="30"/>
        <item x="117"/>
        <item x="31"/>
        <item x="40"/>
        <item x="29"/>
        <item x="100"/>
        <item x="45"/>
        <item x="32"/>
        <item x="149"/>
        <item x="48"/>
        <item x="72"/>
        <item x="107"/>
        <item x="46"/>
        <item x="144"/>
        <item x="113"/>
        <item x="18"/>
        <item m="1" x="172"/>
        <item x="85"/>
        <item x="21"/>
        <item x="129"/>
        <item x="15"/>
        <item x="58"/>
        <item x="131"/>
        <item x="57"/>
        <item x="130"/>
        <item x="23"/>
        <item x="66"/>
        <item x="36"/>
        <item x="17"/>
        <item x="132"/>
        <item x="148"/>
        <item x="37"/>
        <item x="147"/>
        <item x="61"/>
        <item x="70"/>
        <item x="53"/>
        <item x="146"/>
        <item x="71"/>
        <item x="10"/>
        <item x="64"/>
        <item x="160"/>
        <item x="38"/>
        <item x="137"/>
        <item x="114"/>
        <item x="42"/>
        <item x="125"/>
        <item x="143"/>
        <item x="13"/>
        <item x="3"/>
        <item x="81"/>
        <item x="43"/>
        <item x="140"/>
        <item x="5"/>
        <item x="159"/>
        <item x="89"/>
        <item m="1" x="163"/>
        <item x="76"/>
        <item x="104"/>
        <item x="119"/>
        <item x="122"/>
        <item x="91"/>
        <item x="135"/>
        <item x="25"/>
        <item x="20"/>
        <item x="156"/>
        <item x="92"/>
        <item m="1" x="161"/>
        <item x="95"/>
        <item x="41"/>
        <item x="152"/>
        <item x="139"/>
        <item x="86"/>
        <item x="128"/>
        <item x="155"/>
        <item x="2"/>
        <item x="24"/>
        <item x="88"/>
        <item x="12"/>
        <item x="94"/>
        <item x="49"/>
        <item x="120"/>
        <item x="103"/>
        <item x="9"/>
        <item x="19"/>
        <item x="34"/>
        <item x="11"/>
        <item m="1" x="177"/>
        <item m="1" x="164"/>
        <item m="1" x="168"/>
        <item x="83"/>
        <item x="154"/>
        <item x="150"/>
        <item x="16"/>
        <item x="56"/>
        <item x="97"/>
        <item x="80"/>
        <item m="1" x="167"/>
        <item x="99"/>
        <item x="133"/>
        <item x="96"/>
        <item m="1" x="162"/>
        <item x="106"/>
        <item x="142"/>
        <item m="1" x="174"/>
        <item m="1" x="173"/>
        <item x="98"/>
        <item m="1" x="171"/>
        <item h="1" x="1"/>
        <item m="1" x="169"/>
        <item m="1" x="166"/>
        <item m="1" x="178"/>
        <item m="1" x="176"/>
        <item x="4"/>
        <item x="27"/>
        <item x="35"/>
        <item x="108"/>
        <item x="115"/>
        <item x="124"/>
        <item x="141"/>
        <item x="47"/>
        <item x="73"/>
        <item x="90"/>
        <item x="7"/>
        <item x="8"/>
        <item x="74"/>
        <item x="93"/>
        <item x="127"/>
        <item x="145"/>
        <item t="default"/>
      </items>
    </pivotField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7" hier="-1"/>
  </pageFields>
  <dataFields count="1">
    <dataField name="Promedio de TE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542"/>
  <sheetViews>
    <sheetView topLeftCell="D1" workbookViewId="0">
      <selection activeCell="D543" sqref="D543"/>
    </sheetView>
  </sheetViews>
  <sheetFormatPr baseColWidth="10" defaultRowHeight="16"/>
  <cols>
    <col min="1" max="1" width="16" bestFit="1" customWidth="1"/>
    <col min="2" max="2" width="29.33203125" bestFit="1" customWidth="1"/>
    <col min="3" max="3" width="12.83203125" bestFit="1" customWidth="1"/>
    <col min="4" max="4" width="20.83203125" bestFit="1" customWidth="1"/>
    <col min="6" max="6" width="9.33203125" bestFit="1" customWidth="1"/>
    <col min="8" max="8" width="7.33203125" bestFit="1" customWidth="1"/>
    <col min="9" max="10" width="8.83203125" bestFit="1" customWidth="1"/>
    <col min="11" max="11" width="7.5" bestFit="1" customWidth="1"/>
    <col min="12" max="12" width="9" bestFit="1" customWidth="1"/>
  </cols>
  <sheetData>
    <row r="1" spans="1:29">
      <c r="A1" s="1" t="s">
        <v>11</v>
      </c>
      <c r="B1" s="1" t="s">
        <v>1</v>
      </c>
      <c r="C1" s="1" t="s">
        <v>8</v>
      </c>
      <c r="D1" s="1" t="s">
        <v>0</v>
      </c>
      <c r="E1" s="1" t="s">
        <v>9</v>
      </c>
      <c r="F1" s="1" t="s">
        <v>10</v>
      </c>
      <c r="G1" s="1" t="s">
        <v>28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3" t="s">
        <v>7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>
      <c r="A2" t="s">
        <v>33</v>
      </c>
      <c r="B2" t="s">
        <v>30</v>
      </c>
      <c r="C2" t="s">
        <v>112</v>
      </c>
      <c r="D2" t="s">
        <v>197</v>
      </c>
      <c r="E2">
        <v>68.099999999999994</v>
      </c>
      <c r="F2">
        <v>16.600000000000001</v>
      </c>
      <c r="G2" s="2">
        <v>1.4764118180000001</v>
      </c>
      <c r="H2">
        <v>1</v>
      </c>
      <c r="I2">
        <v>750</v>
      </c>
      <c r="J2">
        <v>1E-3</v>
      </c>
      <c r="K2" t="s">
        <v>31</v>
      </c>
      <c r="L2">
        <v>0.34</v>
      </c>
      <c r="M2">
        <f>L2*J2</f>
        <v>3.4000000000000002E-4</v>
      </c>
      <c r="N2">
        <v>11.2</v>
      </c>
      <c r="O2">
        <v>147.6</v>
      </c>
      <c r="P2">
        <v>14.87</v>
      </c>
      <c r="Q2" t="s">
        <v>31</v>
      </c>
      <c r="R2">
        <v>1E-3</v>
      </c>
      <c r="S2">
        <v>9.7370000000000001</v>
      </c>
      <c r="T2" t="s">
        <v>31</v>
      </c>
      <c r="U2">
        <v>2964</v>
      </c>
      <c r="V2" t="s">
        <v>31</v>
      </c>
      <c r="W2">
        <v>3.6999999999999998E-2</v>
      </c>
      <c r="X2">
        <v>0.121</v>
      </c>
      <c r="Y2">
        <v>8.0000000000000002E-3</v>
      </c>
      <c r="Z2">
        <v>7.6999999999999999E-2</v>
      </c>
      <c r="AA2" t="s">
        <v>31</v>
      </c>
      <c r="AB2" t="s">
        <v>31</v>
      </c>
      <c r="AC2">
        <v>8.4000000000000005E-2</v>
      </c>
    </row>
    <row r="3" spans="1:29">
      <c r="A3" t="s">
        <v>33</v>
      </c>
      <c r="B3" t="s">
        <v>30</v>
      </c>
      <c r="C3" t="s">
        <v>64</v>
      </c>
      <c r="D3" t="s">
        <v>113</v>
      </c>
      <c r="E3">
        <v>331</v>
      </c>
      <c r="F3">
        <v>30.7</v>
      </c>
      <c r="G3" s="2">
        <v>5.8798753819999998</v>
      </c>
      <c r="H3">
        <v>1</v>
      </c>
      <c r="I3">
        <v>750</v>
      </c>
      <c r="J3">
        <v>1E-3</v>
      </c>
      <c r="K3" t="s">
        <v>31</v>
      </c>
      <c r="L3">
        <v>0.35</v>
      </c>
      <c r="M3">
        <f>L3*J3</f>
        <v>3.5E-4</v>
      </c>
      <c r="N3">
        <v>11.2</v>
      </c>
      <c r="O3">
        <v>147.6</v>
      </c>
      <c r="P3">
        <v>14.87</v>
      </c>
      <c r="Q3" t="s">
        <v>31</v>
      </c>
      <c r="R3">
        <v>1E-3</v>
      </c>
      <c r="S3">
        <v>9.7370000000000001</v>
      </c>
      <c r="T3" t="s">
        <v>31</v>
      </c>
      <c r="U3">
        <v>2964</v>
      </c>
      <c r="V3" t="s">
        <v>31</v>
      </c>
      <c r="W3">
        <v>3.6999999999999998E-2</v>
      </c>
      <c r="X3">
        <v>0.121</v>
      </c>
      <c r="Y3">
        <v>8.0000000000000002E-3</v>
      </c>
      <c r="Z3">
        <v>7.6999999999999999E-2</v>
      </c>
      <c r="AA3" t="s">
        <v>31</v>
      </c>
      <c r="AB3" t="s">
        <v>31</v>
      </c>
      <c r="AC3">
        <v>8.4000000000000005E-2</v>
      </c>
    </row>
    <row r="4" spans="1:29">
      <c r="A4" t="s">
        <v>33</v>
      </c>
      <c r="B4" t="s">
        <v>30</v>
      </c>
      <c r="C4" t="s">
        <v>70</v>
      </c>
      <c r="D4" t="s">
        <v>90</v>
      </c>
      <c r="E4">
        <v>15</v>
      </c>
      <c r="F4">
        <v>6.9</v>
      </c>
      <c r="G4" s="2">
        <v>0.39349502400000003</v>
      </c>
      <c r="H4">
        <v>1</v>
      </c>
      <c r="I4">
        <v>140</v>
      </c>
      <c r="J4">
        <v>7.0000000000000001E-3</v>
      </c>
      <c r="K4" t="s">
        <v>31</v>
      </c>
      <c r="L4">
        <v>0.05</v>
      </c>
      <c r="M4">
        <f>L4*J4</f>
        <v>3.5000000000000005E-4</v>
      </c>
      <c r="N4">
        <v>11.2</v>
      </c>
      <c r="O4">
        <v>147.6</v>
      </c>
      <c r="P4">
        <v>14.87</v>
      </c>
      <c r="Q4" t="s">
        <v>31</v>
      </c>
      <c r="R4">
        <v>1E-3</v>
      </c>
      <c r="S4">
        <v>9.7370000000000001</v>
      </c>
      <c r="T4" t="s">
        <v>31</v>
      </c>
      <c r="U4">
        <v>2964</v>
      </c>
      <c r="V4" t="s">
        <v>31</v>
      </c>
      <c r="W4">
        <v>3.6999999999999998E-2</v>
      </c>
      <c r="X4">
        <v>0.121</v>
      </c>
      <c r="Y4">
        <v>8.0000000000000002E-3</v>
      </c>
      <c r="Z4">
        <v>7.6999999999999999E-2</v>
      </c>
      <c r="AA4" t="s">
        <v>31</v>
      </c>
      <c r="AB4" t="s">
        <v>31</v>
      </c>
      <c r="AC4">
        <v>8.4000000000000005E-2</v>
      </c>
    </row>
    <row r="5" spans="1:29">
      <c r="A5" t="s">
        <v>33</v>
      </c>
      <c r="B5" t="s">
        <v>30</v>
      </c>
      <c r="C5" t="s">
        <v>64</v>
      </c>
      <c r="D5" t="s">
        <v>125</v>
      </c>
      <c r="E5">
        <v>164</v>
      </c>
      <c r="F5">
        <v>25</v>
      </c>
      <c r="G5" s="2">
        <v>3.1828143249999998</v>
      </c>
      <c r="H5">
        <v>1</v>
      </c>
      <c r="I5">
        <v>140</v>
      </c>
      <c r="J5">
        <v>7.0000000000000001E-3</v>
      </c>
      <c r="K5" t="s">
        <v>31</v>
      </c>
      <c r="L5">
        <v>0.17</v>
      </c>
      <c r="M5">
        <v>1E-3</v>
      </c>
      <c r="N5">
        <v>11.2</v>
      </c>
      <c r="O5">
        <v>147.6</v>
      </c>
      <c r="P5">
        <v>14.87</v>
      </c>
      <c r="Q5" t="s">
        <v>31</v>
      </c>
      <c r="R5">
        <v>1E-3</v>
      </c>
      <c r="S5">
        <v>9.7370000000000001</v>
      </c>
      <c r="T5" t="s">
        <v>31</v>
      </c>
      <c r="U5">
        <v>2964</v>
      </c>
      <c r="V5" t="s">
        <v>31</v>
      </c>
      <c r="W5">
        <v>3.6999999999999998E-2</v>
      </c>
      <c r="X5">
        <v>0.121</v>
      </c>
      <c r="Y5">
        <v>8.0000000000000002E-3</v>
      </c>
      <c r="Z5">
        <v>7.6999999999999999E-2</v>
      </c>
      <c r="AA5" t="s">
        <v>31</v>
      </c>
      <c r="AB5" t="s">
        <v>31</v>
      </c>
      <c r="AC5">
        <v>8.4000000000000005E-2</v>
      </c>
    </row>
    <row r="6" spans="1:29">
      <c r="A6" t="s">
        <v>33</v>
      </c>
      <c r="B6" t="s">
        <v>30</v>
      </c>
      <c r="C6" t="s">
        <v>200</v>
      </c>
      <c r="D6" t="s">
        <v>198</v>
      </c>
      <c r="E6">
        <v>73.3</v>
      </c>
      <c r="F6">
        <v>17.5</v>
      </c>
      <c r="G6" s="2">
        <v>1.574482658</v>
      </c>
      <c r="H6">
        <v>1</v>
      </c>
      <c r="I6">
        <v>140</v>
      </c>
      <c r="J6">
        <v>7.0000000000000001E-3</v>
      </c>
      <c r="K6" t="s">
        <v>31</v>
      </c>
      <c r="L6">
        <v>0.12</v>
      </c>
      <c r="M6">
        <v>1E-3</v>
      </c>
      <c r="N6">
        <v>11.2</v>
      </c>
      <c r="O6">
        <v>147.6</v>
      </c>
      <c r="P6">
        <v>14.87</v>
      </c>
      <c r="Q6" t="s">
        <v>31</v>
      </c>
      <c r="R6">
        <v>1E-3</v>
      </c>
      <c r="S6">
        <v>9.7370000000000001</v>
      </c>
      <c r="T6" t="s">
        <v>31</v>
      </c>
      <c r="U6">
        <v>2964</v>
      </c>
      <c r="V6" t="s">
        <v>31</v>
      </c>
      <c r="W6">
        <v>3.6999999999999998E-2</v>
      </c>
      <c r="X6">
        <v>0.121</v>
      </c>
      <c r="Y6">
        <v>8.0000000000000002E-3</v>
      </c>
      <c r="Z6">
        <v>7.6999999999999999E-2</v>
      </c>
      <c r="AA6" t="s">
        <v>31</v>
      </c>
      <c r="AB6" t="s">
        <v>31</v>
      </c>
      <c r="AC6">
        <v>8.4000000000000005E-2</v>
      </c>
    </row>
    <row r="7" spans="1:29">
      <c r="A7" t="s">
        <v>33</v>
      </c>
      <c r="B7" t="s">
        <v>30</v>
      </c>
      <c r="C7" t="s">
        <v>200</v>
      </c>
      <c r="D7" t="s">
        <v>202</v>
      </c>
      <c r="E7">
        <v>89.7</v>
      </c>
      <c r="F7">
        <v>20.5</v>
      </c>
      <c r="G7" s="2">
        <v>1.8783555249999999</v>
      </c>
      <c r="H7">
        <v>3</v>
      </c>
      <c r="I7">
        <v>750</v>
      </c>
      <c r="J7">
        <v>4.0000000000000001E-3</v>
      </c>
      <c r="K7" t="s">
        <v>31</v>
      </c>
      <c r="L7">
        <v>0.14000000000000001</v>
      </c>
      <c r="M7">
        <v>1E-3</v>
      </c>
      <c r="N7">
        <v>11.2</v>
      </c>
      <c r="O7">
        <v>147.6</v>
      </c>
      <c r="P7">
        <v>14.87</v>
      </c>
      <c r="Q7" t="s">
        <v>31</v>
      </c>
      <c r="R7">
        <v>1E-3</v>
      </c>
      <c r="S7">
        <v>9.7370000000000001</v>
      </c>
      <c r="T7" t="s">
        <v>31</v>
      </c>
      <c r="U7">
        <v>2964</v>
      </c>
      <c r="V7" t="s">
        <v>31</v>
      </c>
      <c r="W7">
        <v>3.6999999999999998E-2</v>
      </c>
      <c r="X7">
        <v>0.121</v>
      </c>
      <c r="Y7">
        <v>8.0000000000000002E-3</v>
      </c>
      <c r="Z7">
        <v>7.6999999999999999E-2</v>
      </c>
      <c r="AA7" t="s">
        <v>31</v>
      </c>
      <c r="AB7" t="s">
        <v>31</v>
      </c>
      <c r="AC7">
        <v>8.4000000000000005E-2</v>
      </c>
    </row>
    <row r="8" spans="1:29">
      <c r="A8" t="s">
        <v>33</v>
      </c>
      <c r="B8" t="s">
        <v>30</v>
      </c>
      <c r="C8" t="s">
        <v>204</v>
      </c>
      <c r="D8" t="s">
        <v>210</v>
      </c>
      <c r="E8">
        <v>69.5</v>
      </c>
      <c r="F8">
        <v>13.3</v>
      </c>
      <c r="G8" s="2">
        <v>1.5029055069999999</v>
      </c>
      <c r="H8">
        <v>2</v>
      </c>
      <c r="I8">
        <v>140</v>
      </c>
      <c r="J8">
        <v>1.4E-2</v>
      </c>
      <c r="K8" t="s">
        <v>31</v>
      </c>
      <c r="L8">
        <v>0.09</v>
      </c>
      <c r="M8">
        <v>1E-3</v>
      </c>
      <c r="N8">
        <v>11.2</v>
      </c>
      <c r="O8">
        <v>147.6</v>
      </c>
      <c r="P8">
        <v>14.87</v>
      </c>
      <c r="Q8" t="s">
        <v>31</v>
      </c>
      <c r="R8">
        <v>1E-3</v>
      </c>
      <c r="S8">
        <v>9.7370000000000001</v>
      </c>
      <c r="T8" t="s">
        <v>31</v>
      </c>
      <c r="U8">
        <v>2964</v>
      </c>
      <c r="V8" t="s">
        <v>31</v>
      </c>
      <c r="W8">
        <v>3.6999999999999998E-2</v>
      </c>
      <c r="X8">
        <v>0.121</v>
      </c>
      <c r="Y8">
        <v>8.0000000000000002E-3</v>
      </c>
      <c r="Z8">
        <v>7.6999999999999999E-2</v>
      </c>
      <c r="AA8" t="s">
        <v>31</v>
      </c>
      <c r="AB8" t="s">
        <v>31</v>
      </c>
      <c r="AC8">
        <v>8.4000000000000005E-2</v>
      </c>
    </row>
    <row r="9" spans="1:29">
      <c r="A9" t="s">
        <v>33</v>
      </c>
      <c r="B9" t="s">
        <v>30</v>
      </c>
      <c r="C9" t="s">
        <v>70</v>
      </c>
      <c r="D9" t="s">
        <v>90</v>
      </c>
      <c r="E9">
        <v>15</v>
      </c>
      <c r="F9">
        <v>6.9</v>
      </c>
      <c r="G9" s="2">
        <v>0.39349502400000003</v>
      </c>
      <c r="H9">
        <v>1</v>
      </c>
      <c r="I9">
        <v>48.2</v>
      </c>
      <c r="J9">
        <v>2.1000000000000001E-2</v>
      </c>
      <c r="K9">
        <v>2</v>
      </c>
      <c r="L9">
        <v>0.09</v>
      </c>
      <c r="M9">
        <v>2E-3</v>
      </c>
      <c r="N9">
        <v>11.2</v>
      </c>
      <c r="O9">
        <v>147.6</v>
      </c>
      <c r="P9">
        <v>14.87</v>
      </c>
      <c r="Q9" t="s">
        <v>31</v>
      </c>
      <c r="R9">
        <v>1E-3</v>
      </c>
      <c r="S9">
        <v>9.7370000000000001</v>
      </c>
      <c r="T9" t="s">
        <v>31</v>
      </c>
      <c r="U9">
        <v>2964</v>
      </c>
      <c r="V9" t="s">
        <v>31</v>
      </c>
      <c r="W9">
        <v>3.6999999999999998E-2</v>
      </c>
      <c r="X9">
        <v>0.121</v>
      </c>
      <c r="Y9">
        <v>8.0000000000000002E-3</v>
      </c>
      <c r="Z9">
        <v>7.6999999999999999E-2</v>
      </c>
      <c r="AA9" t="s">
        <v>31</v>
      </c>
      <c r="AB9" t="s">
        <v>31</v>
      </c>
      <c r="AC9">
        <v>8.4000000000000005E-2</v>
      </c>
    </row>
    <row r="10" spans="1:29">
      <c r="A10" t="s">
        <v>33</v>
      </c>
      <c r="B10" t="s">
        <v>30</v>
      </c>
      <c r="C10" t="s">
        <v>128</v>
      </c>
      <c r="D10" t="s">
        <v>178</v>
      </c>
      <c r="E10">
        <v>32.5</v>
      </c>
      <c r="F10">
        <v>8.9</v>
      </c>
      <c r="G10" s="2">
        <v>0.77343226300000001</v>
      </c>
      <c r="H10">
        <v>1</v>
      </c>
      <c r="I10">
        <v>250</v>
      </c>
      <c r="J10">
        <v>4.0000000000000001E-3</v>
      </c>
      <c r="K10" t="s">
        <v>31</v>
      </c>
      <c r="L10">
        <v>0.48</v>
      </c>
      <c r="M10">
        <v>2E-3</v>
      </c>
      <c r="N10">
        <v>11.2</v>
      </c>
      <c r="O10">
        <v>147.6</v>
      </c>
      <c r="P10">
        <v>14.87</v>
      </c>
      <c r="Q10" t="s">
        <v>31</v>
      </c>
      <c r="R10">
        <v>1E-3</v>
      </c>
      <c r="S10">
        <v>9.7370000000000001</v>
      </c>
      <c r="T10" t="s">
        <v>31</v>
      </c>
      <c r="U10">
        <v>2964</v>
      </c>
      <c r="V10" t="s">
        <v>31</v>
      </c>
      <c r="W10">
        <v>3.6999999999999998E-2</v>
      </c>
      <c r="X10">
        <v>0.121</v>
      </c>
      <c r="Y10">
        <v>8.0000000000000002E-3</v>
      </c>
      <c r="Z10">
        <v>7.6999999999999999E-2</v>
      </c>
      <c r="AA10" t="s">
        <v>31</v>
      </c>
      <c r="AB10" t="s">
        <v>31</v>
      </c>
      <c r="AC10">
        <v>8.4000000000000005E-2</v>
      </c>
    </row>
    <row r="11" spans="1:29">
      <c r="A11" t="s">
        <v>33</v>
      </c>
      <c r="B11" t="s">
        <v>30</v>
      </c>
      <c r="C11" t="s">
        <v>112</v>
      </c>
      <c r="D11" t="s">
        <v>197</v>
      </c>
      <c r="E11">
        <v>68.099999999999994</v>
      </c>
      <c r="F11">
        <v>16.600000000000001</v>
      </c>
      <c r="G11" s="2">
        <v>1.4764118180000001</v>
      </c>
      <c r="H11">
        <v>1</v>
      </c>
      <c r="I11">
        <v>140</v>
      </c>
      <c r="J11">
        <v>7.0000000000000001E-3</v>
      </c>
      <c r="K11" t="s">
        <v>31</v>
      </c>
      <c r="L11">
        <v>0.34</v>
      </c>
      <c r="M11">
        <v>2E-3</v>
      </c>
      <c r="N11">
        <v>11.2</v>
      </c>
      <c r="O11">
        <v>147.6</v>
      </c>
      <c r="P11">
        <v>14.87</v>
      </c>
      <c r="Q11" t="s">
        <v>31</v>
      </c>
      <c r="R11">
        <v>1E-3</v>
      </c>
      <c r="S11">
        <v>9.7370000000000001</v>
      </c>
      <c r="T11" t="s">
        <v>31</v>
      </c>
      <c r="U11">
        <v>2964</v>
      </c>
      <c r="V11" t="s">
        <v>31</v>
      </c>
      <c r="W11">
        <v>3.6999999999999998E-2</v>
      </c>
      <c r="X11">
        <v>0.121</v>
      </c>
      <c r="Y11">
        <v>8.0000000000000002E-3</v>
      </c>
      <c r="Z11">
        <v>7.6999999999999999E-2</v>
      </c>
      <c r="AA11" t="s">
        <v>31</v>
      </c>
      <c r="AB11" t="s">
        <v>31</v>
      </c>
      <c r="AC11">
        <v>8.4000000000000005E-2</v>
      </c>
    </row>
    <row r="12" spans="1:29">
      <c r="A12" t="s">
        <v>33</v>
      </c>
      <c r="B12" t="s">
        <v>30</v>
      </c>
      <c r="C12" t="s">
        <v>32</v>
      </c>
      <c r="D12" t="s">
        <v>29</v>
      </c>
      <c r="E12">
        <v>1250</v>
      </c>
      <c r="F12">
        <v>19.100000000000001</v>
      </c>
      <c r="G12" s="2">
        <v>18.781880900000001</v>
      </c>
      <c r="H12">
        <v>2</v>
      </c>
      <c r="I12">
        <v>750</v>
      </c>
      <c r="J12">
        <v>3.0000000000000001E-3</v>
      </c>
      <c r="K12" t="s">
        <v>31</v>
      </c>
      <c r="L12">
        <v>1</v>
      </c>
      <c r="M12">
        <v>3.0000000000000001E-3</v>
      </c>
      <c r="N12">
        <v>11.2</v>
      </c>
      <c r="O12">
        <v>147.6</v>
      </c>
      <c r="P12">
        <v>14.87</v>
      </c>
      <c r="Q12" t="s">
        <v>31</v>
      </c>
      <c r="R12">
        <v>1E-3</v>
      </c>
      <c r="S12">
        <v>9.7370000000000001</v>
      </c>
      <c r="T12" t="s">
        <v>31</v>
      </c>
      <c r="U12">
        <v>2964</v>
      </c>
      <c r="V12" t="s">
        <v>31</v>
      </c>
      <c r="W12">
        <v>3.6999999999999998E-2</v>
      </c>
      <c r="X12">
        <v>0.121</v>
      </c>
      <c r="Y12">
        <v>8.0000000000000002E-3</v>
      </c>
      <c r="Z12">
        <v>7.6999999999999999E-2</v>
      </c>
      <c r="AA12" t="s">
        <v>31</v>
      </c>
      <c r="AB12" t="s">
        <v>31</v>
      </c>
      <c r="AC12">
        <v>8.4000000000000005E-2</v>
      </c>
    </row>
    <row r="13" spans="1:29">
      <c r="A13" t="s">
        <v>33</v>
      </c>
      <c r="B13" t="s">
        <v>30</v>
      </c>
      <c r="C13" t="s">
        <v>128</v>
      </c>
      <c r="D13" t="s">
        <v>168</v>
      </c>
      <c r="E13">
        <v>18.7</v>
      </c>
      <c r="F13">
        <v>6.1</v>
      </c>
      <c r="G13" s="2">
        <v>0.47711740499999999</v>
      </c>
      <c r="H13">
        <v>10</v>
      </c>
      <c r="I13">
        <v>140</v>
      </c>
      <c r="J13">
        <v>7.0999999999999994E-2</v>
      </c>
      <c r="K13" t="s">
        <v>31</v>
      </c>
      <c r="L13">
        <v>0.04</v>
      </c>
      <c r="M13">
        <v>3.0000000000000001E-3</v>
      </c>
      <c r="N13">
        <v>11.2</v>
      </c>
      <c r="O13">
        <v>147.6</v>
      </c>
      <c r="P13">
        <v>14.87</v>
      </c>
      <c r="Q13" t="s">
        <v>31</v>
      </c>
      <c r="R13">
        <v>1E-3</v>
      </c>
      <c r="S13">
        <v>9.7370000000000001</v>
      </c>
      <c r="T13" t="s">
        <v>31</v>
      </c>
      <c r="U13">
        <v>2964</v>
      </c>
      <c r="V13" t="s">
        <v>31</v>
      </c>
      <c r="W13">
        <v>3.6999999999999998E-2</v>
      </c>
      <c r="X13">
        <v>0.121</v>
      </c>
      <c r="Y13">
        <v>8.0000000000000002E-3</v>
      </c>
      <c r="Z13">
        <v>7.6999999999999999E-2</v>
      </c>
      <c r="AA13" t="s">
        <v>31</v>
      </c>
      <c r="AB13" t="s">
        <v>31</v>
      </c>
      <c r="AC13">
        <v>8.4000000000000005E-2</v>
      </c>
    </row>
    <row r="14" spans="1:29">
      <c r="A14" t="s">
        <v>33</v>
      </c>
      <c r="B14" t="s">
        <v>30</v>
      </c>
      <c r="C14" t="s">
        <v>200</v>
      </c>
      <c r="D14" t="s">
        <v>202</v>
      </c>
      <c r="E14">
        <v>89.7</v>
      </c>
      <c r="F14">
        <v>20.5</v>
      </c>
      <c r="G14" s="2">
        <v>1.8783555249999999</v>
      </c>
      <c r="H14">
        <v>1</v>
      </c>
      <c r="I14">
        <v>48.2</v>
      </c>
      <c r="J14">
        <v>2.1000000000000001E-2</v>
      </c>
      <c r="K14">
        <v>1</v>
      </c>
      <c r="L14">
        <v>0.14000000000000001</v>
      </c>
      <c r="M14">
        <v>3.0000000000000001E-3</v>
      </c>
      <c r="N14">
        <v>11.2</v>
      </c>
      <c r="O14">
        <v>147.6</v>
      </c>
      <c r="P14">
        <v>14.87</v>
      </c>
      <c r="Q14" t="s">
        <v>31</v>
      </c>
      <c r="R14">
        <v>1E-3</v>
      </c>
      <c r="S14">
        <v>9.7370000000000001</v>
      </c>
      <c r="T14" t="s">
        <v>31</v>
      </c>
      <c r="U14">
        <v>2964</v>
      </c>
      <c r="V14" t="s">
        <v>31</v>
      </c>
      <c r="W14">
        <v>3.6999999999999998E-2</v>
      </c>
      <c r="X14">
        <v>0.121</v>
      </c>
      <c r="Y14">
        <v>8.0000000000000002E-3</v>
      </c>
      <c r="Z14">
        <v>7.6999999999999999E-2</v>
      </c>
      <c r="AA14" t="s">
        <v>31</v>
      </c>
      <c r="AB14" t="s">
        <v>31</v>
      </c>
      <c r="AC14">
        <v>8.4000000000000005E-2</v>
      </c>
    </row>
    <row r="15" spans="1:29">
      <c r="A15" t="s">
        <v>33</v>
      </c>
      <c r="B15" t="s">
        <v>139</v>
      </c>
      <c r="C15" t="s">
        <v>128</v>
      </c>
      <c r="D15" t="s">
        <v>169</v>
      </c>
      <c r="E15">
        <v>39</v>
      </c>
      <c r="F15">
        <v>8.3000000000000007</v>
      </c>
      <c r="G15" s="2">
        <v>0.90704089499999996</v>
      </c>
      <c r="H15">
        <v>1</v>
      </c>
      <c r="I15">
        <v>17</v>
      </c>
      <c r="J15">
        <v>5.8999999999999997E-2</v>
      </c>
      <c r="K15">
        <v>1</v>
      </c>
      <c r="L15">
        <v>0.05</v>
      </c>
      <c r="M15">
        <v>3.0000000000000001E-3</v>
      </c>
      <c r="N15">
        <v>13.65</v>
      </c>
      <c r="O15">
        <v>159.32</v>
      </c>
      <c r="P15">
        <v>10.4</v>
      </c>
      <c r="Q15" t="s">
        <v>31</v>
      </c>
      <c r="R15" t="s">
        <v>31</v>
      </c>
      <c r="S15">
        <v>0.8</v>
      </c>
      <c r="T15" t="s">
        <v>31</v>
      </c>
      <c r="U15">
        <v>4137</v>
      </c>
      <c r="V15">
        <v>0.63</v>
      </c>
      <c r="W15">
        <v>3.9E-2</v>
      </c>
      <c r="X15">
        <v>0.11700000000000001</v>
      </c>
      <c r="Y15" t="s">
        <v>31</v>
      </c>
      <c r="Z15" t="s">
        <v>31</v>
      </c>
      <c r="AA15" t="s">
        <v>31</v>
      </c>
      <c r="AB15">
        <v>0.77600000000000002</v>
      </c>
      <c r="AC15" t="s">
        <v>31</v>
      </c>
    </row>
    <row r="16" spans="1:29" hidden="1">
      <c r="A16" t="s">
        <v>47</v>
      </c>
      <c r="B16" t="s">
        <v>46</v>
      </c>
      <c r="C16" t="s">
        <v>112</v>
      </c>
      <c r="D16" t="s">
        <v>197</v>
      </c>
      <c r="E16">
        <v>68.099999999999994</v>
      </c>
      <c r="F16">
        <v>16.600000000000001</v>
      </c>
      <c r="G16" s="2">
        <v>1.4764118180000001</v>
      </c>
      <c r="H16">
        <v>1</v>
      </c>
      <c r="I16">
        <v>750</v>
      </c>
      <c r="J16">
        <v>1E-3</v>
      </c>
      <c r="K16" t="s">
        <v>31</v>
      </c>
      <c r="L16">
        <v>1.92</v>
      </c>
      <c r="M16">
        <v>3.0000000000000001E-3</v>
      </c>
      <c r="N16">
        <v>13.29</v>
      </c>
      <c r="O16">
        <v>12.98</v>
      </c>
      <c r="P16">
        <v>1.421</v>
      </c>
      <c r="Q16">
        <v>0.46</v>
      </c>
      <c r="R16">
        <v>1.0649999999999999</v>
      </c>
      <c r="S16">
        <v>0.32300000000000001</v>
      </c>
      <c r="T16">
        <v>0.96299999999999997</v>
      </c>
      <c r="U16">
        <v>1</v>
      </c>
      <c r="V16">
        <v>0.68</v>
      </c>
      <c r="W16">
        <v>0.13600000000000001</v>
      </c>
      <c r="X16">
        <v>5.0999999999999997E-2</v>
      </c>
      <c r="Y16">
        <v>4.0000000000000001E-3</v>
      </c>
      <c r="Z16">
        <v>0.182</v>
      </c>
      <c r="AA16" t="s">
        <v>31</v>
      </c>
      <c r="AB16">
        <v>0.69899999999999995</v>
      </c>
      <c r="AC16">
        <v>0.186</v>
      </c>
    </row>
    <row r="17" spans="1:29">
      <c r="A17" t="s">
        <v>33</v>
      </c>
      <c r="B17" t="s">
        <v>30</v>
      </c>
      <c r="C17" t="s">
        <v>200</v>
      </c>
      <c r="D17" t="s">
        <v>202</v>
      </c>
      <c r="E17">
        <v>89.7</v>
      </c>
      <c r="F17">
        <v>20.5</v>
      </c>
      <c r="G17" s="2">
        <v>1.8783555249999999</v>
      </c>
      <c r="H17">
        <v>4</v>
      </c>
      <c r="I17">
        <v>140</v>
      </c>
      <c r="J17">
        <v>2.9000000000000001E-2</v>
      </c>
      <c r="K17" t="s">
        <v>31</v>
      </c>
      <c r="L17">
        <v>0.14000000000000001</v>
      </c>
      <c r="M17">
        <v>4.0000000000000001E-3</v>
      </c>
      <c r="N17">
        <v>11.2</v>
      </c>
      <c r="O17">
        <v>147.6</v>
      </c>
      <c r="P17">
        <v>14.87</v>
      </c>
      <c r="Q17" t="s">
        <v>31</v>
      </c>
      <c r="R17">
        <v>1E-3</v>
      </c>
      <c r="S17">
        <v>9.7370000000000001</v>
      </c>
      <c r="T17" t="s">
        <v>31</v>
      </c>
      <c r="U17">
        <v>2964</v>
      </c>
      <c r="V17" t="s">
        <v>31</v>
      </c>
      <c r="W17">
        <v>3.6999999999999998E-2</v>
      </c>
      <c r="X17">
        <v>0.121</v>
      </c>
      <c r="Y17">
        <v>8.0000000000000002E-3</v>
      </c>
      <c r="Z17">
        <v>7.6999999999999999E-2</v>
      </c>
      <c r="AA17" t="s">
        <v>31</v>
      </c>
      <c r="AB17" t="s">
        <v>31</v>
      </c>
      <c r="AC17">
        <v>8.4000000000000005E-2</v>
      </c>
    </row>
    <row r="18" spans="1:29" hidden="1">
      <c r="A18" t="s">
        <v>47</v>
      </c>
      <c r="B18" t="s">
        <v>46</v>
      </c>
      <c r="C18" t="s">
        <v>204</v>
      </c>
      <c r="D18" t="s">
        <v>210</v>
      </c>
      <c r="E18">
        <v>69.5</v>
      </c>
      <c r="F18">
        <v>13.3</v>
      </c>
      <c r="G18" s="2">
        <v>1.5029055069999999</v>
      </c>
      <c r="H18">
        <v>2</v>
      </c>
      <c r="I18">
        <v>750</v>
      </c>
      <c r="J18">
        <v>3.0000000000000001E-3</v>
      </c>
      <c r="K18" t="s">
        <v>31</v>
      </c>
      <c r="L18">
        <v>1.6</v>
      </c>
      <c r="M18">
        <v>4.0000000000000001E-3</v>
      </c>
      <c r="N18">
        <v>13.29</v>
      </c>
      <c r="O18">
        <v>12.98</v>
      </c>
      <c r="P18">
        <v>1.421</v>
      </c>
      <c r="Q18">
        <v>0.46</v>
      </c>
      <c r="R18">
        <v>1.0649999999999999</v>
      </c>
      <c r="S18">
        <v>0.32300000000000001</v>
      </c>
      <c r="T18">
        <v>0.96299999999999997</v>
      </c>
      <c r="U18">
        <v>1</v>
      </c>
      <c r="V18">
        <v>0.68</v>
      </c>
      <c r="W18">
        <v>0.13600000000000001</v>
      </c>
      <c r="X18">
        <v>5.0999999999999997E-2</v>
      </c>
      <c r="Y18">
        <v>4.0000000000000001E-3</v>
      </c>
      <c r="Z18">
        <v>0.182</v>
      </c>
      <c r="AA18" t="s">
        <v>31</v>
      </c>
      <c r="AB18">
        <v>0.69899999999999995</v>
      </c>
      <c r="AC18">
        <v>0.186</v>
      </c>
    </row>
    <row r="19" spans="1:29" hidden="1">
      <c r="A19" t="s">
        <v>59</v>
      </c>
      <c r="B19" t="s">
        <v>61</v>
      </c>
      <c r="C19" t="s">
        <v>64</v>
      </c>
      <c r="D19" t="s">
        <v>125</v>
      </c>
      <c r="E19">
        <v>164</v>
      </c>
      <c r="F19">
        <v>25</v>
      </c>
      <c r="G19" s="2">
        <v>3.1828143249999998</v>
      </c>
      <c r="H19">
        <v>3</v>
      </c>
      <c r="I19">
        <v>750</v>
      </c>
      <c r="J19">
        <v>4.0000000000000001E-3</v>
      </c>
      <c r="K19" t="s">
        <v>31</v>
      </c>
      <c r="L19">
        <v>1</v>
      </c>
      <c r="M19">
        <v>4.0000000000000001E-3</v>
      </c>
      <c r="N19">
        <v>15.7</v>
      </c>
      <c r="O19">
        <v>23.7</v>
      </c>
      <c r="P19">
        <v>3.5</v>
      </c>
      <c r="Q19">
        <v>1.1000000000000001</v>
      </c>
      <c r="R19" t="s">
        <v>31</v>
      </c>
      <c r="S19" t="s">
        <v>31</v>
      </c>
      <c r="T19" t="s">
        <v>31</v>
      </c>
      <c r="U19">
        <v>1</v>
      </c>
      <c r="V19">
        <v>0.63</v>
      </c>
      <c r="W19">
        <v>0.61799999999999999</v>
      </c>
      <c r="X19">
        <v>4.5999999999999999E-2</v>
      </c>
      <c r="Y19" t="s">
        <v>31</v>
      </c>
      <c r="Z19" t="s">
        <v>31</v>
      </c>
      <c r="AA19" t="s">
        <v>31</v>
      </c>
      <c r="AB19">
        <v>0.32100000000000001</v>
      </c>
      <c r="AC19" t="s">
        <v>31</v>
      </c>
    </row>
    <row r="20" spans="1:29">
      <c r="A20" t="s">
        <v>33</v>
      </c>
      <c r="B20" t="s">
        <v>139</v>
      </c>
      <c r="C20" t="s">
        <v>128</v>
      </c>
      <c r="D20" t="s">
        <v>178</v>
      </c>
      <c r="E20">
        <v>32.5</v>
      </c>
      <c r="F20">
        <v>8.9</v>
      </c>
      <c r="G20" s="2">
        <v>0.77343226300000001</v>
      </c>
      <c r="H20">
        <v>17</v>
      </c>
      <c r="I20">
        <v>32</v>
      </c>
      <c r="J20">
        <v>0.53100000000000003</v>
      </c>
      <c r="K20">
        <v>2</v>
      </c>
      <c r="L20">
        <v>0.01</v>
      </c>
      <c r="M20">
        <v>5.0000000000000001E-3</v>
      </c>
      <c r="N20">
        <v>13.65</v>
      </c>
      <c r="O20">
        <v>159.32</v>
      </c>
      <c r="P20">
        <v>10.4</v>
      </c>
      <c r="Q20" t="s">
        <v>31</v>
      </c>
      <c r="R20" t="s">
        <v>31</v>
      </c>
      <c r="S20">
        <v>0.8</v>
      </c>
      <c r="T20" t="s">
        <v>31</v>
      </c>
      <c r="U20">
        <v>4137</v>
      </c>
      <c r="V20">
        <v>0.63</v>
      </c>
      <c r="W20">
        <v>3.9E-2</v>
      </c>
      <c r="X20">
        <v>0.11700000000000001</v>
      </c>
      <c r="Y20" t="s">
        <v>31</v>
      </c>
      <c r="Z20" t="s">
        <v>31</v>
      </c>
      <c r="AA20" t="s">
        <v>31</v>
      </c>
      <c r="AB20">
        <v>0.77600000000000002</v>
      </c>
      <c r="AC20" t="s">
        <v>31</v>
      </c>
    </row>
    <row r="21" spans="1:29" hidden="1">
      <c r="A21" t="s">
        <v>45</v>
      </c>
      <c r="B21" t="s">
        <v>158</v>
      </c>
      <c r="C21" t="s">
        <v>128</v>
      </c>
      <c r="D21" t="s">
        <v>169</v>
      </c>
      <c r="E21">
        <v>39</v>
      </c>
      <c r="F21">
        <v>8.3000000000000007</v>
      </c>
      <c r="G21" s="2">
        <v>0.90704089499999996</v>
      </c>
      <c r="H21">
        <v>1</v>
      </c>
      <c r="I21">
        <v>254</v>
      </c>
      <c r="J21">
        <v>4.0000000000000001E-3</v>
      </c>
      <c r="K21" t="s">
        <v>31</v>
      </c>
      <c r="L21">
        <v>1.25</v>
      </c>
      <c r="M21">
        <v>5.0000000000000001E-3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</row>
    <row r="22" spans="1:29" hidden="1">
      <c r="A22" t="s">
        <v>47</v>
      </c>
      <c r="B22" t="s">
        <v>46</v>
      </c>
      <c r="C22" t="s">
        <v>112</v>
      </c>
      <c r="D22" t="s">
        <v>197</v>
      </c>
      <c r="E22">
        <v>68.099999999999994</v>
      </c>
      <c r="F22">
        <v>16.600000000000001</v>
      </c>
      <c r="G22" s="2">
        <v>1.4764118180000001</v>
      </c>
      <c r="H22">
        <v>1</v>
      </c>
      <c r="I22">
        <v>330</v>
      </c>
      <c r="J22">
        <v>3.0000000000000001E-3</v>
      </c>
      <c r="K22" t="s">
        <v>31</v>
      </c>
      <c r="L22">
        <v>2</v>
      </c>
      <c r="M22">
        <v>6.0000000000000001E-3</v>
      </c>
      <c r="N22">
        <v>13.29</v>
      </c>
      <c r="O22">
        <v>12.98</v>
      </c>
      <c r="P22">
        <v>1.421</v>
      </c>
      <c r="Q22">
        <v>0.46</v>
      </c>
      <c r="R22">
        <v>1.0649999999999999</v>
      </c>
      <c r="S22">
        <v>0.32300000000000001</v>
      </c>
      <c r="T22">
        <v>0.96299999999999997</v>
      </c>
      <c r="U22">
        <v>1</v>
      </c>
      <c r="V22">
        <v>0.68</v>
      </c>
      <c r="W22">
        <v>0.13600000000000001</v>
      </c>
      <c r="X22">
        <v>5.0999999999999997E-2</v>
      </c>
      <c r="Y22">
        <v>4.0000000000000001E-3</v>
      </c>
      <c r="Z22">
        <v>0.182</v>
      </c>
      <c r="AA22" t="s">
        <v>31</v>
      </c>
      <c r="AB22">
        <v>0.69899999999999995</v>
      </c>
      <c r="AC22">
        <v>0.186</v>
      </c>
    </row>
    <row r="23" spans="1:29" hidden="1">
      <c r="A23" t="s">
        <v>47</v>
      </c>
      <c r="B23" t="s">
        <v>46</v>
      </c>
      <c r="C23" t="s">
        <v>200</v>
      </c>
      <c r="D23" t="s">
        <v>202</v>
      </c>
      <c r="E23">
        <v>89.7</v>
      </c>
      <c r="F23">
        <v>20.5</v>
      </c>
      <c r="G23" s="2">
        <v>1.8783555249999999</v>
      </c>
      <c r="H23">
        <v>2</v>
      </c>
      <c r="I23">
        <v>324</v>
      </c>
      <c r="J23">
        <v>6.0000000000000001E-3</v>
      </c>
      <c r="K23">
        <v>2</v>
      </c>
      <c r="L23">
        <v>1</v>
      </c>
      <c r="M23">
        <v>6.0000000000000001E-3</v>
      </c>
      <c r="N23">
        <v>13.29</v>
      </c>
      <c r="O23">
        <v>12.98</v>
      </c>
      <c r="P23">
        <v>1.421</v>
      </c>
      <c r="Q23">
        <v>0.46</v>
      </c>
      <c r="R23">
        <v>1.0649999999999999</v>
      </c>
      <c r="S23">
        <v>0.32300000000000001</v>
      </c>
      <c r="T23">
        <v>0.96299999999999997</v>
      </c>
      <c r="U23">
        <v>1</v>
      </c>
      <c r="V23">
        <v>0.68</v>
      </c>
      <c r="W23">
        <v>0.13600000000000001</v>
      </c>
      <c r="X23">
        <v>5.0999999999999997E-2</v>
      </c>
      <c r="Y23">
        <v>4.0000000000000001E-3</v>
      </c>
      <c r="Z23">
        <v>0.182</v>
      </c>
      <c r="AA23" t="s">
        <v>31</v>
      </c>
      <c r="AB23">
        <v>0.69899999999999995</v>
      </c>
      <c r="AC23">
        <v>0.186</v>
      </c>
    </row>
    <row r="24" spans="1:29" hidden="1">
      <c r="A24" t="s">
        <v>101</v>
      </c>
      <c r="B24" t="s">
        <v>100</v>
      </c>
      <c r="C24" t="s">
        <v>70</v>
      </c>
      <c r="D24" t="s">
        <v>90</v>
      </c>
      <c r="E24">
        <v>15</v>
      </c>
      <c r="F24">
        <v>6.9</v>
      </c>
      <c r="G24" s="2">
        <v>0.39349502400000003</v>
      </c>
      <c r="H24">
        <v>2</v>
      </c>
      <c r="I24">
        <v>32</v>
      </c>
      <c r="J24">
        <v>6.3E-2</v>
      </c>
      <c r="K24">
        <v>0</v>
      </c>
      <c r="L24">
        <v>0.1</v>
      </c>
      <c r="M24">
        <v>6.0000000000000001E-3</v>
      </c>
      <c r="N24">
        <v>8.1</v>
      </c>
      <c r="O24">
        <v>188.5</v>
      </c>
      <c r="P24">
        <v>9.56</v>
      </c>
      <c r="Q24" t="s">
        <v>31</v>
      </c>
      <c r="R24" t="s">
        <v>31</v>
      </c>
      <c r="S24" t="s">
        <v>31</v>
      </c>
      <c r="T24" t="s">
        <v>31</v>
      </c>
      <c r="U24">
        <v>938</v>
      </c>
      <c r="V24">
        <v>0.9</v>
      </c>
      <c r="W24">
        <v>2.1999999999999999E-2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</row>
    <row r="25" spans="1:29" hidden="1">
      <c r="A25" t="s">
        <v>82</v>
      </c>
      <c r="B25" t="s">
        <v>81</v>
      </c>
      <c r="C25" t="s">
        <v>128</v>
      </c>
      <c r="D25" t="s">
        <v>126</v>
      </c>
      <c r="E25">
        <v>18</v>
      </c>
      <c r="F25">
        <v>7.4</v>
      </c>
      <c r="G25" s="2">
        <v>0.46147037800000001</v>
      </c>
      <c r="H25">
        <v>1</v>
      </c>
      <c r="I25">
        <v>254</v>
      </c>
      <c r="J25">
        <v>4.0000000000000001E-3</v>
      </c>
      <c r="K25" t="s">
        <v>31</v>
      </c>
      <c r="L25">
        <v>1.6</v>
      </c>
      <c r="M25">
        <v>6.0000000000000001E-3</v>
      </c>
      <c r="N25">
        <v>10.47</v>
      </c>
      <c r="O25">
        <v>14.03</v>
      </c>
      <c r="P25">
        <v>0.74199999999999999</v>
      </c>
      <c r="Q25">
        <v>0.59</v>
      </c>
      <c r="R25">
        <v>0.26</v>
      </c>
      <c r="S25">
        <v>0.56899999999999995</v>
      </c>
      <c r="T25">
        <v>0.22</v>
      </c>
      <c r="U25">
        <v>1</v>
      </c>
      <c r="V25">
        <v>0.8</v>
      </c>
      <c r="W25">
        <v>7.4999999999999997E-2</v>
      </c>
      <c r="X25">
        <v>4.8000000000000001E-2</v>
      </c>
      <c r="Y25">
        <v>5.2999999999999999E-2</v>
      </c>
      <c r="Z25">
        <v>0.11</v>
      </c>
      <c r="AA25">
        <v>0.88</v>
      </c>
      <c r="AB25" t="s">
        <v>31</v>
      </c>
      <c r="AC25">
        <v>0.16400000000000001</v>
      </c>
    </row>
    <row r="26" spans="1:29">
      <c r="A26" t="s">
        <v>33</v>
      </c>
      <c r="B26" t="s">
        <v>30</v>
      </c>
      <c r="C26" t="s">
        <v>32</v>
      </c>
      <c r="D26" t="s">
        <v>29</v>
      </c>
      <c r="E26">
        <v>1250</v>
      </c>
      <c r="F26">
        <v>19.100000000000001</v>
      </c>
      <c r="G26" s="2">
        <v>18.781880900000001</v>
      </c>
      <c r="H26">
        <v>1</v>
      </c>
      <c r="I26">
        <v>140</v>
      </c>
      <c r="J26">
        <v>7.0000000000000001E-3</v>
      </c>
      <c r="K26" t="s">
        <v>31</v>
      </c>
      <c r="L26">
        <v>1</v>
      </c>
      <c r="M26">
        <v>7.0000000000000001E-3</v>
      </c>
      <c r="N26">
        <v>11.2</v>
      </c>
      <c r="O26">
        <v>147.6</v>
      </c>
      <c r="P26">
        <v>14.87</v>
      </c>
      <c r="Q26" t="s">
        <v>31</v>
      </c>
      <c r="R26">
        <v>1E-3</v>
      </c>
      <c r="S26">
        <v>9.7370000000000001</v>
      </c>
      <c r="T26" t="s">
        <v>31</v>
      </c>
      <c r="U26">
        <v>2964</v>
      </c>
      <c r="V26" t="s">
        <v>31</v>
      </c>
      <c r="W26">
        <v>3.6999999999999998E-2</v>
      </c>
      <c r="X26">
        <v>0.121</v>
      </c>
      <c r="Y26">
        <v>8.0000000000000002E-3</v>
      </c>
      <c r="Z26">
        <v>7.6999999999999999E-2</v>
      </c>
      <c r="AA26" t="s">
        <v>31</v>
      </c>
      <c r="AB26" t="s">
        <v>31</v>
      </c>
      <c r="AC26">
        <v>8.4000000000000005E-2</v>
      </c>
    </row>
    <row r="27" spans="1:29">
      <c r="A27" t="s">
        <v>33</v>
      </c>
      <c r="B27" t="s">
        <v>30</v>
      </c>
      <c r="C27" t="s">
        <v>112</v>
      </c>
      <c r="D27" t="s">
        <v>197</v>
      </c>
      <c r="E27">
        <v>68.099999999999994</v>
      </c>
      <c r="F27">
        <v>16.600000000000001</v>
      </c>
      <c r="G27" s="2">
        <v>1.4764118180000001</v>
      </c>
      <c r="H27">
        <v>1</v>
      </c>
      <c r="I27">
        <v>48.2</v>
      </c>
      <c r="J27">
        <v>2.1000000000000001E-2</v>
      </c>
      <c r="K27" t="s">
        <v>31</v>
      </c>
      <c r="L27">
        <v>0.34</v>
      </c>
      <c r="M27">
        <v>7.0000000000000001E-3</v>
      </c>
      <c r="N27">
        <v>11.2</v>
      </c>
      <c r="O27">
        <v>147.6</v>
      </c>
      <c r="P27">
        <v>14.87</v>
      </c>
      <c r="Q27" t="s">
        <v>31</v>
      </c>
      <c r="R27">
        <v>1E-3</v>
      </c>
      <c r="S27">
        <v>9.7370000000000001</v>
      </c>
      <c r="T27" t="s">
        <v>31</v>
      </c>
      <c r="U27">
        <v>2964</v>
      </c>
      <c r="V27" t="s">
        <v>31</v>
      </c>
      <c r="W27">
        <v>3.6999999999999998E-2</v>
      </c>
      <c r="X27">
        <v>0.121</v>
      </c>
      <c r="Y27">
        <v>8.0000000000000002E-3</v>
      </c>
      <c r="Z27">
        <v>7.6999999999999999E-2</v>
      </c>
      <c r="AA27" t="s">
        <v>31</v>
      </c>
      <c r="AB27" t="s">
        <v>31</v>
      </c>
      <c r="AC27">
        <v>8.4000000000000005E-2</v>
      </c>
    </row>
    <row r="28" spans="1:29">
      <c r="A28" t="s">
        <v>33</v>
      </c>
      <c r="B28" t="s">
        <v>139</v>
      </c>
      <c r="C28" t="s">
        <v>128</v>
      </c>
      <c r="D28" t="s">
        <v>169</v>
      </c>
      <c r="E28">
        <v>39</v>
      </c>
      <c r="F28">
        <v>8.3000000000000007</v>
      </c>
      <c r="G28" s="2">
        <v>0.90704089499999996</v>
      </c>
      <c r="H28">
        <v>21</v>
      </c>
      <c r="I28">
        <v>32</v>
      </c>
      <c r="J28">
        <v>0.65600000000000003</v>
      </c>
      <c r="K28">
        <v>2</v>
      </c>
      <c r="L28">
        <v>0.01</v>
      </c>
      <c r="M28">
        <v>7.0000000000000001E-3</v>
      </c>
      <c r="N28">
        <v>13.65</v>
      </c>
      <c r="O28">
        <v>159.32</v>
      </c>
      <c r="P28">
        <v>10.4</v>
      </c>
      <c r="Q28" t="s">
        <v>31</v>
      </c>
      <c r="R28" t="s">
        <v>31</v>
      </c>
      <c r="S28">
        <v>0.8</v>
      </c>
      <c r="T28" t="s">
        <v>31</v>
      </c>
      <c r="U28">
        <v>4137</v>
      </c>
      <c r="V28">
        <v>0.63</v>
      </c>
      <c r="W28">
        <v>3.9E-2</v>
      </c>
      <c r="X28">
        <v>0.11700000000000001</v>
      </c>
      <c r="Y28" t="s">
        <v>31</v>
      </c>
      <c r="Z28" t="s">
        <v>31</v>
      </c>
      <c r="AA28" t="s">
        <v>31</v>
      </c>
      <c r="AB28">
        <v>0.77600000000000002</v>
      </c>
      <c r="AC28" t="s">
        <v>31</v>
      </c>
    </row>
    <row r="29" spans="1:29" hidden="1">
      <c r="A29" t="s">
        <v>47</v>
      </c>
      <c r="B29" t="s">
        <v>46</v>
      </c>
      <c r="C29" t="s">
        <v>128</v>
      </c>
      <c r="D29" t="s">
        <v>164</v>
      </c>
      <c r="E29">
        <v>18</v>
      </c>
      <c r="F29">
        <v>5.2</v>
      </c>
      <c r="G29" s="2">
        <v>0.46147037800000001</v>
      </c>
      <c r="H29">
        <v>2</v>
      </c>
      <c r="I29">
        <v>324</v>
      </c>
      <c r="J29">
        <v>6.0000000000000001E-3</v>
      </c>
      <c r="K29" t="s">
        <v>31</v>
      </c>
      <c r="L29">
        <v>1.1399999999999999</v>
      </c>
      <c r="M29">
        <v>7.0000000000000001E-3</v>
      </c>
      <c r="N29">
        <v>13.29</v>
      </c>
      <c r="O29">
        <v>12.98</v>
      </c>
      <c r="P29">
        <v>1.421</v>
      </c>
      <c r="Q29">
        <v>0.46</v>
      </c>
      <c r="R29">
        <v>1.0649999999999999</v>
      </c>
      <c r="S29">
        <v>0.32300000000000001</v>
      </c>
      <c r="T29">
        <v>0.96299999999999997</v>
      </c>
      <c r="U29">
        <v>1</v>
      </c>
      <c r="V29">
        <v>0.68</v>
      </c>
      <c r="W29">
        <v>0.13600000000000001</v>
      </c>
      <c r="X29">
        <v>5.0999999999999997E-2</v>
      </c>
      <c r="Y29">
        <v>4.0000000000000001E-3</v>
      </c>
      <c r="Z29">
        <v>0.182</v>
      </c>
      <c r="AA29" t="s">
        <v>31</v>
      </c>
      <c r="AB29">
        <v>0.69899999999999995</v>
      </c>
      <c r="AC29">
        <v>0.186</v>
      </c>
    </row>
    <row r="30" spans="1:29" hidden="1">
      <c r="A30" t="s">
        <v>47</v>
      </c>
      <c r="B30" t="s">
        <v>46</v>
      </c>
      <c r="C30" t="s">
        <v>128</v>
      </c>
      <c r="D30" t="s">
        <v>168</v>
      </c>
      <c r="E30">
        <v>18.7</v>
      </c>
      <c r="F30">
        <v>6.1</v>
      </c>
      <c r="G30" s="2">
        <v>0.47711740499999999</v>
      </c>
      <c r="H30">
        <v>2</v>
      </c>
      <c r="I30">
        <v>324</v>
      </c>
      <c r="J30">
        <v>6.0000000000000001E-3</v>
      </c>
      <c r="K30" t="s">
        <v>31</v>
      </c>
      <c r="L30">
        <v>1.1399999999999999</v>
      </c>
      <c r="M30">
        <v>7.0000000000000001E-3</v>
      </c>
      <c r="N30">
        <v>13.29</v>
      </c>
      <c r="O30">
        <v>12.98</v>
      </c>
      <c r="P30">
        <v>1.421</v>
      </c>
      <c r="Q30">
        <v>0.46</v>
      </c>
      <c r="R30">
        <v>1.0649999999999999</v>
      </c>
      <c r="S30">
        <v>0.32300000000000001</v>
      </c>
      <c r="T30">
        <v>0.96299999999999997</v>
      </c>
      <c r="U30">
        <v>1</v>
      </c>
      <c r="V30">
        <v>0.68</v>
      </c>
      <c r="W30">
        <v>0.13600000000000001</v>
      </c>
      <c r="X30">
        <v>5.0999999999999997E-2</v>
      </c>
      <c r="Y30">
        <v>4.0000000000000001E-3</v>
      </c>
      <c r="Z30">
        <v>0.182</v>
      </c>
      <c r="AA30" t="s">
        <v>31</v>
      </c>
      <c r="AB30">
        <v>0.69899999999999995</v>
      </c>
      <c r="AC30">
        <v>0.186</v>
      </c>
    </row>
    <row r="31" spans="1:29" hidden="1">
      <c r="A31" t="s">
        <v>47</v>
      </c>
      <c r="B31" t="s">
        <v>46</v>
      </c>
      <c r="C31" t="s">
        <v>128</v>
      </c>
      <c r="D31" t="s">
        <v>168</v>
      </c>
      <c r="E31">
        <v>18.7</v>
      </c>
      <c r="F31">
        <v>6.1</v>
      </c>
      <c r="G31" s="2">
        <v>0.47711740499999999</v>
      </c>
      <c r="H31">
        <v>2</v>
      </c>
      <c r="I31">
        <v>324</v>
      </c>
      <c r="J31">
        <v>6.0000000000000001E-3</v>
      </c>
      <c r="K31" t="s">
        <v>31</v>
      </c>
      <c r="L31">
        <v>1.1399999999999999</v>
      </c>
      <c r="M31">
        <v>7.0000000000000001E-3</v>
      </c>
      <c r="N31">
        <v>13.29</v>
      </c>
      <c r="O31">
        <v>12.98</v>
      </c>
      <c r="P31">
        <v>1.421</v>
      </c>
      <c r="Q31">
        <v>0.46</v>
      </c>
      <c r="R31">
        <v>1.0649999999999999</v>
      </c>
      <c r="S31">
        <v>0.32300000000000001</v>
      </c>
      <c r="T31">
        <v>0.96299999999999997</v>
      </c>
      <c r="U31">
        <v>1</v>
      </c>
      <c r="V31">
        <v>0.68</v>
      </c>
      <c r="W31">
        <v>0.13600000000000001</v>
      </c>
      <c r="X31">
        <v>5.0999999999999997E-2</v>
      </c>
      <c r="Y31">
        <v>4.0000000000000001E-3</v>
      </c>
      <c r="Z31">
        <v>0.182</v>
      </c>
      <c r="AA31" t="s">
        <v>31</v>
      </c>
      <c r="AB31">
        <v>0.69899999999999995</v>
      </c>
      <c r="AC31">
        <v>0.186</v>
      </c>
    </row>
    <row r="32" spans="1:29" hidden="1">
      <c r="A32" t="s">
        <v>124</v>
      </c>
      <c r="B32" t="s">
        <v>123</v>
      </c>
      <c r="C32" t="s">
        <v>204</v>
      </c>
      <c r="D32" t="s">
        <v>210</v>
      </c>
      <c r="E32">
        <v>69.5</v>
      </c>
      <c r="F32">
        <v>13.3</v>
      </c>
      <c r="G32" s="2">
        <v>1.5029055069999999</v>
      </c>
      <c r="H32">
        <v>1</v>
      </c>
      <c r="I32">
        <v>254</v>
      </c>
      <c r="J32">
        <v>4.0000000000000001E-3</v>
      </c>
      <c r="K32" t="s">
        <v>31</v>
      </c>
      <c r="L32">
        <v>1.8</v>
      </c>
      <c r="M32">
        <v>7.0000000000000001E-3</v>
      </c>
      <c r="N32">
        <v>6.9</v>
      </c>
      <c r="O32">
        <v>7.9</v>
      </c>
      <c r="P32">
        <v>0.505</v>
      </c>
      <c r="Q32" t="s">
        <v>31</v>
      </c>
      <c r="R32">
        <v>4.4999999999999998E-2</v>
      </c>
      <c r="S32">
        <v>0.11600000000000001</v>
      </c>
      <c r="T32">
        <v>1.4E-2</v>
      </c>
      <c r="U32">
        <v>1.6</v>
      </c>
      <c r="V32">
        <v>0.78</v>
      </c>
      <c r="W32">
        <v>0.17899999999999999</v>
      </c>
      <c r="X32">
        <v>0.11899999999999999</v>
      </c>
      <c r="Y32" t="s">
        <v>31</v>
      </c>
      <c r="Z32" t="s">
        <v>31</v>
      </c>
      <c r="AA32">
        <v>0.54600000000000004</v>
      </c>
      <c r="AB32" t="s">
        <v>31</v>
      </c>
      <c r="AC32" t="s">
        <v>31</v>
      </c>
    </row>
    <row r="33" spans="1:29" hidden="1">
      <c r="A33" t="s">
        <v>59</v>
      </c>
      <c r="B33" t="s">
        <v>61</v>
      </c>
      <c r="C33" t="s">
        <v>64</v>
      </c>
      <c r="D33" t="s">
        <v>62</v>
      </c>
      <c r="E33">
        <v>146</v>
      </c>
      <c r="F33">
        <v>23.6</v>
      </c>
      <c r="G33" s="2">
        <v>2.8752927229999998</v>
      </c>
      <c r="H33">
        <v>5</v>
      </c>
      <c r="I33">
        <v>750</v>
      </c>
      <c r="J33">
        <v>7.0000000000000001E-3</v>
      </c>
      <c r="K33" t="s">
        <v>31</v>
      </c>
      <c r="L33">
        <v>1</v>
      </c>
      <c r="M33">
        <v>7.0000000000000001E-3</v>
      </c>
      <c r="N33">
        <v>15.7</v>
      </c>
      <c r="O33">
        <v>23.7</v>
      </c>
      <c r="P33">
        <v>3.5</v>
      </c>
      <c r="Q33">
        <v>1.1000000000000001</v>
      </c>
      <c r="R33" t="s">
        <v>31</v>
      </c>
      <c r="S33" t="s">
        <v>31</v>
      </c>
      <c r="T33" t="s">
        <v>31</v>
      </c>
      <c r="U33">
        <v>1</v>
      </c>
      <c r="V33">
        <v>0.63</v>
      </c>
      <c r="W33">
        <v>0.61799999999999999</v>
      </c>
      <c r="X33">
        <v>4.5999999999999999E-2</v>
      </c>
      <c r="Y33" t="s">
        <v>31</v>
      </c>
      <c r="Z33" t="s">
        <v>31</v>
      </c>
      <c r="AA33" t="s">
        <v>31</v>
      </c>
      <c r="AB33">
        <v>0.32100000000000001</v>
      </c>
      <c r="AC33" t="s">
        <v>31</v>
      </c>
    </row>
    <row r="34" spans="1:29">
      <c r="A34" t="s">
        <v>33</v>
      </c>
      <c r="B34" t="s">
        <v>30</v>
      </c>
      <c r="C34" t="s">
        <v>64</v>
      </c>
      <c r="D34" t="s">
        <v>125</v>
      </c>
      <c r="E34">
        <v>164</v>
      </c>
      <c r="F34">
        <v>25</v>
      </c>
      <c r="G34" s="2">
        <v>3.1828143249999998</v>
      </c>
      <c r="H34">
        <v>5</v>
      </c>
      <c r="I34">
        <v>750</v>
      </c>
      <c r="J34">
        <v>7.0000000000000001E-3</v>
      </c>
      <c r="K34" t="s">
        <v>31</v>
      </c>
      <c r="L34">
        <v>1.27</v>
      </c>
      <c r="M34">
        <v>8.0000000000000002E-3</v>
      </c>
      <c r="N34">
        <v>11.2</v>
      </c>
      <c r="O34">
        <v>147.6</v>
      </c>
      <c r="P34">
        <v>14.87</v>
      </c>
      <c r="Q34" t="s">
        <v>31</v>
      </c>
      <c r="R34">
        <v>1E-3</v>
      </c>
      <c r="S34">
        <v>9.7370000000000001</v>
      </c>
      <c r="T34" t="s">
        <v>31</v>
      </c>
      <c r="U34">
        <v>2964</v>
      </c>
      <c r="V34" t="s">
        <v>31</v>
      </c>
      <c r="W34">
        <v>3.6999999999999998E-2</v>
      </c>
      <c r="X34">
        <v>0.121</v>
      </c>
      <c r="Y34">
        <v>8.0000000000000002E-3</v>
      </c>
      <c r="Z34">
        <v>7.6999999999999999E-2</v>
      </c>
      <c r="AA34" t="s">
        <v>31</v>
      </c>
      <c r="AB34" t="s">
        <v>31</v>
      </c>
      <c r="AC34">
        <v>8.4000000000000005E-2</v>
      </c>
    </row>
    <row r="35" spans="1:29" hidden="1">
      <c r="A35" t="s">
        <v>67</v>
      </c>
      <c r="B35" t="s">
        <v>97</v>
      </c>
      <c r="C35" t="s">
        <v>128</v>
      </c>
      <c r="D35" t="s">
        <v>169</v>
      </c>
      <c r="E35">
        <v>39</v>
      </c>
      <c r="F35">
        <v>8.3000000000000007</v>
      </c>
      <c r="G35" s="2">
        <v>0.90704089499999996</v>
      </c>
      <c r="H35">
        <v>1</v>
      </c>
      <c r="I35">
        <v>254</v>
      </c>
      <c r="J35">
        <v>4.0000000000000001E-3</v>
      </c>
      <c r="K35" t="s">
        <v>31</v>
      </c>
      <c r="L35">
        <v>2.1</v>
      </c>
      <c r="M35">
        <v>8.0000000000000002E-3</v>
      </c>
      <c r="N35">
        <v>6.97</v>
      </c>
      <c r="O35">
        <v>5.0199999999999996</v>
      </c>
      <c r="P35">
        <v>0.215</v>
      </c>
      <c r="Q35" t="s">
        <v>31</v>
      </c>
      <c r="R35" t="s">
        <v>31</v>
      </c>
      <c r="S35" t="s">
        <v>31</v>
      </c>
      <c r="T35" t="s">
        <v>31</v>
      </c>
      <c r="U35">
        <v>31.1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</row>
    <row r="36" spans="1:29">
      <c r="A36" t="s">
        <v>33</v>
      </c>
      <c r="B36" t="s">
        <v>139</v>
      </c>
      <c r="C36" t="s">
        <v>128</v>
      </c>
      <c r="D36" t="s">
        <v>178</v>
      </c>
      <c r="E36">
        <v>32.5</v>
      </c>
      <c r="F36">
        <v>8.9</v>
      </c>
      <c r="G36" s="2">
        <v>0.77343226300000001</v>
      </c>
      <c r="H36">
        <v>4</v>
      </c>
      <c r="I36">
        <v>17</v>
      </c>
      <c r="J36">
        <v>0.23499999999999999</v>
      </c>
      <c r="K36">
        <v>3</v>
      </c>
      <c r="L36">
        <v>0.04</v>
      </c>
      <c r="M36">
        <v>8.9999999999999993E-3</v>
      </c>
      <c r="N36">
        <v>13.65</v>
      </c>
      <c r="O36">
        <v>159.32</v>
      </c>
      <c r="P36">
        <v>10.4</v>
      </c>
      <c r="Q36" t="s">
        <v>31</v>
      </c>
      <c r="R36" t="s">
        <v>31</v>
      </c>
      <c r="S36">
        <v>0.8</v>
      </c>
      <c r="T36" t="s">
        <v>31</v>
      </c>
      <c r="U36">
        <v>4137</v>
      </c>
      <c r="V36">
        <v>0.63</v>
      </c>
      <c r="W36">
        <v>3.9E-2</v>
      </c>
      <c r="X36">
        <v>0.11700000000000001</v>
      </c>
      <c r="Y36" t="s">
        <v>31</v>
      </c>
      <c r="Z36" t="s">
        <v>31</v>
      </c>
      <c r="AA36" t="s">
        <v>31</v>
      </c>
      <c r="AB36">
        <v>0.77600000000000002</v>
      </c>
      <c r="AC36" t="s">
        <v>31</v>
      </c>
    </row>
    <row r="37" spans="1:29" hidden="1">
      <c r="A37" t="s">
        <v>47</v>
      </c>
      <c r="B37" t="s">
        <v>46</v>
      </c>
      <c r="C37" t="s">
        <v>64</v>
      </c>
      <c r="D37" t="s">
        <v>113</v>
      </c>
      <c r="E37">
        <v>331</v>
      </c>
      <c r="F37">
        <v>30.7</v>
      </c>
      <c r="G37" s="2">
        <v>5.8798753819999998</v>
      </c>
      <c r="H37">
        <v>1</v>
      </c>
      <c r="I37">
        <v>324</v>
      </c>
      <c r="J37">
        <v>3.0000000000000001E-3</v>
      </c>
      <c r="K37">
        <v>3</v>
      </c>
      <c r="L37">
        <v>3</v>
      </c>
      <c r="M37">
        <v>8.9999999999999993E-3</v>
      </c>
      <c r="N37">
        <v>13.29</v>
      </c>
      <c r="O37">
        <v>12.98</v>
      </c>
      <c r="P37">
        <v>1.421</v>
      </c>
      <c r="Q37">
        <v>0.46</v>
      </c>
      <c r="R37">
        <v>1.0649999999999999</v>
      </c>
      <c r="S37">
        <v>0.32300000000000001</v>
      </c>
      <c r="T37">
        <v>0.96299999999999997</v>
      </c>
      <c r="U37">
        <v>1</v>
      </c>
      <c r="V37">
        <v>0.68</v>
      </c>
      <c r="W37">
        <v>0.13600000000000001</v>
      </c>
      <c r="X37">
        <v>5.0999999999999997E-2</v>
      </c>
      <c r="Y37">
        <v>4.0000000000000001E-3</v>
      </c>
      <c r="Z37">
        <v>0.182</v>
      </c>
      <c r="AA37" t="s">
        <v>31</v>
      </c>
      <c r="AB37">
        <v>0.69899999999999995</v>
      </c>
      <c r="AC37">
        <v>0.186</v>
      </c>
    </row>
    <row r="38" spans="1:29" hidden="1">
      <c r="A38" t="s">
        <v>47</v>
      </c>
      <c r="B38" t="s">
        <v>46</v>
      </c>
      <c r="C38" t="s">
        <v>112</v>
      </c>
      <c r="D38" t="s">
        <v>197</v>
      </c>
      <c r="E38">
        <v>68.099999999999994</v>
      </c>
      <c r="F38">
        <v>16.600000000000001</v>
      </c>
      <c r="G38" s="2">
        <v>1.4764118180000001</v>
      </c>
      <c r="H38">
        <v>2</v>
      </c>
      <c r="I38">
        <v>324</v>
      </c>
      <c r="J38">
        <v>6.0000000000000001E-3</v>
      </c>
      <c r="K38">
        <v>3</v>
      </c>
      <c r="L38">
        <v>1.5</v>
      </c>
      <c r="M38">
        <v>8.9999999999999993E-3</v>
      </c>
      <c r="N38">
        <v>13.29</v>
      </c>
      <c r="O38">
        <v>12.98</v>
      </c>
      <c r="P38">
        <v>1.421</v>
      </c>
      <c r="Q38">
        <v>0.46</v>
      </c>
      <c r="R38">
        <v>1.0649999999999999</v>
      </c>
      <c r="S38">
        <v>0.32300000000000001</v>
      </c>
      <c r="T38">
        <v>0.96299999999999997</v>
      </c>
      <c r="U38">
        <v>1</v>
      </c>
      <c r="V38">
        <v>0.68</v>
      </c>
      <c r="W38">
        <v>0.13600000000000001</v>
      </c>
      <c r="X38">
        <v>5.0999999999999997E-2</v>
      </c>
      <c r="Y38">
        <v>4.0000000000000001E-3</v>
      </c>
      <c r="Z38">
        <v>0.182</v>
      </c>
      <c r="AA38" t="s">
        <v>31</v>
      </c>
      <c r="AB38">
        <v>0.69899999999999995</v>
      </c>
      <c r="AC38">
        <v>0.186</v>
      </c>
    </row>
    <row r="39" spans="1:29" hidden="1">
      <c r="A39" t="s">
        <v>47</v>
      </c>
      <c r="B39" t="s">
        <v>46</v>
      </c>
      <c r="C39" t="s">
        <v>112</v>
      </c>
      <c r="D39" t="s">
        <v>197</v>
      </c>
      <c r="E39">
        <v>68.099999999999994</v>
      </c>
      <c r="F39">
        <v>16.600000000000001</v>
      </c>
      <c r="G39" s="2">
        <v>1.4764118180000001</v>
      </c>
      <c r="H39" t="s">
        <v>31</v>
      </c>
      <c r="I39" t="s">
        <v>31</v>
      </c>
      <c r="J39">
        <v>4.0000000000000001E-3</v>
      </c>
      <c r="K39" t="s">
        <v>31</v>
      </c>
      <c r="L39">
        <v>2.25</v>
      </c>
      <c r="M39">
        <v>8.9999999999999993E-3</v>
      </c>
      <c r="N39">
        <v>13.29</v>
      </c>
      <c r="O39">
        <v>12.98</v>
      </c>
      <c r="P39">
        <v>1.421</v>
      </c>
      <c r="Q39">
        <v>0.46</v>
      </c>
      <c r="R39">
        <v>1.0649999999999999</v>
      </c>
      <c r="S39">
        <v>0.32300000000000001</v>
      </c>
      <c r="T39">
        <v>0.96299999999999997</v>
      </c>
      <c r="U39">
        <v>1</v>
      </c>
      <c r="V39">
        <v>0.68</v>
      </c>
      <c r="W39">
        <v>0.13600000000000001</v>
      </c>
      <c r="X39">
        <v>5.0999999999999997E-2</v>
      </c>
      <c r="Y39">
        <v>4.0000000000000001E-3</v>
      </c>
      <c r="Z39">
        <v>0.182</v>
      </c>
      <c r="AA39" t="s">
        <v>31</v>
      </c>
      <c r="AB39">
        <v>0.69899999999999995</v>
      </c>
      <c r="AC39">
        <v>0.186</v>
      </c>
    </row>
    <row r="40" spans="1:29" hidden="1">
      <c r="A40" t="s">
        <v>47</v>
      </c>
      <c r="B40" t="s">
        <v>46</v>
      </c>
      <c r="C40" t="s">
        <v>204</v>
      </c>
      <c r="D40" t="s">
        <v>210</v>
      </c>
      <c r="E40">
        <v>69.5</v>
      </c>
      <c r="F40">
        <v>13.3</v>
      </c>
      <c r="G40" s="2">
        <v>1.5029055069999999</v>
      </c>
      <c r="H40">
        <v>2</v>
      </c>
      <c r="I40">
        <v>324</v>
      </c>
      <c r="J40">
        <v>6.0000000000000001E-3</v>
      </c>
      <c r="K40">
        <v>3</v>
      </c>
      <c r="L40">
        <v>1.5</v>
      </c>
      <c r="M40">
        <v>8.9999999999999993E-3</v>
      </c>
      <c r="N40">
        <v>13.29</v>
      </c>
      <c r="O40">
        <v>12.98</v>
      </c>
      <c r="P40">
        <v>1.421</v>
      </c>
      <c r="Q40">
        <v>0.46</v>
      </c>
      <c r="R40">
        <v>1.0649999999999999</v>
      </c>
      <c r="S40">
        <v>0.32300000000000001</v>
      </c>
      <c r="T40">
        <v>0.96299999999999997</v>
      </c>
      <c r="U40">
        <v>1</v>
      </c>
      <c r="V40">
        <v>0.68</v>
      </c>
      <c r="W40">
        <v>0.13600000000000001</v>
      </c>
      <c r="X40">
        <v>5.0999999999999997E-2</v>
      </c>
      <c r="Y40">
        <v>4.0000000000000001E-3</v>
      </c>
      <c r="Z40">
        <v>0.182</v>
      </c>
      <c r="AA40" t="s">
        <v>31</v>
      </c>
      <c r="AB40">
        <v>0.69899999999999995</v>
      </c>
      <c r="AC40">
        <v>0.186</v>
      </c>
    </row>
    <row r="41" spans="1:29" hidden="1">
      <c r="A41" t="s">
        <v>47</v>
      </c>
      <c r="B41" t="s">
        <v>46</v>
      </c>
      <c r="C41" t="s">
        <v>200</v>
      </c>
      <c r="D41" t="s">
        <v>202</v>
      </c>
      <c r="E41">
        <v>89.7</v>
      </c>
      <c r="F41">
        <v>20.5</v>
      </c>
      <c r="G41" s="2">
        <v>1.8783555249999999</v>
      </c>
      <c r="H41" t="s">
        <v>31</v>
      </c>
      <c r="I41" t="s">
        <v>31</v>
      </c>
      <c r="J41">
        <v>0.01</v>
      </c>
      <c r="K41" t="s">
        <v>31</v>
      </c>
      <c r="L41">
        <v>1</v>
      </c>
      <c r="M41">
        <v>0.01</v>
      </c>
      <c r="N41">
        <v>13.29</v>
      </c>
      <c r="O41">
        <v>12.98</v>
      </c>
      <c r="P41">
        <v>1.421</v>
      </c>
      <c r="Q41">
        <v>0.46</v>
      </c>
      <c r="R41">
        <v>1.0649999999999999</v>
      </c>
      <c r="S41">
        <v>0.32300000000000001</v>
      </c>
      <c r="T41">
        <v>0.96299999999999997</v>
      </c>
      <c r="U41">
        <v>1</v>
      </c>
      <c r="V41">
        <v>0.68</v>
      </c>
      <c r="W41">
        <v>0.13600000000000001</v>
      </c>
      <c r="X41">
        <v>5.0999999999999997E-2</v>
      </c>
      <c r="Y41">
        <v>4.0000000000000001E-3</v>
      </c>
      <c r="Z41">
        <v>0.182</v>
      </c>
      <c r="AA41" t="s">
        <v>31</v>
      </c>
      <c r="AB41">
        <v>0.69899999999999995</v>
      </c>
      <c r="AC41">
        <v>0.186</v>
      </c>
    </row>
    <row r="42" spans="1:29">
      <c r="A42" t="s">
        <v>33</v>
      </c>
      <c r="B42" t="s">
        <v>139</v>
      </c>
      <c r="C42" t="s">
        <v>128</v>
      </c>
      <c r="D42" t="s">
        <v>126</v>
      </c>
      <c r="E42">
        <v>18</v>
      </c>
      <c r="F42">
        <v>7.4</v>
      </c>
      <c r="G42" s="2">
        <v>0.46147037800000001</v>
      </c>
      <c r="H42">
        <v>1</v>
      </c>
      <c r="I42">
        <v>17</v>
      </c>
      <c r="J42">
        <v>5.8999999999999997E-2</v>
      </c>
      <c r="K42">
        <v>4</v>
      </c>
      <c r="L42">
        <v>0.19</v>
      </c>
      <c r="M42">
        <v>1.0999999999999999E-2</v>
      </c>
      <c r="N42">
        <v>13.65</v>
      </c>
      <c r="O42">
        <v>159.32</v>
      </c>
      <c r="P42">
        <v>10.4</v>
      </c>
      <c r="Q42" t="s">
        <v>31</v>
      </c>
      <c r="R42" t="s">
        <v>31</v>
      </c>
      <c r="S42">
        <v>0.8</v>
      </c>
      <c r="T42" t="s">
        <v>31</v>
      </c>
      <c r="U42">
        <v>4137</v>
      </c>
      <c r="V42">
        <v>0.63</v>
      </c>
      <c r="W42">
        <v>3.9E-2</v>
      </c>
      <c r="X42">
        <v>0.11700000000000001</v>
      </c>
      <c r="Y42" t="s">
        <v>31</v>
      </c>
      <c r="Z42" t="s">
        <v>31</v>
      </c>
      <c r="AA42" t="s">
        <v>31</v>
      </c>
      <c r="AB42">
        <v>0.77600000000000002</v>
      </c>
      <c r="AC42" t="s">
        <v>31</v>
      </c>
    </row>
    <row r="43" spans="1:29" hidden="1">
      <c r="A43" t="s">
        <v>47</v>
      </c>
      <c r="B43" t="s">
        <v>46</v>
      </c>
      <c r="C43" t="s">
        <v>200</v>
      </c>
      <c r="D43" t="s">
        <v>202</v>
      </c>
      <c r="E43">
        <v>89.7</v>
      </c>
      <c r="F43">
        <v>20.5</v>
      </c>
      <c r="G43" s="2">
        <v>1.8783555249999999</v>
      </c>
      <c r="H43">
        <v>2</v>
      </c>
      <c r="I43">
        <v>190</v>
      </c>
      <c r="J43">
        <v>1.0999999999999999E-2</v>
      </c>
      <c r="K43">
        <v>2</v>
      </c>
      <c r="L43">
        <v>1</v>
      </c>
      <c r="M43">
        <v>1.0999999999999999E-2</v>
      </c>
      <c r="N43">
        <v>13.29</v>
      </c>
      <c r="O43">
        <v>12.98</v>
      </c>
      <c r="P43">
        <v>1.421</v>
      </c>
      <c r="Q43">
        <v>0.46</v>
      </c>
      <c r="R43">
        <v>1.0649999999999999</v>
      </c>
      <c r="S43">
        <v>0.32300000000000001</v>
      </c>
      <c r="T43">
        <v>0.96299999999999997</v>
      </c>
      <c r="U43">
        <v>1</v>
      </c>
      <c r="V43">
        <v>0.68</v>
      </c>
      <c r="W43">
        <v>0.13600000000000001</v>
      </c>
      <c r="X43">
        <v>5.0999999999999997E-2</v>
      </c>
      <c r="Y43">
        <v>4.0000000000000001E-3</v>
      </c>
      <c r="Z43">
        <v>0.182</v>
      </c>
      <c r="AA43" t="s">
        <v>31</v>
      </c>
      <c r="AB43">
        <v>0.69899999999999995</v>
      </c>
      <c r="AC43">
        <v>0.186</v>
      </c>
    </row>
    <row r="44" spans="1:29" hidden="1">
      <c r="A44" t="s">
        <v>47</v>
      </c>
      <c r="B44" t="s">
        <v>46</v>
      </c>
      <c r="C44" t="s">
        <v>204</v>
      </c>
      <c r="D44" t="s">
        <v>203</v>
      </c>
      <c r="E44">
        <v>54</v>
      </c>
      <c r="F44">
        <v>11.1</v>
      </c>
      <c r="G44" s="2">
        <v>1.205449054</v>
      </c>
      <c r="H44">
        <v>4</v>
      </c>
      <c r="I44">
        <v>750</v>
      </c>
      <c r="J44">
        <v>5.0000000000000001E-3</v>
      </c>
      <c r="K44" t="s">
        <v>31</v>
      </c>
      <c r="L44">
        <v>2.08</v>
      </c>
      <c r="M44">
        <v>1.0999999999999999E-2</v>
      </c>
      <c r="N44">
        <v>13.29</v>
      </c>
      <c r="O44">
        <v>12.98</v>
      </c>
      <c r="P44">
        <v>1.421</v>
      </c>
      <c r="Q44">
        <v>0.46</v>
      </c>
      <c r="R44">
        <v>1.0649999999999999</v>
      </c>
      <c r="S44">
        <v>0.32300000000000001</v>
      </c>
      <c r="T44">
        <v>0.96299999999999997</v>
      </c>
      <c r="U44">
        <v>1</v>
      </c>
      <c r="V44">
        <v>0.68</v>
      </c>
      <c r="W44">
        <v>0.13600000000000001</v>
      </c>
      <c r="X44">
        <v>5.0999999999999997E-2</v>
      </c>
      <c r="Y44">
        <v>4.0000000000000001E-3</v>
      </c>
      <c r="Z44">
        <v>0.182</v>
      </c>
      <c r="AA44" t="s">
        <v>31</v>
      </c>
      <c r="AB44">
        <v>0.69899999999999995</v>
      </c>
      <c r="AC44">
        <v>0.186</v>
      </c>
    </row>
    <row r="45" spans="1:29" hidden="1">
      <c r="A45" t="s">
        <v>47</v>
      </c>
      <c r="B45" t="s">
        <v>46</v>
      </c>
      <c r="C45" t="s">
        <v>204</v>
      </c>
      <c r="D45" t="s">
        <v>210</v>
      </c>
      <c r="E45">
        <v>69.5</v>
      </c>
      <c r="F45">
        <v>13.3</v>
      </c>
      <c r="G45" s="2">
        <v>1.5029055069999999</v>
      </c>
      <c r="H45">
        <v>3</v>
      </c>
      <c r="I45">
        <v>190</v>
      </c>
      <c r="J45">
        <v>1.6E-2</v>
      </c>
      <c r="K45">
        <v>2</v>
      </c>
      <c r="L45">
        <v>0.67</v>
      </c>
      <c r="M45">
        <v>1.0999999999999999E-2</v>
      </c>
      <c r="N45">
        <v>13.29</v>
      </c>
      <c r="O45">
        <v>12.98</v>
      </c>
      <c r="P45">
        <v>1.421</v>
      </c>
      <c r="Q45">
        <v>0.46</v>
      </c>
      <c r="R45">
        <v>1.0649999999999999</v>
      </c>
      <c r="S45">
        <v>0.32300000000000001</v>
      </c>
      <c r="T45">
        <v>0.96299999999999997</v>
      </c>
      <c r="U45">
        <v>1</v>
      </c>
      <c r="V45">
        <v>0.68</v>
      </c>
      <c r="W45">
        <v>0.13600000000000001</v>
      </c>
      <c r="X45">
        <v>5.0999999999999997E-2</v>
      </c>
      <c r="Y45">
        <v>4.0000000000000001E-3</v>
      </c>
      <c r="Z45">
        <v>0.182</v>
      </c>
      <c r="AA45" t="s">
        <v>31</v>
      </c>
      <c r="AB45">
        <v>0.69899999999999995</v>
      </c>
      <c r="AC45">
        <v>0.186</v>
      </c>
    </row>
    <row r="46" spans="1:29" hidden="1">
      <c r="A46" t="s">
        <v>59</v>
      </c>
      <c r="B46" t="s">
        <v>61</v>
      </c>
      <c r="C46" t="s">
        <v>200</v>
      </c>
      <c r="D46" t="s">
        <v>202</v>
      </c>
      <c r="E46">
        <v>89.7</v>
      </c>
      <c r="F46">
        <v>20.5</v>
      </c>
      <c r="G46" s="2">
        <v>1.8783555249999999</v>
      </c>
      <c r="H46">
        <v>8</v>
      </c>
      <c r="I46">
        <v>750</v>
      </c>
      <c r="J46">
        <v>1.0999999999999999E-2</v>
      </c>
      <c r="K46" t="s">
        <v>31</v>
      </c>
      <c r="L46">
        <v>1</v>
      </c>
      <c r="M46">
        <v>1.0999999999999999E-2</v>
      </c>
      <c r="N46">
        <v>15.7</v>
      </c>
      <c r="O46">
        <v>23.7</v>
      </c>
      <c r="P46">
        <v>3.5</v>
      </c>
      <c r="Q46">
        <v>1.1000000000000001</v>
      </c>
      <c r="R46" t="s">
        <v>31</v>
      </c>
      <c r="S46" t="s">
        <v>31</v>
      </c>
      <c r="T46" t="s">
        <v>31</v>
      </c>
      <c r="U46">
        <v>1</v>
      </c>
      <c r="V46">
        <v>0.63</v>
      </c>
      <c r="W46">
        <v>0.61799999999999999</v>
      </c>
      <c r="X46">
        <v>4.5999999999999999E-2</v>
      </c>
      <c r="Y46" t="s">
        <v>31</v>
      </c>
      <c r="Z46" t="s">
        <v>31</v>
      </c>
      <c r="AA46" t="s">
        <v>31</v>
      </c>
      <c r="AB46">
        <v>0.32100000000000001</v>
      </c>
      <c r="AC46" t="s">
        <v>31</v>
      </c>
    </row>
    <row r="47" spans="1:29">
      <c r="A47" t="s">
        <v>33</v>
      </c>
      <c r="B47" t="s">
        <v>30</v>
      </c>
      <c r="C47" t="s">
        <v>128</v>
      </c>
      <c r="D47" t="s">
        <v>169</v>
      </c>
      <c r="E47">
        <v>39</v>
      </c>
      <c r="F47">
        <v>8.3000000000000007</v>
      </c>
      <c r="G47" s="2">
        <v>0.90704089499999996</v>
      </c>
      <c r="H47">
        <v>29</v>
      </c>
      <c r="I47">
        <v>140</v>
      </c>
      <c r="J47">
        <v>0.20699999999999999</v>
      </c>
      <c r="K47" t="s">
        <v>31</v>
      </c>
      <c r="L47">
        <v>0.06</v>
      </c>
      <c r="M47">
        <v>1.2E-2</v>
      </c>
      <c r="N47">
        <v>11.2</v>
      </c>
      <c r="O47">
        <v>147.6</v>
      </c>
      <c r="P47">
        <v>14.87</v>
      </c>
      <c r="Q47" t="s">
        <v>31</v>
      </c>
      <c r="R47">
        <v>1E-3</v>
      </c>
      <c r="S47">
        <v>9.7370000000000001</v>
      </c>
      <c r="T47" t="s">
        <v>31</v>
      </c>
      <c r="U47">
        <v>2964</v>
      </c>
      <c r="V47" t="s">
        <v>31</v>
      </c>
      <c r="W47">
        <v>3.6999999999999998E-2</v>
      </c>
      <c r="X47">
        <v>0.121</v>
      </c>
      <c r="Y47">
        <v>8.0000000000000002E-3</v>
      </c>
      <c r="Z47">
        <v>7.6999999999999999E-2</v>
      </c>
      <c r="AA47" t="s">
        <v>31</v>
      </c>
      <c r="AB47" t="s">
        <v>31</v>
      </c>
      <c r="AC47">
        <v>8.4000000000000005E-2</v>
      </c>
    </row>
    <row r="48" spans="1:29" hidden="1">
      <c r="A48" t="s">
        <v>47</v>
      </c>
      <c r="B48" t="s">
        <v>46</v>
      </c>
      <c r="C48" t="s">
        <v>204</v>
      </c>
      <c r="D48" t="s">
        <v>210</v>
      </c>
      <c r="E48">
        <v>69.5</v>
      </c>
      <c r="F48">
        <v>13.3</v>
      </c>
      <c r="G48" s="2">
        <v>1.5029055069999999</v>
      </c>
      <c r="H48">
        <v>2</v>
      </c>
      <c r="I48">
        <v>324</v>
      </c>
      <c r="J48">
        <v>6.0000000000000001E-3</v>
      </c>
      <c r="K48">
        <v>4</v>
      </c>
      <c r="L48">
        <v>2</v>
      </c>
      <c r="M48">
        <v>1.2E-2</v>
      </c>
      <c r="N48">
        <v>13.29</v>
      </c>
      <c r="O48">
        <v>12.98</v>
      </c>
      <c r="P48">
        <v>1.421</v>
      </c>
      <c r="Q48">
        <v>0.46</v>
      </c>
      <c r="R48">
        <v>1.0649999999999999</v>
      </c>
      <c r="S48">
        <v>0.32300000000000001</v>
      </c>
      <c r="T48">
        <v>0.96299999999999997</v>
      </c>
      <c r="U48">
        <v>1</v>
      </c>
      <c r="V48">
        <v>0.68</v>
      </c>
      <c r="W48">
        <v>0.13600000000000001</v>
      </c>
      <c r="X48">
        <v>5.0999999999999997E-2</v>
      </c>
      <c r="Y48">
        <v>4.0000000000000001E-3</v>
      </c>
      <c r="Z48">
        <v>0.182</v>
      </c>
      <c r="AA48" t="s">
        <v>31</v>
      </c>
      <c r="AB48">
        <v>0.69899999999999995</v>
      </c>
      <c r="AC48">
        <v>0.186</v>
      </c>
    </row>
    <row r="49" spans="1:29" hidden="1">
      <c r="A49" t="s">
        <v>87</v>
      </c>
      <c r="B49" t="s">
        <v>118</v>
      </c>
      <c r="C49" t="s">
        <v>128</v>
      </c>
      <c r="D49" t="s">
        <v>178</v>
      </c>
      <c r="E49">
        <v>32.5</v>
      </c>
      <c r="F49">
        <v>8.9</v>
      </c>
      <c r="G49" s="2">
        <v>0.77343226300000001</v>
      </c>
      <c r="H49">
        <v>1</v>
      </c>
      <c r="I49">
        <v>84</v>
      </c>
      <c r="J49">
        <v>1.2E-2</v>
      </c>
      <c r="K49">
        <v>1</v>
      </c>
      <c r="L49">
        <v>1</v>
      </c>
      <c r="M49">
        <v>1.2E-2</v>
      </c>
      <c r="N49">
        <v>3.52</v>
      </c>
      <c r="O49">
        <v>3.77</v>
      </c>
      <c r="P49">
        <v>2.5000000000000001E-2</v>
      </c>
      <c r="Q49" t="s">
        <v>31</v>
      </c>
      <c r="R49">
        <v>1.2999999999999999E-2</v>
      </c>
      <c r="S49">
        <v>1.2999999999999999E-2</v>
      </c>
      <c r="T49">
        <v>1.2E-2</v>
      </c>
      <c r="U49">
        <v>1</v>
      </c>
      <c r="V49" t="s">
        <v>31</v>
      </c>
      <c r="W49">
        <v>0.50800000000000001</v>
      </c>
      <c r="X49" t="s">
        <v>31</v>
      </c>
      <c r="Y49">
        <v>1.2E-2</v>
      </c>
      <c r="Z49">
        <v>4.2000000000000003E-2</v>
      </c>
      <c r="AA49" t="s">
        <v>31</v>
      </c>
      <c r="AB49" t="s">
        <v>31</v>
      </c>
      <c r="AC49">
        <v>5.3999999999999999E-2</v>
      </c>
    </row>
    <row r="50" spans="1:29" hidden="1">
      <c r="A50" t="s">
        <v>59</v>
      </c>
      <c r="B50" t="s">
        <v>58</v>
      </c>
      <c r="C50" t="s">
        <v>64</v>
      </c>
      <c r="D50" t="s">
        <v>121</v>
      </c>
      <c r="E50">
        <v>343.5</v>
      </c>
      <c r="F50">
        <v>30.1</v>
      </c>
      <c r="G50" s="2">
        <v>6.0734919850000004</v>
      </c>
      <c r="H50">
        <v>1</v>
      </c>
      <c r="I50">
        <v>77.3</v>
      </c>
      <c r="J50">
        <v>1.2999999999999999E-2</v>
      </c>
      <c r="K50">
        <v>1</v>
      </c>
      <c r="L50">
        <v>1</v>
      </c>
      <c r="M50">
        <v>1.2999999999999999E-2</v>
      </c>
      <c r="N50">
        <v>17.91</v>
      </c>
      <c r="O50">
        <v>29.71</v>
      </c>
      <c r="P50">
        <v>5.258</v>
      </c>
      <c r="Q50">
        <v>1.55</v>
      </c>
      <c r="R50">
        <v>2.1989999999999998</v>
      </c>
      <c r="S50">
        <v>0.71</v>
      </c>
      <c r="T50">
        <v>1.5569999999999999</v>
      </c>
      <c r="U50">
        <v>1</v>
      </c>
      <c r="V50">
        <v>0.54</v>
      </c>
      <c r="W50">
        <v>0.56899999999999995</v>
      </c>
      <c r="X50">
        <v>5.5E-2</v>
      </c>
      <c r="Y50">
        <v>3.0000000000000001E-3</v>
      </c>
      <c r="Z50" t="s">
        <v>31</v>
      </c>
      <c r="AA50" t="s">
        <v>31</v>
      </c>
      <c r="AB50" t="s">
        <v>31</v>
      </c>
      <c r="AC50">
        <v>3.0000000000000001E-3</v>
      </c>
    </row>
    <row r="51" spans="1:29" hidden="1">
      <c r="A51" t="s">
        <v>47</v>
      </c>
      <c r="B51" t="s">
        <v>46</v>
      </c>
      <c r="C51" t="s">
        <v>64</v>
      </c>
      <c r="D51" t="s">
        <v>113</v>
      </c>
      <c r="E51">
        <v>331</v>
      </c>
      <c r="F51">
        <v>30.7</v>
      </c>
      <c r="G51" s="2">
        <v>5.8798753819999998</v>
      </c>
      <c r="H51">
        <v>2</v>
      </c>
      <c r="I51">
        <v>750</v>
      </c>
      <c r="J51">
        <v>3.0000000000000001E-3</v>
      </c>
      <c r="K51" t="s">
        <v>31</v>
      </c>
      <c r="L51">
        <v>5.27</v>
      </c>
      <c r="M51">
        <v>1.4E-2</v>
      </c>
      <c r="N51">
        <v>13.29</v>
      </c>
      <c r="O51">
        <v>12.98</v>
      </c>
      <c r="P51">
        <v>1.421</v>
      </c>
      <c r="Q51">
        <v>0.46</v>
      </c>
      <c r="R51">
        <v>1.0649999999999999</v>
      </c>
      <c r="S51">
        <v>0.32300000000000001</v>
      </c>
      <c r="T51">
        <v>0.96299999999999997</v>
      </c>
      <c r="U51">
        <v>1</v>
      </c>
      <c r="V51">
        <v>0.68</v>
      </c>
      <c r="W51">
        <v>0.13600000000000001</v>
      </c>
      <c r="X51">
        <v>5.0999999999999997E-2</v>
      </c>
      <c r="Y51">
        <v>4.0000000000000001E-3</v>
      </c>
      <c r="Z51">
        <v>0.182</v>
      </c>
      <c r="AA51" t="s">
        <v>31</v>
      </c>
      <c r="AB51">
        <v>0.69899999999999995</v>
      </c>
      <c r="AC51">
        <v>0.186</v>
      </c>
    </row>
    <row r="52" spans="1:29" hidden="1">
      <c r="A52" t="s">
        <v>47</v>
      </c>
      <c r="B52" t="s">
        <v>46</v>
      </c>
      <c r="C52" t="s">
        <v>64</v>
      </c>
      <c r="D52" t="s">
        <v>113</v>
      </c>
      <c r="E52">
        <v>331</v>
      </c>
      <c r="F52">
        <v>30.7</v>
      </c>
      <c r="G52" s="2">
        <v>5.8798753819999998</v>
      </c>
      <c r="H52">
        <v>1</v>
      </c>
      <c r="I52">
        <v>324</v>
      </c>
      <c r="J52">
        <v>3.0000000000000001E-3</v>
      </c>
      <c r="K52">
        <v>5</v>
      </c>
      <c r="L52">
        <v>5</v>
      </c>
      <c r="M52">
        <v>1.4999999999999999E-2</v>
      </c>
      <c r="N52">
        <v>13.29</v>
      </c>
      <c r="O52">
        <v>12.98</v>
      </c>
      <c r="P52">
        <v>1.421</v>
      </c>
      <c r="Q52">
        <v>0.46</v>
      </c>
      <c r="R52">
        <v>1.0649999999999999</v>
      </c>
      <c r="S52">
        <v>0.32300000000000001</v>
      </c>
      <c r="T52">
        <v>0.96299999999999997</v>
      </c>
      <c r="U52">
        <v>1</v>
      </c>
      <c r="V52">
        <v>0.68</v>
      </c>
      <c r="W52">
        <v>0.13600000000000001</v>
      </c>
      <c r="X52">
        <v>5.0999999999999997E-2</v>
      </c>
      <c r="Y52">
        <v>4.0000000000000001E-3</v>
      </c>
      <c r="Z52">
        <v>0.182</v>
      </c>
      <c r="AA52" t="s">
        <v>31</v>
      </c>
      <c r="AB52">
        <v>0.69899999999999995</v>
      </c>
      <c r="AC52">
        <v>0.186</v>
      </c>
    </row>
    <row r="53" spans="1:29" hidden="1">
      <c r="A53" t="s">
        <v>87</v>
      </c>
      <c r="B53" t="s">
        <v>157</v>
      </c>
      <c r="C53" t="s">
        <v>128</v>
      </c>
      <c r="D53" t="s">
        <v>126</v>
      </c>
      <c r="E53">
        <v>18</v>
      </c>
      <c r="F53">
        <v>7.4</v>
      </c>
      <c r="G53" s="2">
        <v>0.46147037800000001</v>
      </c>
      <c r="H53">
        <v>1</v>
      </c>
      <c r="I53">
        <v>254</v>
      </c>
      <c r="J53">
        <v>4.0000000000000001E-3</v>
      </c>
      <c r="K53" t="s">
        <v>31</v>
      </c>
      <c r="L53">
        <v>3.71</v>
      </c>
      <c r="M53">
        <v>1.4999999999999999E-2</v>
      </c>
      <c r="N53">
        <v>4.21</v>
      </c>
      <c r="O53">
        <v>4.33</v>
      </c>
      <c r="P53">
        <v>6.5000000000000002E-2</v>
      </c>
      <c r="Q53" t="s">
        <v>31</v>
      </c>
      <c r="R53">
        <v>4.2999999999999997E-2</v>
      </c>
      <c r="S53">
        <v>2.1999999999999999E-2</v>
      </c>
      <c r="T53">
        <v>4.2999999999999997E-2</v>
      </c>
      <c r="U53">
        <v>1</v>
      </c>
      <c r="V53" t="s">
        <v>31</v>
      </c>
      <c r="W53">
        <v>0.11899999999999999</v>
      </c>
      <c r="X53">
        <v>0.09</v>
      </c>
      <c r="Y53">
        <v>3.1E-2</v>
      </c>
      <c r="Z53">
        <v>0.11799999999999999</v>
      </c>
      <c r="AA53" t="s">
        <v>31</v>
      </c>
      <c r="AB53" t="s">
        <v>31</v>
      </c>
      <c r="AC53">
        <v>0.14899999999999999</v>
      </c>
    </row>
    <row r="54" spans="1:29" hidden="1">
      <c r="A54" t="s">
        <v>59</v>
      </c>
      <c r="B54" t="s">
        <v>61</v>
      </c>
      <c r="C54" t="s">
        <v>64</v>
      </c>
      <c r="D54" t="s">
        <v>113</v>
      </c>
      <c r="E54">
        <v>331</v>
      </c>
      <c r="F54">
        <v>30.7</v>
      </c>
      <c r="G54" s="2">
        <v>5.8798753819999998</v>
      </c>
      <c r="H54">
        <v>11</v>
      </c>
      <c r="I54">
        <v>750</v>
      </c>
      <c r="J54">
        <v>1.4999999999999999E-2</v>
      </c>
      <c r="K54" t="s">
        <v>31</v>
      </c>
      <c r="L54">
        <v>1</v>
      </c>
      <c r="M54">
        <v>1.4999999999999999E-2</v>
      </c>
      <c r="N54">
        <v>15.7</v>
      </c>
      <c r="O54">
        <v>23.7</v>
      </c>
      <c r="P54">
        <v>3.5</v>
      </c>
      <c r="Q54">
        <v>1.1000000000000001</v>
      </c>
      <c r="R54" t="s">
        <v>31</v>
      </c>
      <c r="S54" t="s">
        <v>31</v>
      </c>
      <c r="T54" t="s">
        <v>31</v>
      </c>
      <c r="U54">
        <v>1</v>
      </c>
      <c r="V54">
        <v>0.63</v>
      </c>
      <c r="W54">
        <v>0.61799999999999999</v>
      </c>
      <c r="X54">
        <v>4.5999999999999999E-2</v>
      </c>
      <c r="Y54" t="s">
        <v>31</v>
      </c>
      <c r="Z54" t="s">
        <v>31</v>
      </c>
      <c r="AA54" t="s">
        <v>31</v>
      </c>
      <c r="AB54">
        <v>0.32100000000000001</v>
      </c>
      <c r="AC54" t="s">
        <v>31</v>
      </c>
    </row>
    <row r="55" spans="1:29" hidden="1">
      <c r="A55" t="s">
        <v>45</v>
      </c>
      <c r="B55" t="s">
        <v>44</v>
      </c>
      <c r="C55" t="s">
        <v>70</v>
      </c>
      <c r="D55" t="s">
        <v>68</v>
      </c>
      <c r="E55">
        <v>11</v>
      </c>
      <c r="F55">
        <v>6.1</v>
      </c>
      <c r="G55" s="2">
        <v>0.30006296300000002</v>
      </c>
      <c r="H55">
        <v>1</v>
      </c>
      <c r="I55">
        <v>15</v>
      </c>
      <c r="J55">
        <v>1.7000000000000001E-2</v>
      </c>
      <c r="K55" t="s">
        <v>31</v>
      </c>
      <c r="L55">
        <v>1</v>
      </c>
      <c r="M55">
        <v>1.7000000000000001E-2</v>
      </c>
      <c r="N55">
        <v>15.48</v>
      </c>
      <c r="O55">
        <v>20.46</v>
      </c>
      <c r="P55">
        <v>1.4</v>
      </c>
      <c r="Q55" t="s">
        <v>31</v>
      </c>
      <c r="R55">
        <v>1.1000000000000001</v>
      </c>
      <c r="S55" t="s">
        <v>31</v>
      </c>
      <c r="T55" t="s">
        <v>31</v>
      </c>
      <c r="U55">
        <v>3</v>
      </c>
      <c r="V55">
        <v>0.56000000000000005</v>
      </c>
      <c r="W55">
        <v>0.626</v>
      </c>
      <c r="X55">
        <v>0.11</v>
      </c>
      <c r="Y55" t="s">
        <v>31</v>
      </c>
      <c r="Z55" t="s">
        <v>31</v>
      </c>
      <c r="AA55" t="s">
        <v>31</v>
      </c>
      <c r="AB55">
        <v>0.246</v>
      </c>
      <c r="AC55" t="s">
        <v>31</v>
      </c>
    </row>
    <row r="56" spans="1:29" hidden="1">
      <c r="A56" t="s">
        <v>47</v>
      </c>
      <c r="B56" t="s">
        <v>46</v>
      </c>
      <c r="C56" t="s">
        <v>112</v>
      </c>
      <c r="D56" t="s">
        <v>110</v>
      </c>
      <c r="E56">
        <v>200</v>
      </c>
      <c r="F56">
        <v>23.6</v>
      </c>
      <c r="G56" s="2">
        <v>3.785630201</v>
      </c>
      <c r="H56">
        <v>3</v>
      </c>
      <c r="I56">
        <v>750</v>
      </c>
      <c r="J56">
        <v>4.0000000000000001E-3</v>
      </c>
      <c r="K56" t="s">
        <v>31</v>
      </c>
      <c r="L56">
        <v>4.2</v>
      </c>
      <c r="M56">
        <v>1.7000000000000001E-2</v>
      </c>
      <c r="N56">
        <v>13.29</v>
      </c>
      <c r="O56">
        <v>12.98</v>
      </c>
      <c r="P56">
        <v>1.421</v>
      </c>
      <c r="Q56">
        <v>0.46</v>
      </c>
      <c r="R56">
        <v>1.0649999999999999</v>
      </c>
      <c r="S56">
        <v>0.32300000000000001</v>
      </c>
      <c r="T56">
        <v>0.96299999999999997</v>
      </c>
      <c r="U56">
        <v>1</v>
      </c>
      <c r="V56">
        <v>0.68</v>
      </c>
      <c r="W56">
        <v>0.13600000000000001</v>
      </c>
      <c r="X56">
        <v>5.0999999999999997E-2</v>
      </c>
      <c r="Y56">
        <v>4.0000000000000001E-3</v>
      </c>
      <c r="Z56">
        <v>0.182</v>
      </c>
      <c r="AA56" t="s">
        <v>31</v>
      </c>
      <c r="AB56">
        <v>0.69899999999999995</v>
      </c>
      <c r="AC56">
        <v>0.186</v>
      </c>
    </row>
    <row r="57" spans="1:29" hidden="1">
      <c r="A57" t="s">
        <v>47</v>
      </c>
      <c r="B57" t="s">
        <v>46</v>
      </c>
      <c r="C57" t="s">
        <v>128</v>
      </c>
      <c r="D57" t="s">
        <v>168</v>
      </c>
      <c r="E57">
        <v>18.7</v>
      </c>
      <c r="F57">
        <v>6.1</v>
      </c>
      <c r="G57" s="2">
        <v>0.47711740499999999</v>
      </c>
      <c r="H57" t="s">
        <v>31</v>
      </c>
      <c r="I57" t="s">
        <v>31</v>
      </c>
      <c r="J57">
        <v>1.6E-2</v>
      </c>
      <c r="K57" t="s">
        <v>31</v>
      </c>
      <c r="L57">
        <v>1.08</v>
      </c>
      <c r="M57">
        <v>1.7000000000000001E-2</v>
      </c>
      <c r="N57">
        <v>13.29</v>
      </c>
      <c r="O57">
        <v>12.98</v>
      </c>
      <c r="P57">
        <v>1.421</v>
      </c>
      <c r="Q57">
        <v>0.46</v>
      </c>
      <c r="R57">
        <v>1.0649999999999999</v>
      </c>
      <c r="S57">
        <v>0.32300000000000001</v>
      </c>
      <c r="T57">
        <v>0.96299999999999997</v>
      </c>
      <c r="U57">
        <v>1</v>
      </c>
      <c r="V57">
        <v>0.68</v>
      </c>
      <c r="W57">
        <v>0.13600000000000001</v>
      </c>
      <c r="X57">
        <v>5.0999999999999997E-2</v>
      </c>
      <c r="Y57">
        <v>4.0000000000000001E-3</v>
      </c>
      <c r="Z57">
        <v>0.182</v>
      </c>
      <c r="AA57" t="s">
        <v>31</v>
      </c>
      <c r="AB57">
        <v>0.69899999999999995</v>
      </c>
      <c r="AC57">
        <v>0.186</v>
      </c>
    </row>
    <row r="58" spans="1:29" hidden="1">
      <c r="A58" t="s">
        <v>47</v>
      </c>
      <c r="B58" t="s">
        <v>46</v>
      </c>
      <c r="C58" t="s">
        <v>204</v>
      </c>
      <c r="D58" t="s">
        <v>203</v>
      </c>
      <c r="E58">
        <v>54</v>
      </c>
      <c r="F58">
        <v>11.1</v>
      </c>
      <c r="G58" s="2">
        <v>1.205449054</v>
      </c>
      <c r="H58">
        <v>2</v>
      </c>
      <c r="I58">
        <v>250</v>
      </c>
      <c r="J58">
        <v>8.0000000000000002E-3</v>
      </c>
      <c r="K58" t="s">
        <v>31</v>
      </c>
      <c r="L58">
        <v>2.08</v>
      </c>
      <c r="M58">
        <v>1.7000000000000001E-2</v>
      </c>
      <c r="N58">
        <v>13.29</v>
      </c>
      <c r="O58">
        <v>12.98</v>
      </c>
      <c r="P58">
        <v>1.421</v>
      </c>
      <c r="Q58">
        <v>0.46</v>
      </c>
      <c r="R58">
        <v>1.0649999999999999</v>
      </c>
      <c r="S58">
        <v>0.32300000000000001</v>
      </c>
      <c r="T58">
        <v>0.96299999999999997</v>
      </c>
      <c r="U58">
        <v>1</v>
      </c>
      <c r="V58">
        <v>0.68</v>
      </c>
      <c r="W58">
        <v>0.13600000000000001</v>
      </c>
      <c r="X58">
        <v>5.0999999999999997E-2</v>
      </c>
      <c r="Y58">
        <v>4.0000000000000001E-3</v>
      </c>
      <c r="Z58">
        <v>0.182</v>
      </c>
      <c r="AA58" t="s">
        <v>31</v>
      </c>
      <c r="AB58">
        <v>0.69899999999999995</v>
      </c>
      <c r="AC58">
        <v>0.186</v>
      </c>
    </row>
    <row r="59" spans="1:29" hidden="1">
      <c r="A59" t="s">
        <v>80</v>
      </c>
      <c r="B59" t="s">
        <v>186</v>
      </c>
      <c r="C59" t="s">
        <v>204</v>
      </c>
      <c r="D59" t="s">
        <v>210</v>
      </c>
      <c r="E59">
        <v>69.5</v>
      </c>
      <c r="F59">
        <v>13.3</v>
      </c>
      <c r="G59" s="2">
        <v>1.5029055069999999</v>
      </c>
      <c r="H59">
        <v>1</v>
      </c>
      <c r="I59">
        <v>60</v>
      </c>
      <c r="J59">
        <v>1.7000000000000001E-2</v>
      </c>
      <c r="K59">
        <v>1</v>
      </c>
      <c r="L59">
        <v>1</v>
      </c>
      <c r="M59">
        <v>1.7000000000000001E-2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  <c r="AA59" t="s">
        <v>31</v>
      </c>
      <c r="AB59" t="s">
        <v>31</v>
      </c>
      <c r="AC59" t="s">
        <v>31</v>
      </c>
    </row>
    <row r="60" spans="1:29" hidden="1">
      <c r="A60" t="s">
        <v>47</v>
      </c>
      <c r="B60" t="s">
        <v>46</v>
      </c>
      <c r="C60" t="s">
        <v>112</v>
      </c>
      <c r="D60" t="s">
        <v>110</v>
      </c>
      <c r="E60">
        <v>200</v>
      </c>
      <c r="F60">
        <v>23.6</v>
      </c>
      <c r="G60" s="2">
        <v>3.785630201</v>
      </c>
      <c r="H60">
        <v>3</v>
      </c>
      <c r="I60">
        <v>330</v>
      </c>
      <c r="J60">
        <v>8.9999999999999993E-3</v>
      </c>
      <c r="K60" t="s">
        <v>31</v>
      </c>
      <c r="L60">
        <v>2</v>
      </c>
      <c r="M60">
        <v>1.7999999999999999E-2</v>
      </c>
      <c r="N60">
        <v>13.29</v>
      </c>
      <c r="O60">
        <v>12.98</v>
      </c>
      <c r="P60">
        <v>1.421</v>
      </c>
      <c r="Q60">
        <v>0.46</v>
      </c>
      <c r="R60">
        <v>1.0649999999999999</v>
      </c>
      <c r="S60">
        <v>0.32300000000000001</v>
      </c>
      <c r="T60">
        <v>0.96299999999999997</v>
      </c>
      <c r="U60">
        <v>1</v>
      </c>
      <c r="V60">
        <v>0.68</v>
      </c>
      <c r="W60">
        <v>0.13600000000000001</v>
      </c>
      <c r="X60">
        <v>5.0999999999999997E-2</v>
      </c>
      <c r="Y60">
        <v>4.0000000000000001E-3</v>
      </c>
      <c r="Z60">
        <v>0.182</v>
      </c>
      <c r="AA60" t="s">
        <v>31</v>
      </c>
      <c r="AB60">
        <v>0.69899999999999995</v>
      </c>
      <c r="AC60">
        <v>0.186</v>
      </c>
    </row>
    <row r="61" spans="1:29" hidden="1">
      <c r="A61" t="s">
        <v>47</v>
      </c>
      <c r="B61" t="s">
        <v>46</v>
      </c>
      <c r="C61" t="s">
        <v>204</v>
      </c>
      <c r="D61" t="s">
        <v>203</v>
      </c>
      <c r="E61">
        <v>54</v>
      </c>
      <c r="F61">
        <v>11.1</v>
      </c>
      <c r="G61" s="2">
        <v>1.205449054</v>
      </c>
      <c r="H61">
        <v>4</v>
      </c>
      <c r="I61">
        <v>330</v>
      </c>
      <c r="J61">
        <v>1.2E-2</v>
      </c>
      <c r="K61" t="s">
        <v>31</v>
      </c>
      <c r="L61">
        <v>1.5</v>
      </c>
      <c r="M61">
        <v>1.7999999999999999E-2</v>
      </c>
      <c r="N61">
        <v>13.29</v>
      </c>
      <c r="O61">
        <v>12.98</v>
      </c>
      <c r="P61">
        <v>1.421</v>
      </c>
      <c r="Q61">
        <v>0.46</v>
      </c>
      <c r="R61">
        <v>1.0649999999999999</v>
      </c>
      <c r="S61">
        <v>0.32300000000000001</v>
      </c>
      <c r="T61">
        <v>0.96299999999999997</v>
      </c>
      <c r="U61">
        <v>1</v>
      </c>
      <c r="V61">
        <v>0.68</v>
      </c>
      <c r="W61">
        <v>0.13600000000000001</v>
      </c>
      <c r="X61">
        <v>5.0999999999999997E-2</v>
      </c>
      <c r="Y61">
        <v>4.0000000000000001E-3</v>
      </c>
      <c r="Z61">
        <v>0.182</v>
      </c>
      <c r="AA61" t="s">
        <v>31</v>
      </c>
      <c r="AB61">
        <v>0.69899999999999995</v>
      </c>
      <c r="AC61">
        <v>0.186</v>
      </c>
    </row>
    <row r="62" spans="1:29" hidden="1">
      <c r="A62" t="s">
        <v>47</v>
      </c>
      <c r="B62" t="s">
        <v>46</v>
      </c>
      <c r="C62" t="s">
        <v>204</v>
      </c>
      <c r="D62" t="s">
        <v>210</v>
      </c>
      <c r="E62">
        <v>69.5</v>
      </c>
      <c r="F62">
        <v>13.3</v>
      </c>
      <c r="G62" s="2">
        <v>1.5029055069999999</v>
      </c>
      <c r="H62">
        <v>3</v>
      </c>
      <c r="I62">
        <v>330</v>
      </c>
      <c r="J62">
        <v>8.9999999999999993E-3</v>
      </c>
      <c r="K62" t="s">
        <v>31</v>
      </c>
      <c r="L62">
        <v>2</v>
      </c>
      <c r="M62">
        <v>1.7999999999999999E-2</v>
      </c>
      <c r="N62">
        <v>13.29</v>
      </c>
      <c r="O62">
        <v>12.98</v>
      </c>
      <c r="P62">
        <v>1.421</v>
      </c>
      <c r="Q62">
        <v>0.46</v>
      </c>
      <c r="R62">
        <v>1.0649999999999999</v>
      </c>
      <c r="S62">
        <v>0.32300000000000001</v>
      </c>
      <c r="T62">
        <v>0.96299999999999997</v>
      </c>
      <c r="U62">
        <v>1</v>
      </c>
      <c r="V62">
        <v>0.68</v>
      </c>
      <c r="W62">
        <v>0.13600000000000001</v>
      </c>
      <c r="X62">
        <v>5.0999999999999997E-2</v>
      </c>
      <c r="Y62">
        <v>4.0000000000000001E-3</v>
      </c>
      <c r="Z62">
        <v>0.182</v>
      </c>
      <c r="AA62" t="s">
        <v>31</v>
      </c>
      <c r="AB62">
        <v>0.69899999999999995</v>
      </c>
      <c r="AC62">
        <v>0.186</v>
      </c>
    </row>
    <row r="63" spans="1:29" hidden="1">
      <c r="A63" t="s">
        <v>47</v>
      </c>
      <c r="B63" t="s">
        <v>46</v>
      </c>
      <c r="C63" t="s">
        <v>128</v>
      </c>
      <c r="D63" t="s">
        <v>168</v>
      </c>
      <c r="E63">
        <v>18.7</v>
      </c>
      <c r="F63">
        <v>6.1</v>
      </c>
      <c r="G63" s="2">
        <v>0.47711740499999999</v>
      </c>
      <c r="H63">
        <v>5</v>
      </c>
      <c r="I63">
        <v>276</v>
      </c>
      <c r="J63">
        <v>1.6E-2</v>
      </c>
      <c r="K63">
        <v>6</v>
      </c>
      <c r="L63">
        <v>1.2</v>
      </c>
      <c r="M63">
        <v>1.9E-2</v>
      </c>
      <c r="N63">
        <v>13.29</v>
      </c>
      <c r="O63">
        <v>12.98</v>
      </c>
      <c r="P63">
        <v>1.421</v>
      </c>
      <c r="Q63">
        <v>0.46</v>
      </c>
      <c r="R63">
        <v>1.0649999999999999</v>
      </c>
      <c r="S63">
        <v>0.32300000000000001</v>
      </c>
      <c r="T63">
        <v>0.96299999999999997</v>
      </c>
      <c r="U63">
        <v>1</v>
      </c>
      <c r="V63">
        <v>0.68</v>
      </c>
      <c r="W63">
        <v>0.13600000000000001</v>
      </c>
      <c r="X63">
        <v>5.0999999999999997E-2</v>
      </c>
      <c r="Y63">
        <v>4.0000000000000001E-3</v>
      </c>
      <c r="Z63">
        <v>0.182</v>
      </c>
      <c r="AA63" t="s">
        <v>31</v>
      </c>
      <c r="AB63">
        <v>0.69899999999999995</v>
      </c>
      <c r="AC63">
        <v>0.186</v>
      </c>
    </row>
    <row r="64" spans="1:29" hidden="1">
      <c r="A64" t="s">
        <v>47</v>
      </c>
      <c r="B64" t="s">
        <v>46</v>
      </c>
      <c r="C64" t="s">
        <v>204</v>
      </c>
      <c r="D64" t="s">
        <v>203</v>
      </c>
      <c r="E64">
        <v>54</v>
      </c>
      <c r="F64">
        <v>11.1</v>
      </c>
      <c r="G64" s="2">
        <v>1.205449054</v>
      </c>
      <c r="H64">
        <v>2</v>
      </c>
      <c r="I64">
        <v>324</v>
      </c>
      <c r="J64">
        <v>6.0000000000000001E-3</v>
      </c>
      <c r="K64">
        <v>6</v>
      </c>
      <c r="L64">
        <v>3</v>
      </c>
      <c r="M64">
        <v>1.9E-2</v>
      </c>
      <c r="N64">
        <v>13.29</v>
      </c>
      <c r="O64">
        <v>12.98</v>
      </c>
      <c r="P64">
        <v>1.421</v>
      </c>
      <c r="Q64">
        <v>0.46</v>
      </c>
      <c r="R64">
        <v>1.0649999999999999</v>
      </c>
      <c r="S64">
        <v>0.32300000000000001</v>
      </c>
      <c r="T64">
        <v>0.96299999999999997</v>
      </c>
      <c r="U64">
        <v>1</v>
      </c>
      <c r="V64">
        <v>0.68</v>
      </c>
      <c r="W64">
        <v>0.13600000000000001</v>
      </c>
      <c r="X64">
        <v>5.0999999999999997E-2</v>
      </c>
      <c r="Y64">
        <v>4.0000000000000001E-3</v>
      </c>
      <c r="Z64">
        <v>0.182</v>
      </c>
      <c r="AA64" t="s">
        <v>31</v>
      </c>
      <c r="AB64">
        <v>0.69899999999999995</v>
      </c>
      <c r="AC64">
        <v>0.186</v>
      </c>
    </row>
    <row r="65" spans="1:29" hidden="1">
      <c r="A65" t="s">
        <v>47</v>
      </c>
      <c r="B65" t="s">
        <v>46</v>
      </c>
      <c r="C65" t="s">
        <v>204</v>
      </c>
      <c r="D65" t="s">
        <v>210</v>
      </c>
      <c r="E65">
        <v>69.5</v>
      </c>
      <c r="F65">
        <v>13.3</v>
      </c>
      <c r="G65" s="2">
        <v>1.5029055069999999</v>
      </c>
      <c r="H65">
        <v>3</v>
      </c>
      <c r="I65">
        <v>276</v>
      </c>
      <c r="J65">
        <v>0.01</v>
      </c>
      <c r="K65">
        <v>6</v>
      </c>
      <c r="L65">
        <v>2</v>
      </c>
      <c r="M65">
        <v>1.9E-2</v>
      </c>
      <c r="N65">
        <v>13.29</v>
      </c>
      <c r="O65">
        <v>12.98</v>
      </c>
      <c r="P65">
        <v>1.421</v>
      </c>
      <c r="Q65">
        <v>0.46</v>
      </c>
      <c r="R65">
        <v>1.0649999999999999</v>
      </c>
      <c r="S65">
        <v>0.32300000000000001</v>
      </c>
      <c r="T65">
        <v>0.96299999999999997</v>
      </c>
      <c r="U65">
        <v>1</v>
      </c>
      <c r="V65">
        <v>0.68</v>
      </c>
      <c r="W65">
        <v>0.13600000000000001</v>
      </c>
      <c r="X65">
        <v>5.0999999999999997E-2</v>
      </c>
      <c r="Y65">
        <v>4.0000000000000001E-3</v>
      </c>
      <c r="Z65">
        <v>0.182</v>
      </c>
      <c r="AA65" t="s">
        <v>31</v>
      </c>
      <c r="AB65">
        <v>0.69899999999999995</v>
      </c>
      <c r="AC65">
        <v>0.186</v>
      </c>
    </row>
    <row r="66" spans="1:29" hidden="1">
      <c r="A66" t="s">
        <v>45</v>
      </c>
      <c r="B66" t="s">
        <v>158</v>
      </c>
      <c r="C66" t="s">
        <v>128</v>
      </c>
      <c r="D66" t="s">
        <v>178</v>
      </c>
      <c r="E66">
        <v>32.5</v>
      </c>
      <c r="F66">
        <v>8.9</v>
      </c>
      <c r="G66" s="2">
        <v>0.77343226300000001</v>
      </c>
      <c r="H66">
        <v>4</v>
      </c>
      <c r="I66">
        <v>254</v>
      </c>
      <c r="J66">
        <v>1.6E-2</v>
      </c>
      <c r="K66" t="s">
        <v>31</v>
      </c>
      <c r="L66">
        <v>1.25</v>
      </c>
      <c r="M66">
        <v>0.02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t="s">
        <v>31</v>
      </c>
      <c r="U66" t="s">
        <v>31</v>
      </c>
      <c r="V66" t="s">
        <v>31</v>
      </c>
      <c r="W66" t="s">
        <v>31</v>
      </c>
      <c r="X66" t="s">
        <v>31</v>
      </c>
      <c r="Y66" t="s">
        <v>31</v>
      </c>
      <c r="Z66" t="s">
        <v>31</v>
      </c>
      <c r="AA66" t="s">
        <v>31</v>
      </c>
      <c r="AB66" t="s">
        <v>31</v>
      </c>
      <c r="AC66" t="s">
        <v>31</v>
      </c>
    </row>
    <row r="67" spans="1:29" hidden="1">
      <c r="A67" t="s">
        <v>47</v>
      </c>
      <c r="B67" t="s">
        <v>46</v>
      </c>
      <c r="C67" t="s">
        <v>204</v>
      </c>
      <c r="D67" t="s">
        <v>203</v>
      </c>
      <c r="E67">
        <v>54</v>
      </c>
      <c r="F67">
        <v>11.1</v>
      </c>
      <c r="G67" s="2">
        <v>1.205449054</v>
      </c>
      <c r="H67">
        <v>1</v>
      </c>
      <c r="I67">
        <v>190</v>
      </c>
      <c r="J67">
        <v>5.0000000000000001E-3</v>
      </c>
      <c r="K67">
        <v>4</v>
      </c>
      <c r="L67">
        <v>4</v>
      </c>
      <c r="M67">
        <v>2.1000000000000001E-2</v>
      </c>
      <c r="N67">
        <v>13.29</v>
      </c>
      <c r="O67">
        <v>12.98</v>
      </c>
      <c r="P67">
        <v>1.421</v>
      </c>
      <c r="Q67">
        <v>0.46</v>
      </c>
      <c r="R67">
        <v>1.0649999999999999</v>
      </c>
      <c r="S67">
        <v>0.32300000000000001</v>
      </c>
      <c r="T67">
        <v>0.96299999999999997</v>
      </c>
      <c r="U67">
        <v>1</v>
      </c>
      <c r="V67">
        <v>0.68</v>
      </c>
      <c r="W67">
        <v>0.13600000000000001</v>
      </c>
      <c r="X67">
        <v>5.0999999999999997E-2</v>
      </c>
      <c r="Y67">
        <v>4.0000000000000001E-3</v>
      </c>
      <c r="Z67">
        <v>0.182</v>
      </c>
      <c r="AA67" t="s">
        <v>31</v>
      </c>
      <c r="AB67">
        <v>0.69899999999999995</v>
      </c>
      <c r="AC67">
        <v>0.186</v>
      </c>
    </row>
    <row r="68" spans="1:29" hidden="1">
      <c r="A68" t="s">
        <v>65</v>
      </c>
      <c r="B68" t="s">
        <v>163</v>
      </c>
      <c r="C68" t="s">
        <v>200</v>
      </c>
      <c r="D68" t="s">
        <v>198</v>
      </c>
      <c r="E68">
        <v>73.3</v>
      </c>
      <c r="F68">
        <v>17.5</v>
      </c>
      <c r="G68" s="2">
        <v>1.574482658</v>
      </c>
      <c r="H68">
        <v>1</v>
      </c>
      <c r="I68">
        <v>90.5</v>
      </c>
      <c r="J68">
        <v>1.0999999999999999E-2</v>
      </c>
      <c r="K68">
        <v>2</v>
      </c>
      <c r="L68">
        <v>2</v>
      </c>
      <c r="M68">
        <v>2.1999999999999999E-2</v>
      </c>
      <c r="N68">
        <v>6</v>
      </c>
      <c r="O68">
        <v>9.5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31</v>
      </c>
      <c r="Y68" t="s">
        <v>31</v>
      </c>
      <c r="Z68" t="s">
        <v>31</v>
      </c>
      <c r="AA68" t="s">
        <v>31</v>
      </c>
      <c r="AB68" t="s">
        <v>31</v>
      </c>
      <c r="AC68" t="s">
        <v>31</v>
      </c>
    </row>
    <row r="69" spans="1:29" hidden="1">
      <c r="A69" t="s">
        <v>47</v>
      </c>
      <c r="B69" t="s">
        <v>46</v>
      </c>
      <c r="C69" t="s">
        <v>200</v>
      </c>
      <c r="D69" t="s">
        <v>202</v>
      </c>
      <c r="E69">
        <v>89.7</v>
      </c>
      <c r="F69">
        <v>20.5</v>
      </c>
      <c r="G69" s="2">
        <v>1.8783555249999999</v>
      </c>
      <c r="H69">
        <v>6</v>
      </c>
      <c r="I69">
        <v>324</v>
      </c>
      <c r="J69">
        <v>1.9E-2</v>
      </c>
      <c r="K69">
        <v>4</v>
      </c>
      <c r="L69">
        <v>1.25</v>
      </c>
      <c r="M69">
        <v>2.3E-2</v>
      </c>
      <c r="N69">
        <v>13.29</v>
      </c>
      <c r="O69">
        <v>12.98</v>
      </c>
      <c r="P69">
        <v>1.421</v>
      </c>
      <c r="Q69">
        <v>0.46</v>
      </c>
      <c r="R69">
        <v>1.0649999999999999</v>
      </c>
      <c r="S69">
        <v>0.32300000000000001</v>
      </c>
      <c r="T69">
        <v>0.96299999999999997</v>
      </c>
      <c r="U69">
        <v>1</v>
      </c>
      <c r="V69">
        <v>0.68</v>
      </c>
      <c r="W69">
        <v>0.13600000000000001</v>
      </c>
      <c r="X69">
        <v>5.0999999999999997E-2</v>
      </c>
      <c r="Y69">
        <v>4.0000000000000001E-3</v>
      </c>
      <c r="Z69">
        <v>0.182</v>
      </c>
      <c r="AA69" t="s">
        <v>31</v>
      </c>
      <c r="AB69">
        <v>0.69899999999999995</v>
      </c>
      <c r="AC69">
        <v>0.186</v>
      </c>
    </row>
    <row r="70" spans="1:29" hidden="1">
      <c r="A70" t="s">
        <v>43</v>
      </c>
      <c r="B70" t="s">
        <v>107</v>
      </c>
      <c r="C70" t="s">
        <v>204</v>
      </c>
      <c r="D70" t="s">
        <v>203</v>
      </c>
      <c r="E70">
        <v>54</v>
      </c>
      <c r="F70">
        <v>11.1</v>
      </c>
      <c r="G70" s="2">
        <v>1.205449054</v>
      </c>
      <c r="H70">
        <v>2</v>
      </c>
      <c r="I70">
        <v>250</v>
      </c>
      <c r="J70">
        <v>8.0000000000000002E-3</v>
      </c>
      <c r="K70" t="s">
        <v>31</v>
      </c>
      <c r="L70">
        <v>2.85</v>
      </c>
      <c r="M70">
        <v>2.3E-2</v>
      </c>
      <c r="N70">
        <v>18</v>
      </c>
      <c r="O70">
        <v>21</v>
      </c>
      <c r="P70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31</v>
      </c>
      <c r="Y70" t="s">
        <v>31</v>
      </c>
      <c r="Z70" t="s">
        <v>31</v>
      </c>
      <c r="AA70" t="s">
        <v>31</v>
      </c>
      <c r="AB70" t="s">
        <v>31</v>
      </c>
      <c r="AC70" t="s">
        <v>31</v>
      </c>
    </row>
    <row r="71" spans="1:29" hidden="1">
      <c r="A71" t="s">
        <v>47</v>
      </c>
      <c r="B71" t="s">
        <v>46</v>
      </c>
      <c r="C71" t="s">
        <v>64</v>
      </c>
      <c r="D71" t="s">
        <v>125</v>
      </c>
      <c r="E71">
        <v>164</v>
      </c>
      <c r="F71">
        <v>25</v>
      </c>
      <c r="G71" s="2">
        <v>3.1828143249999998</v>
      </c>
      <c r="H71">
        <v>5</v>
      </c>
      <c r="I71">
        <v>324</v>
      </c>
      <c r="J71">
        <v>1.4999999999999999E-2</v>
      </c>
      <c r="K71">
        <v>8</v>
      </c>
      <c r="L71">
        <v>1.6</v>
      </c>
      <c r="M71">
        <v>2.5000000000000001E-2</v>
      </c>
      <c r="N71">
        <v>13.29</v>
      </c>
      <c r="O71">
        <v>12.98</v>
      </c>
      <c r="P71">
        <v>1.421</v>
      </c>
      <c r="Q71">
        <v>0.46</v>
      </c>
      <c r="R71">
        <v>1.0649999999999999</v>
      </c>
      <c r="S71">
        <v>0.32300000000000001</v>
      </c>
      <c r="T71">
        <v>0.96299999999999997</v>
      </c>
      <c r="U71">
        <v>1</v>
      </c>
      <c r="V71">
        <v>0.68</v>
      </c>
      <c r="W71">
        <v>0.13600000000000001</v>
      </c>
      <c r="X71">
        <v>5.0999999999999997E-2</v>
      </c>
      <c r="Y71">
        <v>4.0000000000000001E-3</v>
      </c>
      <c r="Z71">
        <v>0.182</v>
      </c>
      <c r="AA71" t="s">
        <v>31</v>
      </c>
      <c r="AB71">
        <v>0.69899999999999995</v>
      </c>
      <c r="AC71">
        <v>0.186</v>
      </c>
    </row>
    <row r="72" spans="1:29" hidden="1">
      <c r="A72" t="s">
        <v>47</v>
      </c>
      <c r="B72" t="s">
        <v>46</v>
      </c>
      <c r="C72" t="s">
        <v>64</v>
      </c>
      <c r="D72" t="s">
        <v>121</v>
      </c>
      <c r="E72">
        <v>343.5</v>
      </c>
      <c r="F72">
        <v>30.1</v>
      </c>
      <c r="G72" s="2">
        <v>6.0734919850000004</v>
      </c>
      <c r="H72">
        <v>1</v>
      </c>
      <c r="I72">
        <v>276</v>
      </c>
      <c r="J72">
        <v>3.0000000000000001E-3</v>
      </c>
      <c r="K72">
        <v>8</v>
      </c>
      <c r="L72">
        <v>8</v>
      </c>
      <c r="M72">
        <v>2.5999999999999999E-2</v>
      </c>
      <c r="N72">
        <v>13.29</v>
      </c>
      <c r="O72">
        <v>12.98</v>
      </c>
      <c r="P72">
        <v>1.421</v>
      </c>
      <c r="Q72">
        <v>0.46</v>
      </c>
      <c r="R72">
        <v>1.0649999999999999</v>
      </c>
      <c r="S72">
        <v>0.32300000000000001</v>
      </c>
      <c r="T72">
        <v>0.96299999999999997</v>
      </c>
      <c r="U72">
        <v>1</v>
      </c>
      <c r="V72">
        <v>0.68</v>
      </c>
      <c r="W72">
        <v>0.13600000000000001</v>
      </c>
      <c r="X72">
        <v>5.0999999999999997E-2</v>
      </c>
      <c r="Y72">
        <v>4.0000000000000001E-3</v>
      </c>
      <c r="Z72">
        <v>0.182</v>
      </c>
      <c r="AA72" t="s">
        <v>31</v>
      </c>
      <c r="AB72">
        <v>0.69899999999999995</v>
      </c>
      <c r="AC72">
        <v>0.186</v>
      </c>
    </row>
    <row r="73" spans="1:29" hidden="1">
      <c r="A73" t="s">
        <v>59</v>
      </c>
      <c r="B73" t="s">
        <v>58</v>
      </c>
      <c r="C73" t="s">
        <v>128</v>
      </c>
      <c r="D73" t="s">
        <v>169</v>
      </c>
      <c r="E73">
        <v>39</v>
      </c>
      <c r="F73">
        <v>8.3000000000000007</v>
      </c>
      <c r="G73" s="2">
        <v>0.90704089499999996</v>
      </c>
      <c r="H73">
        <v>2</v>
      </c>
      <c r="I73">
        <v>77.3</v>
      </c>
      <c r="J73">
        <v>2.5999999999999999E-2</v>
      </c>
      <c r="K73">
        <v>2</v>
      </c>
      <c r="L73">
        <v>1</v>
      </c>
      <c r="M73">
        <v>2.5999999999999999E-2</v>
      </c>
      <c r="N73">
        <v>17.91</v>
      </c>
      <c r="O73">
        <v>29.71</v>
      </c>
      <c r="P73">
        <v>5.258</v>
      </c>
      <c r="Q73">
        <v>1.55</v>
      </c>
      <c r="R73">
        <v>2.1989999999999998</v>
      </c>
      <c r="S73">
        <v>0.71</v>
      </c>
      <c r="T73">
        <v>1.5569999999999999</v>
      </c>
      <c r="U73">
        <v>1</v>
      </c>
      <c r="V73">
        <v>0.54</v>
      </c>
      <c r="W73">
        <v>0.56899999999999995</v>
      </c>
      <c r="X73">
        <v>5.5E-2</v>
      </c>
      <c r="Y73">
        <v>3.0000000000000001E-3</v>
      </c>
      <c r="Z73" t="s">
        <v>31</v>
      </c>
      <c r="AA73" t="s">
        <v>31</v>
      </c>
      <c r="AB73" t="s">
        <v>31</v>
      </c>
      <c r="AC73">
        <v>3.0000000000000001E-3</v>
      </c>
    </row>
    <row r="74" spans="1:29" hidden="1">
      <c r="A74" t="s">
        <v>59</v>
      </c>
      <c r="B74" t="s">
        <v>58</v>
      </c>
      <c r="C74" t="s">
        <v>204</v>
      </c>
      <c r="D74" t="s">
        <v>210</v>
      </c>
      <c r="E74">
        <v>69.5</v>
      </c>
      <c r="F74">
        <v>13.3</v>
      </c>
      <c r="G74" s="2">
        <v>1.5029055069999999</v>
      </c>
      <c r="H74">
        <v>2</v>
      </c>
      <c r="I74">
        <v>77.3</v>
      </c>
      <c r="J74">
        <v>2.5999999999999999E-2</v>
      </c>
      <c r="K74">
        <v>2</v>
      </c>
      <c r="L74">
        <v>1</v>
      </c>
      <c r="M74">
        <v>2.5999999999999999E-2</v>
      </c>
      <c r="N74">
        <v>17.91</v>
      </c>
      <c r="O74">
        <v>29.71</v>
      </c>
      <c r="P74">
        <v>5.258</v>
      </c>
      <c r="Q74">
        <v>1.55</v>
      </c>
      <c r="R74">
        <v>2.1989999999999998</v>
      </c>
      <c r="S74">
        <v>0.71</v>
      </c>
      <c r="T74">
        <v>1.5569999999999999</v>
      </c>
      <c r="U74">
        <v>1</v>
      </c>
      <c r="V74">
        <v>0.54</v>
      </c>
      <c r="W74">
        <v>0.56899999999999995</v>
      </c>
      <c r="X74">
        <v>5.5E-2</v>
      </c>
      <c r="Y74">
        <v>3.0000000000000001E-3</v>
      </c>
      <c r="Z74" t="s">
        <v>31</v>
      </c>
      <c r="AA74" t="s">
        <v>31</v>
      </c>
      <c r="AB74" t="s">
        <v>31</v>
      </c>
      <c r="AC74">
        <v>3.0000000000000001E-3</v>
      </c>
    </row>
    <row r="75" spans="1:29" hidden="1">
      <c r="A75" t="s">
        <v>87</v>
      </c>
      <c r="B75" t="s">
        <v>86</v>
      </c>
      <c r="C75" t="s">
        <v>128</v>
      </c>
      <c r="D75" t="s">
        <v>126</v>
      </c>
      <c r="E75">
        <v>18</v>
      </c>
      <c r="F75">
        <v>7.4</v>
      </c>
      <c r="G75" s="2">
        <v>0.46147037800000001</v>
      </c>
      <c r="H75">
        <v>1</v>
      </c>
      <c r="I75">
        <v>139.69999999999999</v>
      </c>
      <c r="J75">
        <v>7.0000000000000001E-3</v>
      </c>
      <c r="K75" t="s">
        <v>31</v>
      </c>
      <c r="L75">
        <v>3.71</v>
      </c>
      <c r="M75">
        <v>2.7E-2</v>
      </c>
      <c r="N75">
        <v>5.26</v>
      </c>
      <c r="O75">
        <v>5.23</v>
      </c>
      <c r="P75">
        <v>0.161</v>
      </c>
      <c r="Q75">
        <v>0.1</v>
      </c>
      <c r="R75">
        <v>8.5000000000000006E-2</v>
      </c>
      <c r="S75">
        <v>8.0000000000000002E-3</v>
      </c>
      <c r="T75">
        <v>2.3E-2</v>
      </c>
      <c r="U75">
        <v>1</v>
      </c>
      <c r="V75">
        <v>0.86</v>
      </c>
      <c r="W75">
        <v>0.08</v>
      </c>
      <c r="X75">
        <v>2.9000000000000001E-2</v>
      </c>
      <c r="Y75">
        <v>1E-3</v>
      </c>
      <c r="Z75" t="s">
        <v>31</v>
      </c>
      <c r="AA75" t="s">
        <v>31</v>
      </c>
      <c r="AB75" t="s">
        <v>31</v>
      </c>
      <c r="AC75">
        <v>1E-3</v>
      </c>
    </row>
    <row r="76" spans="1:29" hidden="1">
      <c r="A76" t="s">
        <v>141</v>
      </c>
      <c r="B76" t="s">
        <v>140</v>
      </c>
      <c r="C76" t="s">
        <v>204</v>
      </c>
      <c r="D76" t="s">
        <v>203</v>
      </c>
      <c r="E76">
        <v>54</v>
      </c>
      <c r="F76">
        <v>11.1</v>
      </c>
      <c r="G76" s="2">
        <v>1.205449054</v>
      </c>
      <c r="H76">
        <v>4</v>
      </c>
      <c r="I76">
        <v>36</v>
      </c>
      <c r="J76">
        <v>0.111</v>
      </c>
      <c r="K76">
        <v>1</v>
      </c>
      <c r="L76">
        <v>0.25</v>
      </c>
      <c r="M76">
        <v>2.8000000000000001E-2</v>
      </c>
      <c r="N76">
        <v>15.36</v>
      </c>
      <c r="O76">
        <v>21.45</v>
      </c>
      <c r="P76">
        <v>0.98</v>
      </c>
      <c r="Q76" t="s">
        <v>31</v>
      </c>
      <c r="R76">
        <v>0.70499999999999996</v>
      </c>
      <c r="S76" t="s">
        <v>31</v>
      </c>
      <c r="T76" t="s">
        <v>31</v>
      </c>
      <c r="U76">
        <v>1</v>
      </c>
      <c r="V76">
        <v>0.75</v>
      </c>
      <c r="W76">
        <v>0.155</v>
      </c>
      <c r="X76">
        <v>9.2999999999999999E-2</v>
      </c>
      <c r="Y76" t="s">
        <v>31</v>
      </c>
      <c r="Z76" t="s">
        <v>31</v>
      </c>
      <c r="AA76" t="s">
        <v>31</v>
      </c>
      <c r="AB76">
        <v>0.70299999999999996</v>
      </c>
      <c r="AC76" t="s">
        <v>31</v>
      </c>
    </row>
    <row r="77" spans="1:29" hidden="1">
      <c r="A77" t="s">
        <v>47</v>
      </c>
      <c r="B77" t="s">
        <v>46</v>
      </c>
      <c r="C77" t="s">
        <v>64</v>
      </c>
      <c r="D77" t="s">
        <v>121</v>
      </c>
      <c r="E77">
        <v>343.5</v>
      </c>
      <c r="F77">
        <v>30.1</v>
      </c>
      <c r="G77" s="2">
        <v>6.0734919850000004</v>
      </c>
      <c r="H77">
        <v>3</v>
      </c>
      <c r="I77">
        <v>324</v>
      </c>
      <c r="J77">
        <v>8.9999999999999993E-3</v>
      </c>
      <c r="K77">
        <v>9</v>
      </c>
      <c r="L77">
        <v>3</v>
      </c>
      <c r="M77">
        <v>2.8000000000000001E-2</v>
      </c>
      <c r="N77">
        <v>13.29</v>
      </c>
      <c r="O77">
        <v>12.98</v>
      </c>
      <c r="P77">
        <v>1.421</v>
      </c>
      <c r="Q77">
        <v>0.46</v>
      </c>
      <c r="R77">
        <v>1.0649999999999999</v>
      </c>
      <c r="S77">
        <v>0.32300000000000001</v>
      </c>
      <c r="T77">
        <v>0.96299999999999997</v>
      </c>
      <c r="U77">
        <v>1</v>
      </c>
      <c r="V77">
        <v>0.68</v>
      </c>
      <c r="W77">
        <v>0.13600000000000001</v>
      </c>
      <c r="X77">
        <v>5.0999999999999997E-2</v>
      </c>
      <c r="Y77">
        <v>4.0000000000000001E-3</v>
      </c>
      <c r="Z77">
        <v>0.182</v>
      </c>
      <c r="AA77" t="s">
        <v>31</v>
      </c>
      <c r="AB77">
        <v>0.69899999999999995</v>
      </c>
      <c r="AC77">
        <v>0.186</v>
      </c>
    </row>
    <row r="78" spans="1:29" hidden="1">
      <c r="A78" t="s">
        <v>183</v>
      </c>
      <c r="B78" t="s">
        <v>201</v>
      </c>
      <c r="C78" t="s">
        <v>200</v>
      </c>
      <c r="D78" t="s">
        <v>198</v>
      </c>
      <c r="E78">
        <v>73.3</v>
      </c>
      <c r="F78">
        <v>17.5</v>
      </c>
      <c r="G78" s="2">
        <v>1.574482658</v>
      </c>
      <c r="H78">
        <v>2</v>
      </c>
      <c r="I78">
        <v>72</v>
      </c>
      <c r="J78">
        <v>2.8000000000000001E-2</v>
      </c>
      <c r="K78">
        <v>2</v>
      </c>
      <c r="L78">
        <v>1</v>
      </c>
      <c r="M78">
        <v>2.8000000000000001E-2</v>
      </c>
      <c r="N78">
        <v>3.15</v>
      </c>
      <c r="O78">
        <v>3.86</v>
      </c>
      <c r="P78">
        <v>4.9000000000000002E-2</v>
      </c>
      <c r="Q78" t="s">
        <v>31</v>
      </c>
      <c r="R78">
        <v>5.0000000000000001E-3</v>
      </c>
      <c r="S78">
        <v>2.9000000000000001E-2</v>
      </c>
      <c r="T78">
        <v>0.02</v>
      </c>
      <c r="U78">
        <v>4.0999999999999996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31</v>
      </c>
      <c r="AB78" t="s">
        <v>31</v>
      </c>
      <c r="AC78" t="s">
        <v>31</v>
      </c>
    </row>
    <row r="79" spans="1:29" hidden="1">
      <c r="A79" t="s">
        <v>82</v>
      </c>
      <c r="B79" t="s">
        <v>81</v>
      </c>
      <c r="C79" t="s">
        <v>128</v>
      </c>
      <c r="D79" t="s">
        <v>169</v>
      </c>
      <c r="E79">
        <v>39</v>
      </c>
      <c r="F79">
        <v>8.3000000000000007</v>
      </c>
      <c r="G79" s="2">
        <v>0.90704089499999996</v>
      </c>
      <c r="H79">
        <v>3</v>
      </c>
      <c r="I79">
        <v>254</v>
      </c>
      <c r="J79">
        <v>1.2E-2</v>
      </c>
      <c r="K79" t="s">
        <v>31</v>
      </c>
      <c r="L79">
        <v>2.38</v>
      </c>
      <c r="M79">
        <v>2.8000000000000001E-2</v>
      </c>
      <c r="N79">
        <v>10.47</v>
      </c>
      <c r="O79">
        <v>14.03</v>
      </c>
      <c r="P79">
        <v>0.74199999999999999</v>
      </c>
      <c r="Q79">
        <v>0.59</v>
      </c>
      <c r="R79">
        <v>0.26</v>
      </c>
      <c r="S79">
        <v>0.56899999999999995</v>
      </c>
      <c r="T79">
        <v>0.22</v>
      </c>
      <c r="U79">
        <v>1</v>
      </c>
      <c r="V79">
        <v>0.8</v>
      </c>
      <c r="W79">
        <v>7.4999999999999997E-2</v>
      </c>
      <c r="X79">
        <v>4.8000000000000001E-2</v>
      </c>
      <c r="Y79">
        <v>5.2999999999999999E-2</v>
      </c>
      <c r="Z79">
        <v>0.11</v>
      </c>
      <c r="AA79">
        <v>0.88</v>
      </c>
      <c r="AB79" t="s">
        <v>31</v>
      </c>
      <c r="AC79">
        <v>0.16400000000000001</v>
      </c>
    </row>
    <row r="80" spans="1:29" hidden="1">
      <c r="A80" t="s">
        <v>47</v>
      </c>
      <c r="B80" t="s">
        <v>46</v>
      </c>
      <c r="C80" t="s">
        <v>64</v>
      </c>
      <c r="D80" t="s">
        <v>121</v>
      </c>
      <c r="E80">
        <v>343.5</v>
      </c>
      <c r="F80">
        <v>30.1</v>
      </c>
      <c r="G80" s="2">
        <v>6.0734919850000004</v>
      </c>
      <c r="H80">
        <v>1</v>
      </c>
      <c r="I80">
        <v>330</v>
      </c>
      <c r="J80">
        <v>6.0000000000000001E-3</v>
      </c>
      <c r="K80" t="s">
        <v>31</v>
      </c>
      <c r="L80">
        <v>5</v>
      </c>
      <c r="M80">
        <v>0.03</v>
      </c>
      <c r="N80">
        <v>13.29</v>
      </c>
      <c r="O80">
        <v>12.98</v>
      </c>
      <c r="P80">
        <v>1.421</v>
      </c>
      <c r="Q80">
        <v>0.46</v>
      </c>
      <c r="R80">
        <v>1.0649999999999999</v>
      </c>
      <c r="S80">
        <v>0.32300000000000001</v>
      </c>
      <c r="T80">
        <v>0.96299999999999997</v>
      </c>
      <c r="U80">
        <v>1</v>
      </c>
      <c r="V80">
        <v>0.68</v>
      </c>
      <c r="W80">
        <v>0.13600000000000001</v>
      </c>
      <c r="X80">
        <v>5.0999999999999997E-2</v>
      </c>
      <c r="Y80">
        <v>4.0000000000000001E-3</v>
      </c>
      <c r="Z80">
        <v>0.182</v>
      </c>
      <c r="AA80" t="s">
        <v>31</v>
      </c>
      <c r="AB80">
        <v>0.69899999999999995</v>
      </c>
      <c r="AC80">
        <v>0.186</v>
      </c>
    </row>
    <row r="81" spans="1:29" hidden="1">
      <c r="A81" t="s">
        <v>47</v>
      </c>
      <c r="B81" t="s">
        <v>46</v>
      </c>
      <c r="C81" t="s">
        <v>32</v>
      </c>
      <c r="D81" t="s">
        <v>104</v>
      </c>
      <c r="E81">
        <v>1770</v>
      </c>
      <c r="F81">
        <v>22.3</v>
      </c>
      <c r="G81" s="2">
        <v>25.45474201</v>
      </c>
      <c r="H81">
        <v>1</v>
      </c>
      <c r="I81">
        <v>324</v>
      </c>
      <c r="J81">
        <v>3.0000000000000001E-3</v>
      </c>
      <c r="K81">
        <v>10</v>
      </c>
      <c r="L81">
        <v>10</v>
      </c>
      <c r="M81">
        <v>3.1E-2</v>
      </c>
      <c r="N81">
        <v>13.29</v>
      </c>
      <c r="O81">
        <v>12.98</v>
      </c>
      <c r="P81">
        <v>1.421</v>
      </c>
      <c r="Q81">
        <v>0.46</v>
      </c>
      <c r="R81">
        <v>1.0649999999999999</v>
      </c>
      <c r="S81">
        <v>0.32300000000000001</v>
      </c>
      <c r="T81">
        <v>0.96299999999999997</v>
      </c>
      <c r="U81">
        <v>1</v>
      </c>
      <c r="V81">
        <v>0.68</v>
      </c>
      <c r="W81">
        <v>0.13600000000000001</v>
      </c>
      <c r="X81">
        <v>5.0999999999999997E-2</v>
      </c>
      <c r="Y81">
        <v>4.0000000000000001E-3</v>
      </c>
      <c r="Z81">
        <v>0.182</v>
      </c>
      <c r="AA81" t="s">
        <v>31</v>
      </c>
      <c r="AB81">
        <v>0.69899999999999995</v>
      </c>
      <c r="AC81">
        <v>0.186</v>
      </c>
    </row>
    <row r="82" spans="1:29" hidden="1">
      <c r="A82" t="s">
        <v>78</v>
      </c>
      <c r="B82" t="s">
        <v>77</v>
      </c>
      <c r="C82" t="s">
        <v>204</v>
      </c>
      <c r="D82" t="s">
        <v>203</v>
      </c>
      <c r="E82">
        <v>54</v>
      </c>
      <c r="F82">
        <v>11.1</v>
      </c>
      <c r="G82" s="2">
        <v>1.205449054</v>
      </c>
      <c r="H82">
        <v>1</v>
      </c>
      <c r="I82">
        <v>32</v>
      </c>
      <c r="J82">
        <v>3.1E-2</v>
      </c>
      <c r="K82">
        <v>1</v>
      </c>
      <c r="L82">
        <v>1</v>
      </c>
      <c r="M82">
        <v>3.1E-2</v>
      </c>
      <c r="N82">
        <v>12.7</v>
      </c>
      <c r="O82">
        <v>20.350000000000001</v>
      </c>
      <c r="P82">
        <v>1.9570000000000001</v>
      </c>
      <c r="Q82">
        <v>2.74</v>
      </c>
      <c r="R82">
        <v>0.26500000000000001</v>
      </c>
      <c r="S82">
        <v>0.91800000000000004</v>
      </c>
      <c r="T82">
        <v>0.317</v>
      </c>
      <c r="U82">
        <v>1.1000000000000001</v>
      </c>
      <c r="V82">
        <v>0.8</v>
      </c>
      <c r="W82">
        <v>9.9000000000000005E-2</v>
      </c>
      <c r="X82">
        <v>6.4000000000000001E-2</v>
      </c>
      <c r="Y82">
        <v>1.4E-2</v>
      </c>
      <c r="Z82" t="s">
        <v>31</v>
      </c>
      <c r="AA82" t="s">
        <v>31</v>
      </c>
      <c r="AB82" t="s">
        <v>31</v>
      </c>
      <c r="AC82">
        <v>1.4E-2</v>
      </c>
    </row>
    <row r="83" spans="1:29" hidden="1">
      <c r="A83" t="s">
        <v>59</v>
      </c>
      <c r="B83" t="s">
        <v>175</v>
      </c>
      <c r="C83" t="s">
        <v>204</v>
      </c>
      <c r="D83" t="s">
        <v>203</v>
      </c>
      <c r="E83">
        <v>54</v>
      </c>
      <c r="F83">
        <v>11.1</v>
      </c>
      <c r="G83" s="2">
        <v>1.205449054</v>
      </c>
      <c r="H83">
        <v>1</v>
      </c>
      <c r="I83">
        <v>32</v>
      </c>
      <c r="J83">
        <v>3.1E-2</v>
      </c>
      <c r="K83">
        <v>1</v>
      </c>
      <c r="L83">
        <v>1</v>
      </c>
      <c r="M83">
        <v>3.1E-2</v>
      </c>
      <c r="N83">
        <v>10.49</v>
      </c>
      <c r="O83">
        <v>14.66</v>
      </c>
      <c r="P83">
        <v>0.75</v>
      </c>
      <c r="Q83" t="s">
        <v>31</v>
      </c>
      <c r="R83">
        <v>0.54</v>
      </c>
      <c r="S83">
        <v>0.12</v>
      </c>
      <c r="T83">
        <v>0.36</v>
      </c>
      <c r="U83">
        <v>1</v>
      </c>
      <c r="V83">
        <v>0.41</v>
      </c>
      <c r="W83">
        <v>0.53900000000000003</v>
      </c>
      <c r="X83">
        <v>7.0999999999999994E-2</v>
      </c>
      <c r="Y83" t="s">
        <v>31</v>
      </c>
      <c r="Z83" t="s">
        <v>31</v>
      </c>
      <c r="AA83">
        <v>8.4000000000000005E-2</v>
      </c>
      <c r="AB83" t="s">
        <v>31</v>
      </c>
      <c r="AC83" t="s">
        <v>31</v>
      </c>
    </row>
    <row r="84" spans="1:29" hidden="1">
      <c r="A84" t="s">
        <v>80</v>
      </c>
      <c r="B84" t="s">
        <v>116</v>
      </c>
      <c r="C84" t="s">
        <v>64</v>
      </c>
      <c r="D84" t="s">
        <v>113</v>
      </c>
      <c r="E84">
        <v>331</v>
      </c>
      <c r="F84">
        <v>30.7</v>
      </c>
      <c r="G84" s="2">
        <v>5.8798753819999998</v>
      </c>
      <c r="H84">
        <v>1</v>
      </c>
      <c r="I84">
        <v>60</v>
      </c>
      <c r="J84">
        <v>1.7000000000000001E-2</v>
      </c>
      <c r="K84">
        <v>2</v>
      </c>
      <c r="L84">
        <v>2</v>
      </c>
      <c r="M84">
        <v>3.3000000000000002E-2</v>
      </c>
      <c r="N84">
        <v>19.5</v>
      </c>
      <c r="O84">
        <v>25</v>
      </c>
      <c r="P84">
        <v>0.5</v>
      </c>
      <c r="Q84" t="s">
        <v>31</v>
      </c>
      <c r="R84">
        <v>0.2</v>
      </c>
      <c r="S84" t="s">
        <v>31</v>
      </c>
      <c r="T84" t="s">
        <v>31</v>
      </c>
      <c r="U84" t="s">
        <v>31</v>
      </c>
      <c r="V84">
        <v>0.86</v>
      </c>
      <c r="W84">
        <v>2.8000000000000001E-2</v>
      </c>
      <c r="X84">
        <v>5.6000000000000001E-2</v>
      </c>
      <c r="Y84" t="s">
        <v>31</v>
      </c>
      <c r="Z84" t="s">
        <v>31</v>
      </c>
      <c r="AA84">
        <v>0.88</v>
      </c>
      <c r="AB84" t="s">
        <v>31</v>
      </c>
      <c r="AC84" t="s">
        <v>31</v>
      </c>
    </row>
    <row r="85" spans="1:29" hidden="1">
      <c r="A85" t="s">
        <v>65</v>
      </c>
      <c r="B85" t="s">
        <v>83</v>
      </c>
      <c r="C85" t="s">
        <v>70</v>
      </c>
      <c r="D85" t="s">
        <v>68</v>
      </c>
      <c r="E85">
        <v>11</v>
      </c>
      <c r="F85">
        <v>6.1</v>
      </c>
      <c r="G85" s="2">
        <v>0.30006296300000002</v>
      </c>
      <c r="H85">
        <v>1</v>
      </c>
      <c r="I85">
        <v>91.4</v>
      </c>
      <c r="J85">
        <v>1.0999999999999999E-2</v>
      </c>
      <c r="K85">
        <v>3</v>
      </c>
      <c r="L85">
        <v>3</v>
      </c>
      <c r="M85">
        <v>3.3000000000000002E-2</v>
      </c>
      <c r="N85">
        <v>7.2</v>
      </c>
      <c r="O85">
        <v>14.1</v>
      </c>
      <c r="P85" t="s">
        <v>31</v>
      </c>
      <c r="Q85" t="s">
        <v>31</v>
      </c>
      <c r="R85" t="s">
        <v>31</v>
      </c>
      <c r="S85" t="s">
        <v>31</v>
      </c>
      <c r="T85">
        <v>2</v>
      </c>
      <c r="U85" t="s">
        <v>31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  <c r="AB85" t="s">
        <v>31</v>
      </c>
      <c r="AC85" t="s">
        <v>31</v>
      </c>
    </row>
    <row r="86" spans="1:29" hidden="1">
      <c r="A86" t="s">
        <v>65</v>
      </c>
      <c r="B86" t="s">
        <v>83</v>
      </c>
      <c r="C86" t="s">
        <v>128</v>
      </c>
      <c r="D86" t="s">
        <v>126</v>
      </c>
      <c r="E86">
        <v>18</v>
      </c>
      <c r="F86">
        <v>7.4</v>
      </c>
      <c r="G86" s="2">
        <v>0.46147037800000001</v>
      </c>
      <c r="H86">
        <v>3</v>
      </c>
      <c r="I86">
        <v>91.4</v>
      </c>
      <c r="J86">
        <v>3.3000000000000002E-2</v>
      </c>
      <c r="K86">
        <v>3</v>
      </c>
      <c r="L86">
        <v>1</v>
      </c>
      <c r="M86">
        <v>3.3000000000000002E-2</v>
      </c>
      <c r="N86">
        <v>7.2</v>
      </c>
      <c r="O86">
        <v>14.1</v>
      </c>
      <c r="P86" t="s">
        <v>31</v>
      </c>
      <c r="Q86" t="s">
        <v>31</v>
      </c>
      <c r="R86" t="s">
        <v>31</v>
      </c>
      <c r="S86" t="s">
        <v>31</v>
      </c>
      <c r="T86">
        <v>2</v>
      </c>
      <c r="U86" t="s">
        <v>31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  <c r="AA86" t="s">
        <v>31</v>
      </c>
      <c r="AB86" t="s">
        <v>31</v>
      </c>
      <c r="AC86" t="s">
        <v>31</v>
      </c>
    </row>
    <row r="87" spans="1:29" hidden="1">
      <c r="A87" t="s">
        <v>47</v>
      </c>
      <c r="B87" t="s">
        <v>46</v>
      </c>
      <c r="C87" t="s">
        <v>200</v>
      </c>
      <c r="D87" t="s">
        <v>202</v>
      </c>
      <c r="E87">
        <v>89.7</v>
      </c>
      <c r="F87">
        <v>20.5</v>
      </c>
      <c r="G87" s="2">
        <v>1.8783555249999999</v>
      </c>
      <c r="H87">
        <v>5</v>
      </c>
      <c r="I87">
        <v>324</v>
      </c>
      <c r="J87">
        <v>1.4999999999999999E-2</v>
      </c>
      <c r="K87">
        <v>11</v>
      </c>
      <c r="L87">
        <v>2.2000000000000002</v>
      </c>
      <c r="M87">
        <v>3.4000000000000002E-2</v>
      </c>
      <c r="N87">
        <v>13.29</v>
      </c>
      <c r="O87">
        <v>12.98</v>
      </c>
      <c r="P87">
        <v>1.421</v>
      </c>
      <c r="Q87">
        <v>0.46</v>
      </c>
      <c r="R87">
        <v>1.0649999999999999</v>
      </c>
      <c r="S87">
        <v>0.32300000000000001</v>
      </c>
      <c r="T87">
        <v>0.96299999999999997</v>
      </c>
      <c r="U87">
        <v>1</v>
      </c>
      <c r="V87">
        <v>0.68</v>
      </c>
      <c r="W87">
        <v>0.13600000000000001</v>
      </c>
      <c r="X87">
        <v>5.0999999999999997E-2</v>
      </c>
      <c r="Y87">
        <v>4.0000000000000001E-3</v>
      </c>
      <c r="Z87">
        <v>0.182</v>
      </c>
      <c r="AA87" t="s">
        <v>31</v>
      </c>
      <c r="AB87">
        <v>0.69899999999999995</v>
      </c>
      <c r="AC87">
        <v>0.186</v>
      </c>
    </row>
    <row r="88" spans="1:29" hidden="1">
      <c r="A88" t="s">
        <v>43</v>
      </c>
      <c r="B88" t="s">
        <v>107</v>
      </c>
      <c r="C88" t="s">
        <v>204</v>
      </c>
      <c r="D88" t="s">
        <v>210</v>
      </c>
      <c r="E88">
        <v>69.5</v>
      </c>
      <c r="F88">
        <v>13.3</v>
      </c>
      <c r="G88" s="2">
        <v>1.5029055069999999</v>
      </c>
      <c r="H88">
        <v>3</v>
      </c>
      <c r="I88">
        <v>250</v>
      </c>
      <c r="J88">
        <v>1.2E-2</v>
      </c>
      <c r="K88" t="s">
        <v>31</v>
      </c>
      <c r="L88">
        <v>2.85</v>
      </c>
      <c r="M88">
        <v>3.4000000000000002E-2</v>
      </c>
      <c r="N88">
        <v>18</v>
      </c>
      <c r="O88">
        <v>21</v>
      </c>
      <c r="P88" t="s">
        <v>31</v>
      </c>
      <c r="Q88" t="s">
        <v>31</v>
      </c>
      <c r="R88" t="s">
        <v>31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  <c r="AA88" t="s">
        <v>31</v>
      </c>
      <c r="AB88" t="s">
        <v>31</v>
      </c>
      <c r="AC88" t="s">
        <v>31</v>
      </c>
    </row>
    <row r="89" spans="1:29" hidden="1">
      <c r="A89" t="s">
        <v>47</v>
      </c>
      <c r="B89" t="s">
        <v>46</v>
      </c>
      <c r="C89" t="s">
        <v>204</v>
      </c>
      <c r="D89" t="s">
        <v>210</v>
      </c>
      <c r="E89">
        <v>69.5</v>
      </c>
      <c r="F89">
        <v>13.3</v>
      </c>
      <c r="G89" s="2">
        <v>1.5029055069999999</v>
      </c>
      <c r="H89" t="s">
        <v>31</v>
      </c>
      <c r="I89" t="s">
        <v>31</v>
      </c>
      <c r="J89">
        <v>0.02</v>
      </c>
      <c r="K89" t="s">
        <v>31</v>
      </c>
      <c r="L89">
        <v>1.75</v>
      </c>
      <c r="M89">
        <v>3.5000000000000003E-2</v>
      </c>
      <c r="N89">
        <v>13.29</v>
      </c>
      <c r="O89">
        <v>12.98</v>
      </c>
      <c r="P89">
        <v>1.421</v>
      </c>
      <c r="Q89">
        <v>0.46</v>
      </c>
      <c r="R89">
        <v>1.0649999999999999</v>
      </c>
      <c r="S89">
        <v>0.32300000000000001</v>
      </c>
      <c r="T89">
        <v>0.96299999999999997</v>
      </c>
      <c r="U89">
        <v>1</v>
      </c>
      <c r="V89">
        <v>0.68</v>
      </c>
      <c r="W89">
        <v>0.13600000000000001</v>
      </c>
      <c r="X89">
        <v>5.0999999999999997E-2</v>
      </c>
      <c r="Y89">
        <v>4.0000000000000001E-3</v>
      </c>
      <c r="Z89">
        <v>0.182</v>
      </c>
      <c r="AA89" t="s">
        <v>31</v>
      </c>
      <c r="AB89">
        <v>0.69899999999999995</v>
      </c>
      <c r="AC89">
        <v>0.186</v>
      </c>
    </row>
    <row r="90" spans="1:29" hidden="1">
      <c r="A90" t="s">
        <v>47</v>
      </c>
      <c r="B90" t="s">
        <v>46</v>
      </c>
      <c r="C90" t="s">
        <v>32</v>
      </c>
      <c r="D90" t="s">
        <v>104</v>
      </c>
      <c r="E90">
        <v>1770</v>
      </c>
      <c r="F90">
        <v>22.3</v>
      </c>
      <c r="G90" s="2">
        <v>25.45474201</v>
      </c>
      <c r="H90">
        <v>3</v>
      </c>
      <c r="I90">
        <v>750</v>
      </c>
      <c r="J90">
        <v>4.0000000000000001E-3</v>
      </c>
      <c r="K90" t="s">
        <v>31</v>
      </c>
      <c r="L90">
        <v>8.9700000000000006</v>
      </c>
      <c r="M90">
        <v>3.5999999999999997E-2</v>
      </c>
      <c r="N90">
        <v>13.29</v>
      </c>
      <c r="O90">
        <v>12.98</v>
      </c>
      <c r="P90">
        <v>1.421</v>
      </c>
      <c r="Q90">
        <v>0.46</v>
      </c>
      <c r="R90">
        <v>1.0649999999999999</v>
      </c>
      <c r="S90">
        <v>0.32300000000000001</v>
      </c>
      <c r="T90">
        <v>0.96299999999999997</v>
      </c>
      <c r="U90">
        <v>1</v>
      </c>
      <c r="V90">
        <v>0.68</v>
      </c>
      <c r="W90">
        <v>0.13600000000000001</v>
      </c>
      <c r="X90">
        <v>5.0999999999999997E-2</v>
      </c>
      <c r="Y90">
        <v>4.0000000000000001E-3</v>
      </c>
      <c r="Z90">
        <v>0.182</v>
      </c>
      <c r="AA90" t="s">
        <v>31</v>
      </c>
      <c r="AB90">
        <v>0.69899999999999995</v>
      </c>
      <c r="AC90">
        <v>0.186</v>
      </c>
    </row>
    <row r="91" spans="1:29" hidden="1">
      <c r="A91" t="s">
        <v>47</v>
      </c>
      <c r="B91" t="s">
        <v>46</v>
      </c>
      <c r="C91" t="s">
        <v>112</v>
      </c>
      <c r="D91" t="s">
        <v>110</v>
      </c>
      <c r="E91">
        <v>200</v>
      </c>
      <c r="F91">
        <v>23.6</v>
      </c>
      <c r="G91" s="2">
        <v>3.785630201</v>
      </c>
      <c r="H91">
        <v>3</v>
      </c>
      <c r="I91">
        <v>190</v>
      </c>
      <c r="J91">
        <v>1.6E-2</v>
      </c>
      <c r="K91">
        <v>7</v>
      </c>
      <c r="L91">
        <v>2.33</v>
      </c>
      <c r="M91">
        <v>3.6999999999999998E-2</v>
      </c>
      <c r="N91">
        <v>13.29</v>
      </c>
      <c r="O91">
        <v>12.98</v>
      </c>
      <c r="P91">
        <v>1.421</v>
      </c>
      <c r="Q91">
        <v>0.46</v>
      </c>
      <c r="R91">
        <v>1.0649999999999999</v>
      </c>
      <c r="S91">
        <v>0.32300000000000001</v>
      </c>
      <c r="T91">
        <v>0.96299999999999997</v>
      </c>
      <c r="U91">
        <v>1</v>
      </c>
      <c r="V91">
        <v>0.68</v>
      </c>
      <c r="W91">
        <v>0.13600000000000001</v>
      </c>
      <c r="X91">
        <v>5.0999999999999997E-2</v>
      </c>
      <c r="Y91">
        <v>4.0000000000000001E-3</v>
      </c>
      <c r="Z91">
        <v>0.182</v>
      </c>
      <c r="AA91" t="s">
        <v>31</v>
      </c>
      <c r="AB91">
        <v>0.69899999999999995</v>
      </c>
      <c r="AC91">
        <v>0.186</v>
      </c>
    </row>
    <row r="92" spans="1:29" hidden="1">
      <c r="A92" t="s">
        <v>47</v>
      </c>
      <c r="B92" t="s">
        <v>46</v>
      </c>
      <c r="C92" t="s">
        <v>64</v>
      </c>
      <c r="D92" t="s">
        <v>113</v>
      </c>
      <c r="E92">
        <v>331</v>
      </c>
      <c r="F92">
        <v>30.7</v>
      </c>
      <c r="G92" s="2">
        <v>5.8798753819999998</v>
      </c>
      <c r="H92">
        <v>4</v>
      </c>
      <c r="I92">
        <v>324</v>
      </c>
      <c r="J92">
        <v>1.2E-2</v>
      </c>
      <c r="K92">
        <v>13</v>
      </c>
      <c r="L92">
        <v>3.25</v>
      </c>
      <c r="M92">
        <v>0.04</v>
      </c>
      <c r="N92">
        <v>13.29</v>
      </c>
      <c r="O92">
        <v>12.98</v>
      </c>
      <c r="P92">
        <v>1.421</v>
      </c>
      <c r="Q92">
        <v>0.46</v>
      </c>
      <c r="R92">
        <v>1.0649999999999999</v>
      </c>
      <c r="S92">
        <v>0.32300000000000001</v>
      </c>
      <c r="T92">
        <v>0.96299999999999997</v>
      </c>
      <c r="U92">
        <v>1</v>
      </c>
      <c r="V92">
        <v>0.68</v>
      </c>
      <c r="W92">
        <v>0.13600000000000001</v>
      </c>
      <c r="X92">
        <v>5.0999999999999997E-2</v>
      </c>
      <c r="Y92">
        <v>4.0000000000000001E-3</v>
      </c>
      <c r="Z92">
        <v>0.182</v>
      </c>
      <c r="AA92" t="s">
        <v>31</v>
      </c>
      <c r="AB92">
        <v>0.69899999999999995</v>
      </c>
      <c r="AC92">
        <v>0.186</v>
      </c>
    </row>
    <row r="93" spans="1:29" hidden="1">
      <c r="A93" t="s">
        <v>67</v>
      </c>
      <c r="B93" t="s">
        <v>66</v>
      </c>
      <c r="C93" t="s">
        <v>204</v>
      </c>
      <c r="D93" t="s">
        <v>210</v>
      </c>
      <c r="E93">
        <v>69.5</v>
      </c>
      <c r="F93">
        <v>13.3</v>
      </c>
      <c r="G93" s="2">
        <v>1.5029055069999999</v>
      </c>
      <c r="H93">
        <v>1</v>
      </c>
      <c r="I93">
        <v>250</v>
      </c>
      <c r="J93">
        <v>4.0000000000000001E-3</v>
      </c>
      <c r="K93" t="s">
        <v>31</v>
      </c>
      <c r="L93">
        <v>10.029999999999999</v>
      </c>
      <c r="M93">
        <v>0.04</v>
      </c>
      <c r="N93">
        <v>3.16</v>
      </c>
      <c r="O93">
        <v>4.03</v>
      </c>
      <c r="P93" t="s">
        <v>31</v>
      </c>
      <c r="Q93" t="s">
        <v>31</v>
      </c>
      <c r="R93" t="s">
        <v>31</v>
      </c>
      <c r="S93" t="s">
        <v>31</v>
      </c>
      <c r="T93" t="s">
        <v>31</v>
      </c>
      <c r="U93" t="s">
        <v>31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  <c r="AA93" t="s">
        <v>31</v>
      </c>
      <c r="AB93" t="s">
        <v>31</v>
      </c>
      <c r="AC93" t="s">
        <v>31</v>
      </c>
    </row>
    <row r="94" spans="1:29" hidden="1">
      <c r="A94" t="s">
        <v>67</v>
      </c>
      <c r="B94" t="s">
        <v>154</v>
      </c>
      <c r="C94" t="s">
        <v>128</v>
      </c>
      <c r="D94" t="s">
        <v>178</v>
      </c>
      <c r="E94">
        <v>32.5</v>
      </c>
      <c r="F94">
        <v>8.9</v>
      </c>
      <c r="G94" s="2">
        <v>0.77343226300000001</v>
      </c>
      <c r="H94">
        <v>5</v>
      </c>
      <c r="I94">
        <v>254</v>
      </c>
      <c r="J94">
        <v>0.02</v>
      </c>
      <c r="K94" t="s">
        <v>31</v>
      </c>
      <c r="L94">
        <v>2.1</v>
      </c>
      <c r="M94">
        <v>4.1000000000000002E-2</v>
      </c>
      <c r="N94">
        <v>3.27</v>
      </c>
      <c r="O94">
        <v>3.44</v>
      </c>
      <c r="P94" t="s">
        <v>31</v>
      </c>
      <c r="Q94" t="s">
        <v>31</v>
      </c>
      <c r="R94" t="s">
        <v>31</v>
      </c>
      <c r="S94" t="s">
        <v>31</v>
      </c>
      <c r="T94" t="s">
        <v>31</v>
      </c>
      <c r="U94" t="s">
        <v>31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  <c r="AA94" t="s">
        <v>31</v>
      </c>
      <c r="AB94" t="s">
        <v>31</v>
      </c>
      <c r="AC94" t="s">
        <v>31</v>
      </c>
    </row>
    <row r="95" spans="1:29">
      <c r="A95" t="s">
        <v>33</v>
      </c>
      <c r="B95" t="s">
        <v>30</v>
      </c>
      <c r="C95" t="s">
        <v>32</v>
      </c>
      <c r="D95" t="s">
        <v>29</v>
      </c>
      <c r="E95">
        <v>1250</v>
      </c>
      <c r="F95">
        <v>19.100000000000001</v>
      </c>
      <c r="G95" s="2">
        <v>18.781880900000001</v>
      </c>
      <c r="H95">
        <v>2</v>
      </c>
      <c r="I95">
        <v>48.2</v>
      </c>
      <c r="J95">
        <v>4.2000000000000003E-2</v>
      </c>
      <c r="K95">
        <v>1</v>
      </c>
      <c r="L95">
        <v>1</v>
      </c>
      <c r="M95">
        <v>4.2000000000000003E-2</v>
      </c>
      <c r="N95">
        <v>11.2</v>
      </c>
      <c r="O95">
        <v>147.6</v>
      </c>
      <c r="P95">
        <v>14.87</v>
      </c>
      <c r="Q95" t="s">
        <v>31</v>
      </c>
      <c r="R95">
        <v>1E-3</v>
      </c>
      <c r="S95">
        <v>9.7370000000000001</v>
      </c>
      <c r="T95" t="s">
        <v>31</v>
      </c>
      <c r="U95">
        <v>2964</v>
      </c>
      <c r="V95" t="s">
        <v>31</v>
      </c>
      <c r="W95">
        <v>3.6999999999999998E-2</v>
      </c>
      <c r="X95">
        <v>0.121</v>
      </c>
      <c r="Y95">
        <v>8.0000000000000002E-3</v>
      </c>
      <c r="Z95">
        <v>7.6999999999999999E-2</v>
      </c>
      <c r="AA95" t="s">
        <v>31</v>
      </c>
      <c r="AB95" t="s">
        <v>31</v>
      </c>
      <c r="AC95">
        <v>8.4000000000000005E-2</v>
      </c>
    </row>
    <row r="96" spans="1:29" hidden="1">
      <c r="A96" t="s">
        <v>183</v>
      </c>
      <c r="B96" t="s">
        <v>201</v>
      </c>
      <c r="C96" t="s">
        <v>204</v>
      </c>
      <c r="D96" t="s">
        <v>203</v>
      </c>
      <c r="E96">
        <v>54</v>
      </c>
      <c r="F96">
        <v>11.1</v>
      </c>
      <c r="G96" s="2">
        <v>1.205449054</v>
      </c>
      <c r="H96">
        <v>2</v>
      </c>
      <c r="I96">
        <v>72</v>
      </c>
      <c r="J96">
        <v>2.8000000000000001E-2</v>
      </c>
      <c r="K96">
        <v>3</v>
      </c>
      <c r="L96">
        <v>1.5</v>
      </c>
      <c r="M96">
        <v>4.2000000000000003E-2</v>
      </c>
      <c r="N96">
        <v>3.15</v>
      </c>
      <c r="O96">
        <v>3.86</v>
      </c>
      <c r="P96">
        <v>4.9000000000000002E-2</v>
      </c>
      <c r="Q96" t="s">
        <v>31</v>
      </c>
      <c r="R96">
        <v>5.0000000000000001E-3</v>
      </c>
      <c r="S96">
        <v>2.9000000000000001E-2</v>
      </c>
      <c r="T96">
        <v>0.02</v>
      </c>
      <c r="U96">
        <v>4.0999999999999996</v>
      </c>
      <c r="V96" t="s">
        <v>31</v>
      </c>
      <c r="W96" t="s">
        <v>31</v>
      </c>
      <c r="X96" t="s">
        <v>31</v>
      </c>
      <c r="Y96" t="s">
        <v>31</v>
      </c>
      <c r="Z96" t="s">
        <v>31</v>
      </c>
      <c r="AA96" t="s">
        <v>31</v>
      </c>
      <c r="AB96" t="s">
        <v>31</v>
      </c>
      <c r="AC96" t="s">
        <v>31</v>
      </c>
    </row>
    <row r="97" spans="1:29" hidden="1">
      <c r="A97" t="s">
        <v>109</v>
      </c>
      <c r="B97" t="s">
        <v>108</v>
      </c>
      <c r="C97" t="s">
        <v>204</v>
      </c>
      <c r="D97" t="s">
        <v>203</v>
      </c>
      <c r="E97">
        <v>54</v>
      </c>
      <c r="F97">
        <v>11.1</v>
      </c>
      <c r="G97" s="2">
        <v>1.205449054</v>
      </c>
      <c r="H97">
        <v>1</v>
      </c>
      <c r="I97">
        <v>24</v>
      </c>
      <c r="J97">
        <v>4.2000000000000003E-2</v>
      </c>
      <c r="K97">
        <v>1</v>
      </c>
      <c r="L97">
        <v>1</v>
      </c>
      <c r="M97">
        <v>4.2000000000000003E-2</v>
      </c>
      <c r="N97">
        <v>10.9</v>
      </c>
      <c r="O97" t="s">
        <v>31</v>
      </c>
      <c r="P97" t="s">
        <v>31</v>
      </c>
      <c r="Q97" t="s">
        <v>31</v>
      </c>
      <c r="R97" t="s">
        <v>31</v>
      </c>
      <c r="S97" t="s">
        <v>31</v>
      </c>
      <c r="T97" t="s">
        <v>31</v>
      </c>
      <c r="U97">
        <v>1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  <c r="AA97" t="s">
        <v>31</v>
      </c>
      <c r="AB97" t="s">
        <v>31</v>
      </c>
      <c r="AC97" t="s">
        <v>31</v>
      </c>
    </row>
    <row r="98" spans="1:29" hidden="1">
      <c r="A98" t="s">
        <v>162</v>
      </c>
      <c r="B98" t="s">
        <v>161</v>
      </c>
      <c r="C98" t="s">
        <v>128</v>
      </c>
      <c r="D98" t="s">
        <v>178</v>
      </c>
      <c r="E98">
        <v>32.5</v>
      </c>
      <c r="F98">
        <v>8.9</v>
      </c>
      <c r="G98" s="2">
        <v>0.77343226300000001</v>
      </c>
      <c r="H98">
        <v>1</v>
      </c>
      <c r="I98">
        <v>23</v>
      </c>
      <c r="J98">
        <v>4.2999999999999997E-2</v>
      </c>
      <c r="K98">
        <v>1</v>
      </c>
      <c r="L98">
        <v>1</v>
      </c>
      <c r="M98">
        <v>4.2999999999999997E-2</v>
      </c>
      <c r="N98">
        <v>2.92</v>
      </c>
      <c r="O98">
        <v>3.24</v>
      </c>
      <c r="P98">
        <v>0.01</v>
      </c>
      <c r="Q98" t="s">
        <v>31</v>
      </c>
      <c r="R98">
        <v>4.0000000000000001E-3</v>
      </c>
      <c r="S98">
        <v>6.0000000000000001E-3</v>
      </c>
      <c r="T98" t="s">
        <v>31</v>
      </c>
      <c r="U98">
        <v>1</v>
      </c>
      <c r="V98" t="s">
        <v>31</v>
      </c>
      <c r="W98">
        <v>0.48799999999999999</v>
      </c>
      <c r="X98">
        <v>0.107</v>
      </c>
      <c r="Y98">
        <v>1E-3</v>
      </c>
      <c r="Z98">
        <v>2.1000000000000001E-2</v>
      </c>
      <c r="AA98" t="s">
        <v>31</v>
      </c>
      <c r="AB98" t="s">
        <v>31</v>
      </c>
      <c r="AC98">
        <v>2.1999999999999999E-2</v>
      </c>
    </row>
    <row r="99" spans="1:29">
      <c r="A99" t="s">
        <v>33</v>
      </c>
      <c r="B99" t="s">
        <v>30</v>
      </c>
      <c r="C99" t="s">
        <v>64</v>
      </c>
      <c r="D99" t="s">
        <v>113</v>
      </c>
      <c r="E99">
        <v>331</v>
      </c>
      <c r="F99">
        <v>30.7</v>
      </c>
      <c r="G99" s="2">
        <v>5.8798753819999998</v>
      </c>
      <c r="H99">
        <v>6</v>
      </c>
      <c r="I99">
        <v>48.2</v>
      </c>
      <c r="J99">
        <v>0.125</v>
      </c>
      <c r="K99">
        <v>10</v>
      </c>
      <c r="L99">
        <v>0.35</v>
      </c>
      <c r="M99">
        <v>4.3999999999999997E-2</v>
      </c>
      <c r="N99">
        <v>11.2</v>
      </c>
      <c r="O99">
        <v>147.6</v>
      </c>
      <c r="P99">
        <v>14.87</v>
      </c>
      <c r="Q99" t="s">
        <v>31</v>
      </c>
      <c r="R99">
        <v>1E-3</v>
      </c>
      <c r="S99">
        <v>9.7370000000000001</v>
      </c>
      <c r="T99" t="s">
        <v>31</v>
      </c>
      <c r="U99">
        <v>2964</v>
      </c>
      <c r="V99" t="s">
        <v>31</v>
      </c>
      <c r="W99">
        <v>3.6999999999999998E-2</v>
      </c>
      <c r="X99">
        <v>0.121</v>
      </c>
      <c r="Y99">
        <v>8.0000000000000002E-3</v>
      </c>
      <c r="Z99">
        <v>7.6999999999999999E-2</v>
      </c>
      <c r="AA99" t="s">
        <v>31</v>
      </c>
      <c r="AB99" t="s">
        <v>31</v>
      </c>
      <c r="AC99">
        <v>8.4000000000000005E-2</v>
      </c>
    </row>
    <row r="100" spans="1:29" hidden="1">
      <c r="A100" t="s">
        <v>65</v>
      </c>
      <c r="B100" t="s">
        <v>83</v>
      </c>
      <c r="C100" t="s">
        <v>112</v>
      </c>
      <c r="D100" t="s">
        <v>197</v>
      </c>
      <c r="E100">
        <v>68.099999999999994</v>
      </c>
      <c r="F100">
        <v>16.600000000000001</v>
      </c>
      <c r="G100" s="2">
        <v>1.4764118180000001</v>
      </c>
      <c r="H100">
        <v>3</v>
      </c>
      <c r="I100">
        <v>91.4</v>
      </c>
      <c r="J100">
        <v>3.3000000000000002E-2</v>
      </c>
      <c r="K100">
        <v>4</v>
      </c>
      <c r="L100">
        <v>1.33</v>
      </c>
      <c r="M100">
        <v>4.3999999999999997E-2</v>
      </c>
      <c r="N100">
        <v>7.2</v>
      </c>
      <c r="O100">
        <v>14.1</v>
      </c>
      <c r="P100" t="s">
        <v>31</v>
      </c>
      <c r="Q100" t="s">
        <v>31</v>
      </c>
      <c r="R100" t="s">
        <v>31</v>
      </c>
      <c r="S100" t="s">
        <v>31</v>
      </c>
      <c r="T100">
        <v>2</v>
      </c>
      <c r="U100" t="s">
        <v>31</v>
      </c>
      <c r="V100" t="s">
        <v>31</v>
      </c>
      <c r="W100" t="s">
        <v>31</v>
      </c>
      <c r="X100" t="s">
        <v>31</v>
      </c>
      <c r="Y100" t="s">
        <v>31</v>
      </c>
      <c r="Z100" t="s">
        <v>31</v>
      </c>
      <c r="AA100" t="s">
        <v>31</v>
      </c>
      <c r="AB100" t="s">
        <v>31</v>
      </c>
      <c r="AC100" t="s">
        <v>31</v>
      </c>
    </row>
    <row r="101" spans="1:29" hidden="1">
      <c r="A101" t="s">
        <v>47</v>
      </c>
      <c r="B101" t="s">
        <v>46</v>
      </c>
      <c r="C101" t="s">
        <v>64</v>
      </c>
      <c r="D101" t="s">
        <v>113</v>
      </c>
      <c r="E101">
        <v>331</v>
      </c>
      <c r="F101">
        <v>30.7</v>
      </c>
      <c r="G101" s="2">
        <v>5.8798753819999998</v>
      </c>
      <c r="H101">
        <v>3</v>
      </c>
      <c r="I101">
        <v>276</v>
      </c>
      <c r="J101">
        <v>0.01</v>
      </c>
      <c r="K101">
        <v>14</v>
      </c>
      <c r="L101">
        <v>4.67</v>
      </c>
      <c r="M101">
        <v>4.4999999999999998E-2</v>
      </c>
      <c r="N101">
        <v>13.29</v>
      </c>
      <c r="O101">
        <v>12.98</v>
      </c>
      <c r="P101">
        <v>1.421</v>
      </c>
      <c r="Q101">
        <v>0.46</v>
      </c>
      <c r="R101">
        <v>1.0649999999999999</v>
      </c>
      <c r="S101">
        <v>0.32300000000000001</v>
      </c>
      <c r="T101">
        <v>0.96299999999999997</v>
      </c>
      <c r="U101">
        <v>1</v>
      </c>
      <c r="V101">
        <v>0.68</v>
      </c>
      <c r="W101">
        <v>0.13600000000000001</v>
      </c>
      <c r="X101">
        <v>5.0999999999999997E-2</v>
      </c>
      <c r="Y101">
        <v>4.0000000000000001E-3</v>
      </c>
      <c r="Z101">
        <v>0.182</v>
      </c>
      <c r="AA101" t="s">
        <v>31</v>
      </c>
      <c r="AB101">
        <v>0.69899999999999995</v>
      </c>
      <c r="AC101">
        <v>0.186</v>
      </c>
    </row>
    <row r="102" spans="1:29" hidden="1">
      <c r="A102" t="s">
        <v>47</v>
      </c>
      <c r="B102" t="s">
        <v>46</v>
      </c>
      <c r="C102" t="s">
        <v>200</v>
      </c>
      <c r="D102" t="s">
        <v>202</v>
      </c>
      <c r="E102">
        <v>89.7</v>
      </c>
      <c r="F102">
        <v>20.5</v>
      </c>
      <c r="G102" s="2">
        <v>1.8783555249999999</v>
      </c>
      <c r="H102">
        <v>6</v>
      </c>
      <c r="I102">
        <v>750</v>
      </c>
      <c r="J102">
        <v>8.0000000000000002E-3</v>
      </c>
      <c r="K102" t="s">
        <v>31</v>
      </c>
      <c r="L102">
        <v>5.63</v>
      </c>
      <c r="M102">
        <v>4.4999999999999998E-2</v>
      </c>
      <c r="N102">
        <v>13.29</v>
      </c>
      <c r="O102">
        <v>12.98</v>
      </c>
      <c r="P102">
        <v>1.421</v>
      </c>
      <c r="Q102">
        <v>0.46</v>
      </c>
      <c r="R102">
        <v>1.0649999999999999</v>
      </c>
      <c r="S102">
        <v>0.32300000000000001</v>
      </c>
      <c r="T102">
        <v>0.96299999999999997</v>
      </c>
      <c r="U102">
        <v>1</v>
      </c>
      <c r="V102">
        <v>0.68</v>
      </c>
      <c r="W102">
        <v>0.13600000000000001</v>
      </c>
      <c r="X102">
        <v>5.0999999999999997E-2</v>
      </c>
      <c r="Y102">
        <v>4.0000000000000001E-3</v>
      </c>
      <c r="Z102">
        <v>0.182</v>
      </c>
      <c r="AA102" t="s">
        <v>31</v>
      </c>
      <c r="AB102">
        <v>0.69899999999999995</v>
      </c>
      <c r="AC102">
        <v>0.186</v>
      </c>
    </row>
    <row r="103" spans="1:29" hidden="1">
      <c r="A103" t="s">
        <v>47</v>
      </c>
      <c r="B103" t="s">
        <v>46</v>
      </c>
      <c r="C103" t="s">
        <v>204</v>
      </c>
      <c r="D103" t="s">
        <v>203</v>
      </c>
      <c r="E103">
        <v>54</v>
      </c>
      <c r="F103">
        <v>11.1</v>
      </c>
      <c r="G103" s="2">
        <v>1.205449054</v>
      </c>
      <c r="H103">
        <v>7</v>
      </c>
      <c r="I103">
        <v>324</v>
      </c>
      <c r="J103">
        <v>2.1999999999999999E-2</v>
      </c>
      <c r="K103">
        <v>15</v>
      </c>
      <c r="L103">
        <v>2.14</v>
      </c>
      <c r="M103">
        <v>4.5999999999999999E-2</v>
      </c>
      <c r="N103">
        <v>13.29</v>
      </c>
      <c r="O103">
        <v>12.98</v>
      </c>
      <c r="P103">
        <v>1.421</v>
      </c>
      <c r="Q103">
        <v>0.46</v>
      </c>
      <c r="R103">
        <v>1.0649999999999999</v>
      </c>
      <c r="S103">
        <v>0.32300000000000001</v>
      </c>
      <c r="T103">
        <v>0.96299999999999997</v>
      </c>
      <c r="U103">
        <v>1</v>
      </c>
      <c r="V103">
        <v>0.68</v>
      </c>
      <c r="W103">
        <v>0.13600000000000001</v>
      </c>
      <c r="X103">
        <v>5.0999999999999997E-2</v>
      </c>
      <c r="Y103">
        <v>4.0000000000000001E-3</v>
      </c>
      <c r="Z103">
        <v>0.182</v>
      </c>
      <c r="AA103" t="s">
        <v>31</v>
      </c>
      <c r="AB103">
        <v>0.69899999999999995</v>
      </c>
      <c r="AC103">
        <v>0.186</v>
      </c>
    </row>
    <row r="104" spans="1:29" hidden="1">
      <c r="A104" t="s">
        <v>87</v>
      </c>
      <c r="B104" t="s">
        <v>118</v>
      </c>
      <c r="C104" t="s">
        <v>128</v>
      </c>
      <c r="D104" t="s">
        <v>169</v>
      </c>
      <c r="E104">
        <v>39</v>
      </c>
      <c r="F104">
        <v>8.3000000000000007</v>
      </c>
      <c r="G104" s="2">
        <v>0.90704089499999996</v>
      </c>
      <c r="H104">
        <v>1</v>
      </c>
      <c r="I104">
        <v>21</v>
      </c>
      <c r="J104">
        <v>4.8000000000000001E-2</v>
      </c>
      <c r="K104">
        <v>1</v>
      </c>
      <c r="L104">
        <v>1</v>
      </c>
      <c r="M104">
        <v>4.8000000000000001E-2</v>
      </c>
      <c r="N104">
        <v>3.52</v>
      </c>
      <c r="O104">
        <v>3.77</v>
      </c>
      <c r="P104">
        <v>2.5000000000000001E-2</v>
      </c>
      <c r="Q104" t="s">
        <v>31</v>
      </c>
      <c r="R104">
        <v>1.2999999999999999E-2</v>
      </c>
      <c r="S104">
        <v>1.2999999999999999E-2</v>
      </c>
      <c r="T104">
        <v>1.2E-2</v>
      </c>
      <c r="U104">
        <v>1</v>
      </c>
      <c r="V104" t="s">
        <v>31</v>
      </c>
      <c r="W104">
        <v>0.50800000000000001</v>
      </c>
      <c r="X104" t="s">
        <v>31</v>
      </c>
      <c r="Y104">
        <v>1.2E-2</v>
      </c>
      <c r="Z104">
        <v>4.2000000000000003E-2</v>
      </c>
      <c r="AA104" t="s">
        <v>31</v>
      </c>
      <c r="AB104" t="s">
        <v>31</v>
      </c>
      <c r="AC104">
        <v>5.3999999999999999E-2</v>
      </c>
    </row>
    <row r="105" spans="1:29" hidden="1">
      <c r="A105" t="s">
        <v>47</v>
      </c>
      <c r="B105" t="s">
        <v>46</v>
      </c>
      <c r="C105" t="s">
        <v>64</v>
      </c>
      <c r="D105" t="s">
        <v>62</v>
      </c>
      <c r="E105">
        <v>146</v>
      </c>
      <c r="F105">
        <v>23.6</v>
      </c>
      <c r="G105" s="2">
        <v>2.8752927229999998</v>
      </c>
      <c r="H105">
        <v>6</v>
      </c>
      <c r="I105">
        <v>750</v>
      </c>
      <c r="J105">
        <v>8.0000000000000002E-3</v>
      </c>
      <c r="K105" t="s">
        <v>31</v>
      </c>
      <c r="L105">
        <v>6.3</v>
      </c>
      <c r="M105">
        <v>0.05</v>
      </c>
      <c r="N105">
        <v>13.29</v>
      </c>
      <c r="O105">
        <v>12.98</v>
      </c>
      <c r="P105">
        <v>1.421</v>
      </c>
      <c r="Q105">
        <v>0.46</v>
      </c>
      <c r="R105">
        <v>1.0649999999999999</v>
      </c>
      <c r="S105">
        <v>0.32300000000000001</v>
      </c>
      <c r="T105">
        <v>0.96299999999999997</v>
      </c>
      <c r="U105">
        <v>1</v>
      </c>
      <c r="V105">
        <v>0.68</v>
      </c>
      <c r="W105">
        <v>0.13600000000000001</v>
      </c>
      <c r="X105">
        <v>5.0999999999999997E-2</v>
      </c>
      <c r="Y105">
        <v>4.0000000000000001E-3</v>
      </c>
      <c r="Z105">
        <v>0.182</v>
      </c>
      <c r="AA105" t="s">
        <v>31</v>
      </c>
      <c r="AB105">
        <v>0.69899999999999995</v>
      </c>
      <c r="AC105">
        <v>0.186</v>
      </c>
    </row>
    <row r="106" spans="1:29" hidden="1">
      <c r="A106" t="s">
        <v>67</v>
      </c>
      <c r="B106" t="s">
        <v>66</v>
      </c>
      <c r="C106" t="s">
        <v>128</v>
      </c>
      <c r="D106" t="s">
        <v>178</v>
      </c>
      <c r="E106">
        <v>32.5</v>
      </c>
      <c r="F106">
        <v>8.9</v>
      </c>
      <c r="G106" s="2">
        <v>0.77343226300000001</v>
      </c>
      <c r="H106">
        <v>6</v>
      </c>
      <c r="I106">
        <v>250</v>
      </c>
      <c r="J106">
        <v>2.4E-2</v>
      </c>
      <c r="K106" t="s">
        <v>31</v>
      </c>
      <c r="L106">
        <v>2.1</v>
      </c>
      <c r="M106">
        <v>0.05</v>
      </c>
      <c r="N106">
        <v>3.16</v>
      </c>
      <c r="O106">
        <v>4.03</v>
      </c>
      <c r="P106" t="s">
        <v>31</v>
      </c>
      <c r="Q106" t="s">
        <v>31</v>
      </c>
      <c r="R106" t="s">
        <v>31</v>
      </c>
      <c r="S106" t="s">
        <v>31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t="s">
        <v>31</v>
      </c>
    </row>
    <row r="107" spans="1:29" hidden="1">
      <c r="A107" t="s">
        <v>80</v>
      </c>
      <c r="B107" t="s">
        <v>186</v>
      </c>
      <c r="C107" t="s">
        <v>204</v>
      </c>
      <c r="D107" t="s">
        <v>203</v>
      </c>
      <c r="E107">
        <v>54</v>
      </c>
      <c r="F107">
        <v>11.1</v>
      </c>
      <c r="G107" s="2">
        <v>1.205449054</v>
      </c>
      <c r="H107">
        <v>2</v>
      </c>
      <c r="I107">
        <v>60</v>
      </c>
      <c r="J107">
        <v>3.3000000000000002E-2</v>
      </c>
      <c r="K107">
        <v>3</v>
      </c>
      <c r="L107">
        <v>1.5</v>
      </c>
      <c r="M107">
        <v>0.05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</row>
    <row r="108" spans="1:29" hidden="1">
      <c r="A108" t="s">
        <v>87</v>
      </c>
      <c r="B108" t="s">
        <v>157</v>
      </c>
      <c r="C108" t="s">
        <v>128</v>
      </c>
      <c r="D108" t="s">
        <v>178</v>
      </c>
      <c r="E108">
        <v>32.5</v>
      </c>
      <c r="F108">
        <v>8.9</v>
      </c>
      <c r="G108" s="2">
        <v>0.77343226300000001</v>
      </c>
      <c r="H108">
        <v>4</v>
      </c>
      <c r="I108">
        <v>254</v>
      </c>
      <c r="J108">
        <v>1.6E-2</v>
      </c>
      <c r="K108" t="s">
        <v>31</v>
      </c>
      <c r="L108">
        <v>3.16</v>
      </c>
      <c r="M108">
        <v>0.05</v>
      </c>
      <c r="N108">
        <v>4.21</v>
      </c>
      <c r="O108">
        <v>4.33</v>
      </c>
      <c r="P108">
        <v>6.5000000000000002E-2</v>
      </c>
      <c r="Q108" t="s">
        <v>31</v>
      </c>
      <c r="R108">
        <v>4.2999999999999997E-2</v>
      </c>
      <c r="S108">
        <v>2.1999999999999999E-2</v>
      </c>
      <c r="T108">
        <v>4.2999999999999997E-2</v>
      </c>
      <c r="U108">
        <v>1</v>
      </c>
      <c r="V108" t="s">
        <v>31</v>
      </c>
      <c r="W108">
        <v>0.11899999999999999</v>
      </c>
      <c r="X108">
        <v>0.09</v>
      </c>
      <c r="Y108">
        <v>3.1E-2</v>
      </c>
      <c r="Z108">
        <v>0.11799999999999999</v>
      </c>
      <c r="AA108" t="s">
        <v>31</v>
      </c>
      <c r="AB108" t="s">
        <v>31</v>
      </c>
      <c r="AC108">
        <v>0.14899999999999999</v>
      </c>
    </row>
    <row r="109" spans="1:29" hidden="1">
      <c r="A109" t="s">
        <v>115</v>
      </c>
      <c r="B109" t="s">
        <v>114</v>
      </c>
      <c r="C109" t="s">
        <v>64</v>
      </c>
      <c r="D109" t="s">
        <v>113</v>
      </c>
      <c r="E109">
        <v>331</v>
      </c>
      <c r="F109">
        <v>30.7</v>
      </c>
      <c r="G109" s="2">
        <v>5.8798753819999998</v>
      </c>
      <c r="H109">
        <v>1</v>
      </c>
      <c r="I109">
        <v>148.5</v>
      </c>
      <c r="J109">
        <v>7.0000000000000001E-3</v>
      </c>
      <c r="K109" t="s">
        <v>31</v>
      </c>
      <c r="L109">
        <v>8</v>
      </c>
      <c r="M109">
        <v>5.3999999999999999E-2</v>
      </c>
      <c r="N109">
        <v>5.49</v>
      </c>
      <c r="O109">
        <v>7.51</v>
      </c>
      <c r="P109">
        <v>0.16800000000000001</v>
      </c>
      <c r="Q109" t="s">
        <v>31</v>
      </c>
      <c r="R109">
        <v>5.0999999999999997E-2</v>
      </c>
      <c r="S109">
        <v>0.13600000000000001</v>
      </c>
      <c r="T109">
        <v>3.3000000000000002E-2</v>
      </c>
      <c r="U109">
        <v>1</v>
      </c>
      <c r="V109" t="s">
        <v>31</v>
      </c>
      <c r="W109">
        <v>0.88</v>
      </c>
      <c r="X109">
        <v>8.0000000000000002E-3</v>
      </c>
      <c r="Y109" t="s">
        <v>31</v>
      </c>
      <c r="Z109" t="s">
        <v>31</v>
      </c>
      <c r="AA109" t="s">
        <v>31</v>
      </c>
      <c r="AB109">
        <v>0.04</v>
      </c>
      <c r="AC109" t="s">
        <v>31</v>
      </c>
    </row>
    <row r="110" spans="1:29" hidden="1">
      <c r="A110" t="s">
        <v>65</v>
      </c>
      <c r="B110" t="s">
        <v>163</v>
      </c>
      <c r="C110" t="s">
        <v>128</v>
      </c>
      <c r="D110" t="s">
        <v>126</v>
      </c>
      <c r="E110">
        <v>18</v>
      </c>
      <c r="F110">
        <v>7.4</v>
      </c>
      <c r="G110" s="2">
        <v>0.46147037800000001</v>
      </c>
      <c r="H110">
        <v>2</v>
      </c>
      <c r="I110">
        <v>90.5</v>
      </c>
      <c r="J110">
        <v>2.1999999999999999E-2</v>
      </c>
      <c r="K110">
        <v>5</v>
      </c>
      <c r="L110">
        <v>2.5</v>
      </c>
      <c r="M110">
        <v>5.5E-2</v>
      </c>
      <c r="N110">
        <v>6</v>
      </c>
      <c r="O110">
        <v>9.5</v>
      </c>
      <c r="P110" t="s">
        <v>31</v>
      </c>
      <c r="Q110" t="s">
        <v>31</v>
      </c>
      <c r="R110" t="s">
        <v>31</v>
      </c>
      <c r="S110" t="s">
        <v>31</v>
      </c>
      <c r="T110" t="s">
        <v>31</v>
      </c>
      <c r="U110" t="s">
        <v>31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  <c r="AA110" t="s">
        <v>31</v>
      </c>
      <c r="AB110" t="s">
        <v>31</v>
      </c>
      <c r="AC110" t="s">
        <v>31</v>
      </c>
    </row>
    <row r="111" spans="1:29" hidden="1">
      <c r="A111" t="s">
        <v>47</v>
      </c>
      <c r="B111" t="s">
        <v>46</v>
      </c>
      <c r="C111" t="s">
        <v>64</v>
      </c>
      <c r="D111" t="s">
        <v>125</v>
      </c>
      <c r="E111">
        <v>164</v>
      </c>
      <c r="F111">
        <v>25</v>
      </c>
      <c r="G111" s="2">
        <v>3.1828143249999998</v>
      </c>
      <c r="H111">
        <v>4</v>
      </c>
      <c r="I111">
        <v>324</v>
      </c>
      <c r="J111">
        <v>1.2E-2</v>
      </c>
      <c r="K111">
        <v>18</v>
      </c>
      <c r="L111">
        <v>4.5</v>
      </c>
      <c r="M111">
        <v>5.6000000000000001E-2</v>
      </c>
      <c r="N111">
        <v>13.29</v>
      </c>
      <c r="O111">
        <v>12.98</v>
      </c>
      <c r="P111">
        <v>1.421</v>
      </c>
      <c r="Q111">
        <v>0.46</v>
      </c>
      <c r="R111">
        <v>1.0649999999999999</v>
      </c>
      <c r="S111">
        <v>0.32300000000000001</v>
      </c>
      <c r="T111">
        <v>0.96299999999999997</v>
      </c>
      <c r="U111">
        <v>1</v>
      </c>
      <c r="V111">
        <v>0.68</v>
      </c>
      <c r="W111">
        <v>0.13600000000000001</v>
      </c>
      <c r="X111">
        <v>5.0999999999999997E-2</v>
      </c>
      <c r="Y111">
        <v>4.0000000000000001E-3</v>
      </c>
      <c r="Z111">
        <v>0.182</v>
      </c>
      <c r="AA111" t="s">
        <v>31</v>
      </c>
      <c r="AB111">
        <v>0.69899999999999995</v>
      </c>
      <c r="AC111">
        <v>0.186</v>
      </c>
    </row>
    <row r="112" spans="1:29" hidden="1">
      <c r="A112" t="s">
        <v>47</v>
      </c>
      <c r="B112" t="s">
        <v>46</v>
      </c>
      <c r="C112" t="s">
        <v>64</v>
      </c>
      <c r="D112" t="s">
        <v>125</v>
      </c>
      <c r="E112">
        <v>164</v>
      </c>
      <c r="F112">
        <v>25</v>
      </c>
      <c r="G112" s="2">
        <v>3.1828143249999998</v>
      </c>
      <c r="H112">
        <v>6</v>
      </c>
      <c r="I112">
        <v>750</v>
      </c>
      <c r="J112">
        <v>8.0000000000000002E-3</v>
      </c>
      <c r="K112" t="s">
        <v>31</v>
      </c>
      <c r="L112">
        <v>7.43</v>
      </c>
      <c r="M112">
        <v>5.8999999999999997E-2</v>
      </c>
      <c r="N112">
        <v>13.29</v>
      </c>
      <c r="O112">
        <v>12.98</v>
      </c>
      <c r="P112">
        <v>1.421</v>
      </c>
      <c r="Q112">
        <v>0.46</v>
      </c>
      <c r="R112">
        <v>1.0649999999999999</v>
      </c>
      <c r="S112">
        <v>0.32300000000000001</v>
      </c>
      <c r="T112">
        <v>0.96299999999999997</v>
      </c>
      <c r="U112">
        <v>1</v>
      </c>
      <c r="V112">
        <v>0.68</v>
      </c>
      <c r="W112">
        <v>0.13600000000000001</v>
      </c>
      <c r="X112">
        <v>5.0999999999999997E-2</v>
      </c>
      <c r="Y112">
        <v>4.0000000000000001E-3</v>
      </c>
      <c r="Z112">
        <v>0.182</v>
      </c>
      <c r="AA112" t="s">
        <v>31</v>
      </c>
      <c r="AB112">
        <v>0.69899999999999995</v>
      </c>
      <c r="AC112">
        <v>0.186</v>
      </c>
    </row>
    <row r="113" spans="1:29" hidden="1">
      <c r="A113" t="s">
        <v>115</v>
      </c>
      <c r="B113" t="s">
        <v>114</v>
      </c>
      <c r="C113" t="s">
        <v>204</v>
      </c>
      <c r="D113" t="s">
        <v>203</v>
      </c>
      <c r="E113">
        <v>54</v>
      </c>
      <c r="F113">
        <v>11.1</v>
      </c>
      <c r="G113" s="2">
        <v>1.205449054</v>
      </c>
      <c r="H113">
        <v>3</v>
      </c>
      <c r="I113">
        <v>148.5</v>
      </c>
      <c r="J113">
        <v>0.02</v>
      </c>
      <c r="K113" t="s">
        <v>31</v>
      </c>
      <c r="L113">
        <v>3</v>
      </c>
      <c r="M113">
        <v>6.0999999999999999E-2</v>
      </c>
      <c r="N113">
        <v>5.49</v>
      </c>
      <c r="O113">
        <v>7.51</v>
      </c>
      <c r="P113">
        <v>0.16800000000000001</v>
      </c>
      <c r="Q113" t="s">
        <v>31</v>
      </c>
      <c r="R113">
        <v>5.0999999999999997E-2</v>
      </c>
      <c r="S113">
        <v>0.13600000000000001</v>
      </c>
      <c r="T113">
        <v>3.3000000000000002E-2</v>
      </c>
      <c r="U113">
        <v>1</v>
      </c>
      <c r="V113" t="s">
        <v>31</v>
      </c>
      <c r="W113">
        <v>0.88</v>
      </c>
      <c r="X113">
        <v>8.0000000000000002E-3</v>
      </c>
      <c r="Y113" t="s">
        <v>31</v>
      </c>
      <c r="Z113" t="s">
        <v>31</v>
      </c>
      <c r="AA113" t="s">
        <v>31</v>
      </c>
      <c r="AB113">
        <v>0.04</v>
      </c>
      <c r="AC113" t="s">
        <v>31</v>
      </c>
    </row>
    <row r="114" spans="1:29" hidden="1">
      <c r="A114" t="s">
        <v>45</v>
      </c>
      <c r="B114" t="s">
        <v>44</v>
      </c>
      <c r="C114" t="s">
        <v>128</v>
      </c>
      <c r="D114" t="s">
        <v>169</v>
      </c>
      <c r="E114">
        <v>39</v>
      </c>
      <c r="F114">
        <v>8.3000000000000007</v>
      </c>
      <c r="G114" s="2">
        <v>0.90704089499999996</v>
      </c>
      <c r="H114">
        <v>1</v>
      </c>
      <c r="I114">
        <v>21</v>
      </c>
      <c r="J114">
        <v>4.8000000000000001E-2</v>
      </c>
      <c r="K114" t="s">
        <v>31</v>
      </c>
      <c r="L114">
        <v>1.3</v>
      </c>
      <c r="M114">
        <v>6.2E-2</v>
      </c>
      <c r="N114">
        <v>15.48</v>
      </c>
      <c r="O114">
        <v>20.46</v>
      </c>
      <c r="P114">
        <v>1.4</v>
      </c>
      <c r="Q114" t="s">
        <v>31</v>
      </c>
      <c r="R114">
        <v>1.1000000000000001</v>
      </c>
      <c r="S114" t="s">
        <v>31</v>
      </c>
      <c r="T114" t="s">
        <v>31</v>
      </c>
      <c r="U114">
        <v>3</v>
      </c>
      <c r="V114">
        <v>0.56000000000000005</v>
      </c>
      <c r="W114">
        <v>0.626</v>
      </c>
      <c r="X114">
        <v>0.11</v>
      </c>
      <c r="Y114" t="s">
        <v>31</v>
      </c>
      <c r="Z114" t="s">
        <v>31</v>
      </c>
      <c r="AA114" t="s">
        <v>31</v>
      </c>
      <c r="AB114">
        <v>0.246</v>
      </c>
      <c r="AC114" t="s">
        <v>31</v>
      </c>
    </row>
    <row r="115" spans="1:29" hidden="1">
      <c r="A115" t="s">
        <v>45</v>
      </c>
      <c r="B115" t="s">
        <v>44</v>
      </c>
      <c r="C115" t="s">
        <v>128</v>
      </c>
      <c r="D115" t="s">
        <v>178</v>
      </c>
      <c r="E115">
        <v>32.5</v>
      </c>
      <c r="F115">
        <v>8.9</v>
      </c>
      <c r="G115" s="2">
        <v>0.77343226300000001</v>
      </c>
      <c r="H115">
        <v>1</v>
      </c>
      <c r="I115">
        <v>21</v>
      </c>
      <c r="J115">
        <v>4.8000000000000001E-2</v>
      </c>
      <c r="K115" t="s">
        <v>31</v>
      </c>
      <c r="L115">
        <v>1.3</v>
      </c>
      <c r="M115">
        <v>6.2E-2</v>
      </c>
      <c r="N115">
        <v>15.48</v>
      </c>
      <c r="O115">
        <v>20.46</v>
      </c>
      <c r="P115">
        <v>1.4</v>
      </c>
      <c r="Q115" t="s">
        <v>31</v>
      </c>
      <c r="R115">
        <v>1.1000000000000001</v>
      </c>
      <c r="S115" t="s">
        <v>31</v>
      </c>
      <c r="T115" t="s">
        <v>31</v>
      </c>
      <c r="U115">
        <v>3</v>
      </c>
      <c r="V115">
        <v>0.56000000000000005</v>
      </c>
      <c r="W115">
        <v>0.626</v>
      </c>
      <c r="X115">
        <v>0.11</v>
      </c>
      <c r="Y115" t="s">
        <v>31</v>
      </c>
      <c r="Z115" t="s">
        <v>31</v>
      </c>
      <c r="AA115" t="s">
        <v>31</v>
      </c>
      <c r="AB115">
        <v>0.246</v>
      </c>
      <c r="AC115" t="s">
        <v>31</v>
      </c>
    </row>
    <row r="116" spans="1:29" hidden="1">
      <c r="A116" t="s">
        <v>47</v>
      </c>
      <c r="B116" t="s">
        <v>46</v>
      </c>
      <c r="C116" t="s">
        <v>64</v>
      </c>
      <c r="D116" t="s">
        <v>113</v>
      </c>
      <c r="E116">
        <v>331</v>
      </c>
      <c r="F116">
        <v>30.7</v>
      </c>
      <c r="G116" s="2">
        <v>5.8798753819999998</v>
      </c>
      <c r="H116" t="s">
        <v>31</v>
      </c>
      <c r="I116" t="s">
        <v>31</v>
      </c>
      <c r="J116">
        <v>1.4E-2</v>
      </c>
      <c r="K116" t="s">
        <v>31</v>
      </c>
      <c r="L116">
        <v>4.4400000000000004</v>
      </c>
      <c r="M116">
        <v>6.2E-2</v>
      </c>
      <c r="N116">
        <v>13.29</v>
      </c>
      <c r="O116">
        <v>12.98</v>
      </c>
      <c r="P116">
        <v>1.421</v>
      </c>
      <c r="Q116">
        <v>0.46</v>
      </c>
      <c r="R116">
        <v>1.0649999999999999</v>
      </c>
      <c r="S116">
        <v>0.32300000000000001</v>
      </c>
      <c r="T116">
        <v>0.96299999999999997</v>
      </c>
      <c r="U116">
        <v>1</v>
      </c>
      <c r="V116">
        <v>0.68</v>
      </c>
      <c r="W116">
        <v>0.13600000000000001</v>
      </c>
      <c r="X116">
        <v>5.0999999999999997E-2</v>
      </c>
      <c r="Y116">
        <v>4.0000000000000001E-3</v>
      </c>
      <c r="Z116">
        <v>0.182</v>
      </c>
      <c r="AA116" t="s">
        <v>31</v>
      </c>
      <c r="AB116">
        <v>0.69899999999999995</v>
      </c>
      <c r="AC116">
        <v>0.186</v>
      </c>
    </row>
    <row r="117" spans="1:29" hidden="1">
      <c r="A117" t="s">
        <v>124</v>
      </c>
      <c r="B117" t="s">
        <v>123</v>
      </c>
      <c r="C117" t="s">
        <v>204</v>
      </c>
      <c r="D117" t="s">
        <v>210</v>
      </c>
      <c r="E117">
        <v>69.5</v>
      </c>
      <c r="F117">
        <v>13.3</v>
      </c>
      <c r="G117" s="2">
        <v>1.5029055069999999</v>
      </c>
      <c r="H117">
        <v>2</v>
      </c>
      <c r="I117">
        <v>32</v>
      </c>
      <c r="J117">
        <v>6.3E-2</v>
      </c>
      <c r="K117">
        <v>1</v>
      </c>
      <c r="L117">
        <v>1</v>
      </c>
      <c r="M117">
        <v>6.3E-2</v>
      </c>
      <c r="N117">
        <v>6.9</v>
      </c>
      <c r="O117">
        <v>7.9</v>
      </c>
      <c r="P117">
        <v>0.505</v>
      </c>
      <c r="Q117" t="s">
        <v>31</v>
      </c>
      <c r="R117">
        <v>4.4999999999999998E-2</v>
      </c>
      <c r="S117">
        <v>0.11600000000000001</v>
      </c>
      <c r="T117">
        <v>1.4E-2</v>
      </c>
      <c r="U117">
        <v>1.6</v>
      </c>
      <c r="V117">
        <v>0.78</v>
      </c>
      <c r="W117">
        <v>0.17899999999999999</v>
      </c>
      <c r="X117">
        <v>0.11899999999999999</v>
      </c>
      <c r="Y117" t="s">
        <v>31</v>
      </c>
      <c r="Z117" t="s">
        <v>31</v>
      </c>
      <c r="AA117">
        <v>0.54600000000000004</v>
      </c>
      <c r="AB117" t="s">
        <v>31</v>
      </c>
      <c r="AC117" t="s">
        <v>31</v>
      </c>
    </row>
    <row r="118" spans="1:29" hidden="1">
      <c r="A118" t="s">
        <v>47</v>
      </c>
      <c r="B118" t="s">
        <v>46</v>
      </c>
      <c r="C118" t="s">
        <v>112</v>
      </c>
      <c r="D118" t="s">
        <v>110</v>
      </c>
      <c r="E118">
        <v>200</v>
      </c>
      <c r="F118">
        <v>23.6</v>
      </c>
      <c r="G118" s="2">
        <v>3.785630201</v>
      </c>
      <c r="H118">
        <v>9</v>
      </c>
      <c r="I118">
        <v>324</v>
      </c>
      <c r="J118">
        <v>2.8000000000000001E-2</v>
      </c>
      <c r="K118">
        <v>21</v>
      </c>
      <c r="L118">
        <v>2.33</v>
      </c>
      <c r="M118">
        <v>6.5000000000000002E-2</v>
      </c>
      <c r="N118">
        <v>13.29</v>
      </c>
      <c r="O118">
        <v>12.98</v>
      </c>
      <c r="P118">
        <v>1.421</v>
      </c>
      <c r="Q118">
        <v>0.46</v>
      </c>
      <c r="R118">
        <v>1.0649999999999999</v>
      </c>
      <c r="S118">
        <v>0.32300000000000001</v>
      </c>
      <c r="T118">
        <v>0.96299999999999997</v>
      </c>
      <c r="U118">
        <v>1</v>
      </c>
      <c r="V118">
        <v>0.68</v>
      </c>
      <c r="W118">
        <v>0.13600000000000001</v>
      </c>
      <c r="X118">
        <v>5.0999999999999997E-2</v>
      </c>
      <c r="Y118">
        <v>4.0000000000000001E-3</v>
      </c>
      <c r="Z118">
        <v>0.182</v>
      </c>
      <c r="AA118" t="s">
        <v>31</v>
      </c>
      <c r="AB118">
        <v>0.69899999999999995</v>
      </c>
      <c r="AC118">
        <v>0.186</v>
      </c>
    </row>
    <row r="119" spans="1:29" hidden="1">
      <c r="A119" t="s">
        <v>47</v>
      </c>
      <c r="B119" t="s">
        <v>46</v>
      </c>
      <c r="C119" t="s">
        <v>204</v>
      </c>
      <c r="D119" t="s">
        <v>203</v>
      </c>
      <c r="E119">
        <v>54</v>
      </c>
      <c r="F119">
        <v>11.1</v>
      </c>
      <c r="G119" s="2">
        <v>1.205449054</v>
      </c>
      <c r="H119" t="s">
        <v>31</v>
      </c>
      <c r="I119" t="s">
        <v>31</v>
      </c>
      <c r="J119">
        <v>5.0999999999999997E-2</v>
      </c>
      <c r="K119" t="s">
        <v>31</v>
      </c>
      <c r="L119">
        <v>1.27</v>
      </c>
      <c r="M119">
        <v>6.5000000000000002E-2</v>
      </c>
      <c r="N119">
        <v>13.29</v>
      </c>
      <c r="O119">
        <v>12.98</v>
      </c>
      <c r="P119">
        <v>1.421</v>
      </c>
      <c r="Q119">
        <v>0.46</v>
      </c>
      <c r="R119">
        <v>1.0649999999999999</v>
      </c>
      <c r="S119">
        <v>0.32300000000000001</v>
      </c>
      <c r="T119">
        <v>0.96299999999999997</v>
      </c>
      <c r="U119">
        <v>1</v>
      </c>
      <c r="V119">
        <v>0.68</v>
      </c>
      <c r="W119">
        <v>0.13600000000000001</v>
      </c>
      <c r="X119">
        <v>5.0999999999999997E-2</v>
      </c>
      <c r="Y119">
        <v>4.0000000000000001E-3</v>
      </c>
      <c r="Z119">
        <v>0.182</v>
      </c>
      <c r="AA119" t="s">
        <v>31</v>
      </c>
      <c r="AB119">
        <v>0.69899999999999995</v>
      </c>
      <c r="AC119">
        <v>0.186</v>
      </c>
    </row>
    <row r="120" spans="1:29" hidden="1">
      <c r="A120" t="s">
        <v>59</v>
      </c>
      <c r="B120" t="s">
        <v>58</v>
      </c>
      <c r="C120" t="s">
        <v>204</v>
      </c>
      <c r="D120" t="s">
        <v>203</v>
      </c>
      <c r="E120">
        <v>54</v>
      </c>
      <c r="F120">
        <v>11.1</v>
      </c>
      <c r="G120" s="2">
        <v>1.205449054</v>
      </c>
      <c r="H120">
        <v>3</v>
      </c>
      <c r="I120">
        <v>77.3</v>
      </c>
      <c r="J120">
        <v>3.9E-2</v>
      </c>
      <c r="K120">
        <v>5</v>
      </c>
      <c r="L120">
        <v>1.67</v>
      </c>
      <c r="M120">
        <v>6.5000000000000002E-2</v>
      </c>
      <c r="N120">
        <v>17.91</v>
      </c>
      <c r="O120">
        <v>29.71</v>
      </c>
      <c r="P120">
        <v>5.258</v>
      </c>
      <c r="Q120">
        <v>1.55</v>
      </c>
      <c r="R120">
        <v>2.1989999999999998</v>
      </c>
      <c r="S120">
        <v>0.71</v>
      </c>
      <c r="T120">
        <v>1.5569999999999999</v>
      </c>
      <c r="U120">
        <v>1</v>
      </c>
      <c r="V120">
        <v>0.54</v>
      </c>
      <c r="W120">
        <v>0.56899999999999995</v>
      </c>
      <c r="X120">
        <v>5.5E-2</v>
      </c>
      <c r="Y120">
        <v>3.0000000000000001E-3</v>
      </c>
      <c r="Z120" t="s">
        <v>31</v>
      </c>
      <c r="AA120" t="s">
        <v>31</v>
      </c>
      <c r="AB120" t="s">
        <v>31</v>
      </c>
      <c r="AC120">
        <v>3.0000000000000001E-3</v>
      </c>
    </row>
    <row r="121" spans="1:29" hidden="1">
      <c r="A121" t="s">
        <v>138</v>
      </c>
      <c r="B121" t="s">
        <v>137</v>
      </c>
      <c r="C121" t="s">
        <v>128</v>
      </c>
      <c r="D121" t="s">
        <v>126</v>
      </c>
      <c r="E121">
        <v>18</v>
      </c>
      <c r="F121">
        <v>7.4</v>
      </c>
      <c r="G121" s="2">
        <v>0.46147037800000001</v>
      </c>
      <c r="H121">
        <v>2</v>
      </c>
      <c r="I121">
        <v>102.3</v>
      </c>
      <c r="J121">
        <v>0.02</v>
      </c>
      <c r="K121" t="s">
        <v>31</v>
      </c>
      <c r="L121">
        <v>3.4</v>
      </c>
      <c r="M121">
        <v>6.6000000000000003E-2</v>
      </c>
      <c r="N121">
        <v>5</v>
      </c>
      <c r="O121">
        <v>4.5</v>
      </c>
      <c r="P121" t="s">
        <v>31</v>
      </c>
      <c r="Q121" t="s">
        <v>31</v>
      </c>
      <c r="R121">
        <v>3.0000000000000001E-3</v>
      </c>
      <c r="S121" t="s">
        <v>31</v>
      </c>
      <c r="T121" t="s">
        <v>31</v>
      </c>
      <c r="U121">
        <v>4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  <c r="AC121" t="s">
        <v>31</v>
      </c>
    </row>
    <row r="122" spans="1:29" hidden="1">
      <c r="A122" t="s">
        <v>39</v>
      </c>
      <c r="B122" t="s">
        <v>38</v>
      </c>
      <c r="C122" t="s">
        <v>204</v>
      </c>
      <c r="D122" t="s">
        <v>210</v>
      </c>
      <c r="E122">
        <v>69.5</v>
      </c>
      <c r="F122">
        <v>13.3</v>
      </c>
      <c r="G122" s="2">
        <v>1.5029055069999999</v>
      </c>
      <c r="H122">
        <v>1</v>
      </c>
      <c r="I122">
        <v>15</v>
      </c>
      <c r="J122">
        <v>6.7000000000000004E-2</v>
      </c>
      <c r="K122" t="s">
        <v>31</v>
      </c>
      <c r="L122">
        <v>1</v>
      </c>
      <c r="M122">
        <v>6.7000000000000004E-2</v>
      </c>
      <c r="N122">
        <v>10.7</v>
      </c>
      <c r="O122">
        <v>12.3</v>
      </c>
      <c r="P122">
        <v>1.6</v>
      </c>
      <c r="Q122">
        <v>0.7</v>
      </c>
      <c r="R122">
        <v>1.05</v>
      </c>
      <c r="S122" t="s">
        <v>31</v>
      </c>
      <c r="T122" t="s">
        <v>31</v>
      </c>
      <c r="U122">
        <v>2</v>
      </c>
      <c r="V122">
        <v>0.81</v>
      </c>
      <c r="W122">
        <v>6.3E-2</v>
      </c>
      <c r="X122">
        <v>6.8000000000000005E-2</v>
      </c>
      <c r="Y122" t="s">
        <v>31</v>
      </c>
      <c r="Z122" t="s">
        <v>31</v>
      </c>
      <c r="AA122" t="s">
        <v>31</v>
      </c>
      <c r="AB122">
        <v>0.82699999999999996</v>
      </c>
      <c r="AC122" t="s">
        <v>31</v>
      </c>
    </row>
    <row r="123" spans="1:29" hidden="1">
      <c r="A123" t="s">
        <v>67</v>
      </c>
      <c r="B123" t="s">
        <v>207</v>
      </c>
      <c r="C123" t="s">
        <v>204</v>
      </c>
      <c r="D123" t="s">
        <v>203</v>
      </c>
      <c r="E123">
        <v>54</v>
      </c>
      <c r="F123">
        <v>11.1</v>
      </c>
      <c r="G123" s="2">
        <v>1.205449054</v>
      </c>
      <c r="H123">
        <v>2</v>
      </c>
      <c r="I123">
        <v>60</v>
      </c>
      <c r="J123">
        <v>3.3000000000000002E-2</v>
      </c>
      <c r="K123">
        <v>4</v>
      </c>
      <c r="L123">
        <v>2</v>
      </c>
      <c r="M123">
        <v>6.7000000000000004E-2</v>
      </c>
      <c r="N123">
        <v>6.81</v>
      </c>
      <c r="O123">
        <v>7.05</v>
      </c>
      <c r="P123">
        <v>0.188</v>
      </c>
      <c r="Q123" t="s">
        <v>31</v>
      </c>
      <c r="R123">
        <v>1E-3</v>
      </c>
      <c r="S123" t="s">
        <v>31</v>
      </c>
      <c r="T123" t="s">
        <v>31</v>
      </c>
      <c r="U123">
        <v>160.19999999999999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  <c r="AB123" t="s">
        <v>31</v>
      </c>
      <c r="AC123" t="s">
        <v>31</v>
      </c>
    </row>
    <row r="124" spans="1:29" hidden="1">
      <c r="A124" t="s">
        <v>67</v>
      </c>
      <c r="B124" t="s">
        <v>97</v>
      </c>
      <c r="C124" t="s">
        <v>128</v>
      </c>
      <c r="D124" t="s">
        <v>178</v>
      </c>
      <c r="E124">
        <v>32.5</v>
      </c>
      <c r="F124">
        <v>8.9</v>
      </c>
      <c r="G124" s="2">
        <v>0.77343226300000001</v>
      </c>
      <c r="H124">
        <v>1</v>
      </c>
      <c r="I124">
        <v>15</v>
      </c>
      <c r="J124">
        <v>6.7000000000000004E-2</v>
      </c>
      <c r="K124" t="s">
        <v>31</v>
      </c>
      <c r="L124">
        <v>1</v>
      </c>
      <c r="M124">
        <v>6.7000000000000004E-2</v>
      </c>
      <c r="N124">
        <v>6.97</v>
      </c>
      <c r="O124">
        <v>5.0199999999999996</v>
      </c>
      <c r="P124">
        <v>0.215</v>
      </c>
      <c r="Q124" t="s">
        <v>31</v>
      </c>
      <c r="R124" t="s">
        <v>31</v>
      </c>
      <c r="S124" t="s">
        <v>31</v>
      </c>
      <c r="T124" t="s">
        <v>31</v>
      </c>
      <c r="U124">
        <v>31.1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  <c r="AA124" t="s">
        <v>31</v>
      </c>
      <c r="AB124" t="s">
        <v>31</v>
      </c>
      <c r="AC124" t="s">
        <v>31</v>
      </c>
    </row>
    <row r="125" spans="1:29" hidden="1">
      <c r="A125" t="s">
        <v>80</v>
      </c>
      <c r="B125" t="s">
        <v>167</v>
      </c>
      <c r="C125" t="s">
        <v>128</v>
      </c>
      <c r="D125" t="s">
        <v>169</v>
      </c>
      <c r="E125">
        <v>39</v>
      </c>
      <c r="F125">
        <v>8.3000000000000007</v>
      </c>
      <c r="G125" s="2">
        <v>0.90704089499999996</v>
      </c>
      <c r="H125">
        <v>1</v>
      </c>
      <c r="I125">
        <v>15</v>
      </c>
      <c r="J125">
        <v>6.7000000000000004E-2</v>
      </c>
      <c r="K125" t="s">
        <v>31</v>
      </c>
      <c r="L125">
        <v>1</v>
      </c>
      <c r="M125">
        <v>6.7000000000000004E-2</v>
      </c>
      <c r="N125">
        <v>7.3</v>
      </c>
      <c r="O125">
        <v>9.77</v>
      </c>
      <c r="P125">
        <v>0.14000000000000001</v>
      </c>
      <c r="Q125" t="s">
        <v>31</v>
      </c>
      <c r="R125">
        <v>6.2E-2</v>
      </c>
      <c r="S125" t="s">
        <v>31</v>
      </c>
      <c r="T125" t="s">
        <v>31</v>
      </c>
      <c r="U125">
        <v>1</v>
      </c>
      <c r="V125" t="s">
        <v>31</v>
      </c>
      <c r="W125">
        <v>0.14499999999999999</v>
      </c>
      <c r="X125">
        <v>0.114</v>
      </c>
      <c r="Y125">
        <v>7.4999999999999997E-2</v>
      </c>
      <c r="Z125">
        <v>0.19900000000000001</v>
      </c>
      <c r="AA125" t="s">
        <v>31</v>
      </c>
      <c r="AB125" t="s">
        <v>31</v>
      </c>
      <c r="AC125">
        <v>0.27400000000000002</v>
      </c>
    </row>
    <row r="126" spans="1:29" hidden="1">
      <c r="A126" t="s">
        <v>87</v>
      </c>
      <c r="B126" t="s">
        <v>118</v>
      </c>
      <c r="C126" t="s">
        <v>128</v>
      </c>
      <c r="D126" t="s">
        <v>178</v>
      </c>
      <c r="E126">
        <v>32.5</v>
      </c>
      <c r="F126">
        <v>8.9</v>
      </c>
      <c r="G126" s="2">
        <v>0.77343226300000001</v>
      </c>
      <c r="H126">
        <v>1</v>
      </c>
      <c r="I126">
        <v>15</v>
      </c>
      <c r="J126">
        <v>6.7000000000000004E-2</v>
      </c>
      <c r="K126" t="s">
        <v>31</v>
      </c>
      <c r="L126">
        <v>1</v>
      </c>
      <c r="M126">
        <v>6.7000000000000004E-2</v>
      </c>
      <c r="N126">
        <v>3.52</v>
      </c>
      <c r="O126">
        <v>3.77</v>
      </c>
      <c r="P126">
        <v>2.5000000000000001E-2</v>
      </c>
      <c r="Q126" t="s">
        <v>31</v>
      </c>
      <c r="R126">
        <v>1.2999999999999999E-2</v>
      </c>
      <c r="S126">
        <v>1.2999999999999999E-2</v>
      </c>
      <c r="T126">
        <v>1.2E-2</v>
      </c>
      <c r="U126">
        <v>1</v>
      </c>
      <c r="V126" t="s">
        <v>31</v>
      </c>
      <c r="W126">
        <v>0.50800000000000001</v>
      </c>
      <c r="X126" t="s">
        <v>31</v>
      </c>
      <c r="Y126">
        <v>1.2E-2</v>
      </c>
      <c r="Z126">
        <v>4.2000000000000003E-2</v>
      </c>
      <c r="AA126" t="s">
        <v>31</v>
      </c>
      <c r="AB126" t="s">
        <v>31</v>
      </c>
      <c r="AC126">
        <v>5.3999999999999999E-2</v>
      </c>
    </row>
    <row r="127" spans="1:29" hidden="1">
      <c r="A127" t="s">
        <v>177</v>
      </c>
      <c r="B127" t="s">
        <v>176</v>
      </c>
      <c r="C127" t="s">
        <v>128</v>
      </c>
      <c r="D127" t="s">
        <v>169</v>
      </c>
      <c r="E127">
        <v>39</v>
      </c>
      <c r="F127">
        <v>8.3000000000000007</v>
      </c>
      <c r="G127" s="2">
        <v>0.90704089499999996</v>
      </c>
      <c r="H127">
        <v>1</v>
      </c>
      <c r="I127">
        <v>15</v>
      </c>
      <c r="J127">
        <v>6.7000000000000004E-2</v>
      </c>
      <c r="K127" t="s">
        <v>31</v>
      </c>
      <c r="L127">
        <v>1</v>
      </c>
      <c r="M127">
        <v>6.7000000000000004E-2</v>
      </c>
      <c r="N127">
        <v>9.8000000000000007</v>
      </c>
      <c r="O127">
        <v>14.25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>
        <v>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  <c r="AB127" t="s">
        <v>31</v>
      </c>
      <c r="AC127" t="s">
        <v>31</v>
      </c>
    </row>
    <row r="128" spans="1:29" hidden="1">
      <c r="A128" t="s">
        <v>177</v>
      </c>
      <c r="B128" t="s">
        <v>176</v>
      </c>
      <c r="C128" t="s">
        <v>128</v>
      </c>
      <c r="D128" t="s">
        <v>178</v>
      </c>
      <c r="E128">
        <v>32.5</v>
      </c>
      <c r="F128">
        <v>8.9</v>
      </c>
      <c r="G128" s="2">
        <v>0.77343226300000001</v>
      </c>
      <c r="H128">
        <v>1</v>
      </c>
      <c r="I128">
        <v>15</v>
      </c>
      <c r="J128">
        <v>6.7000000000000004E-2</v>
      </c>
      <c r="K128" t="s">
        <v>31</v>
      </c>
      <c r="L128">
        <v>1</v>
      </c>
      <c r="M128">
        <v>6.7000000000000004E-2</v>
      </c>
      <c r="N128">
        <v>9.8000000000000007</v>
      </c>
      <c r="O128">
        <v>14.25</v>
      </c>
      <c r="P128" t="s">
        <v>31</v>
      </c>
      <c r="Q128" t="s">
        <v>31</v>
      </c>
      <c r="R128" t="s">
        <v>31</v>
      </c>
      <c r="S128" t="s">
        <v>31</v>
      </c>
      <c r="T128" t="s">
        <v>31</v>
      </c>
      <c r="U128">
        <v>1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  <c r="AA128" t="s">
        <v>31</v>
      </c>
      <c r="AB128" t="s">
        <v>31</v>
      </c>
      <c r="AC128" t="s">
        <v>31</v>
      </c>
    </row>
    <row r="129" spans="1:29" hidden="1">
      <c r="A129" t="s">
        <v>89</v>
      </c>
      <c r="B129" t="s">
        <v>88</v>
      </c>
      <c r="C129" t="s">
        <v>128</v>
      </c>
      <c r="D129" t="s">
        <v>126</v>
      </c>
      <c r="E129">
        <v>18</v>
      </c>
      <c r="F129">
        <v>7.4</v>
      </c>
      <c r="G129" s="2">
        <v>0.46147037800000001</v>
      </c>
      <c r="H129">
        <v>2</v>
      </c>
      <c r="I129">
        <v>28</v>
      </c>
      <c r="J129">
        <v>7.0999999999999994E-2</v>
      </c>
      <c r="K129">
        <v>2</v>
      </c>
      <c r="L129">
        <v>1</v>
      </c>
      <c r="M129">
        <v>7.0999999999999994E-2</v>
      </c>
      <c r="N129">
        <v>7</v>
      </c>
      <c r="O129">
        <v>12</v>
      </c>
      <c r="P129">
        <v>0.3</v>
      </c>
      <c r="Q129" t="s">
        <v>31</v>
      </c>
      <c r="R129">
        <v>0.2</v>
      </c>
      <c r="S129" t="s">
        <v>31</v>
      </c>
      <c r="T129" t="s">
        <v>31</v>
      </c>
      <c r="U129">
        <v>1</v>
      </c>
      <c r="V129">
        <v>0.91</v>
      </c>
      <c r="W129">
        <v>2.5000000000000001E-2</v>
      </c>
      <c r="X129">
        <v>6.9000000000000006E-2</v>
      </c>
      <c r="Y129" t="s">
        <v>31</v>
      </c>
      <c r="Z129" t="s">
        <v>31</v>
      </c>
      <c r="AA129" t="s">
        <v>31</v>
      </c>
      <c r="AB129">
        <v>0.877</v>
      </c>
      <c r="AC129" t="s">
        <v>31</v>
      </c>
    </row>
    <row r="130" spans="1:29" hidden="1">
      <c r="A130" t="s">
        <v>89</v>
      </c>
      <c r="B130" t="s">
        <v>88</v>
      </c>
      <c r="C130" t="s">
        <v>112</v>
      </c>
      <c r="D130" t="s">
        <v>197</v>
      </c>
      <c r="E130">
        <v>68.099999999999994</v>
      </c>
      <c r="F130">
        <v>16.600000000000001</v>
      </c>
      <c r="G130" s="2">
        <v>1.4764118180000001</v>
      </c>
      <c r="H130">
        <v>1</v>
      </c>
      <c r="I130">
        <v>28</v>
      </c>
      <c r="J130">
        <v>3.5999999999999997E-2</v>
      </c>
      <c r="K130">
        <v>2</v>
      </c>
      <c r="L130">
        <v>2</v>
      </c>
      <c r="M130">
        <v>7.0999999999999994E-2</v>
      </c>
      <c r="N130">
        <v>7</v>
      </c>
      <c r="O130">
        <v>12</v>
      </c>
      <c r="P130">
        <v>0.3</v>
      </c>
      <c r="Q130" t="s">
        <v>31</v>
      </c>
      <c r="R130">
        <v>0.2</v>
      </c>
      <c r="S130" t="s">
        <v>31</v>
      </c>
      <c r="T130" t="s">
        <v>31</v>
      </c>
      <c r="U130">
        <v>1</v>
      </c>
      <c r="V130">
        <v>0.91</v>
      </c>
      <c r="W130">
        <v>2.5000000000000001E-2</v>
      </c>
      <c r="X130">
        <v>6.9000000000000006E-2</v>
      </c>
      <c r="Y130" t="s">
        <v>31</v>
      </c>
      <c r="Z130" t="s">
        <v>31</v>
      </c>
      <c r="AA130" t="s">
        <v>31</v>
      </c>
      <c r="AB130">
        <v>0.877</v>
      </c>
      <c r="AC130" t="s">
        <v>31</v>
      </c>
    </row>
    <row r="131" spans="1:29" hidden="1">
      <c r="A131" t="s">
        <v>47</v>
      </c>
      <c r="B131" t="s">
        <v>46</v>
      </c>
      <c r="C131" t="s">
        <v>32</v>
      </c>
      <c r="D131" t="s">
        <v>104</v>
      </c>
      <c r="E131">
        <v>1770</v>
      </c>
      <c r="F131">
        <v>22.3</v>
      </c>
      <c r="G131" s="2">
        <v>25.45474201</v>
      </c>
      <c r="H131">
        <v>2</v>
      </c>
      <c r="I131">
        <v>250</v>
      </c>
      <c r="J131">
        <v>8.0000000000000002E-3</v>
      </c>
      <c r="K131" t="s">
        <v>31</v>
      </c>
      <c r="L131">
        <v>8.9700000000000006</v>
      </c>
      <c r="M131">
        <v>7.1999999999999995E-2</v>
      </c>
      <c r="N131">
        <v>13.29</v>
      </c>
      <c r="O131">
        <v>12.98</v>
      </c>
      <c r="P131">
        <v>1.421</v>
      </c>
      <c r="Q131">
        <v>0.46</v>
      </c>
      <c r="R131">
        <v>1.0649999999999999</v>
      </c>
      <c r="S131">
        <v>0.32300000000000001</v>
      </c>
      <c r="T131">
        <v>0.96299999999999997</v>
      </c>
      <c r="U131">
        <v>1</v>
      </c>
      <c r="V131">
        <v>0.68</v>
      </c>
      <c r="W131">
        <v>0.13600000000000001</v>
      </c>
      <c r="X131">
        <v>5.0999999999999997E-2</v>
      </c>
      <c r="Y131">
        <v>4.0000000000000001E-3</v>
      </c>
      <c r="Z131">
        <v>0.182</v>
      </c>
      <c r="AA131" t="s">
        <v>31</v>
      </c>
      <c r="AB131">
        <v>0.69899999999999995</v>
      </c>
      <c r="AC131">
        <v>0.186</v>
      </c>
    </row>
    <row r="132" spans="1:29" hidden="1">
      <c r="A132" t="s">
        <v>47</v>
      </c>
      <c r="B132" t="s">
        <v>46</v>
      </c>
      <c r="C132" t="s">
        <v>64</v>
      </c>
      <c r="D132" t="s">
        <v>113</v>
      </c>
      <c r="E132">
        <v>331</v>
      </c>
      <c r="F132">
        <v>30.7</v>
      </c>
      <c r="G132" s="2">
        <v>5.8798753819999998</v>
      </c>
      <c r="H132">
        <v>1</v>
      </c>
      <c r="I132">
        <v>330</v>
      </c>
      <c r="J132">
        <v>6.0000000000000001E-3</v>
      </c>
      <c r="K132" t="s">
        <v>31</v>
      </c>
      <c r="L132">
        <v>12</v>
      </c>
      <c r="M132">
        <v>7.2999999999999995E-2</v>
      </c>
      <c r="N132">
        <v>13.29</v>
      </c>
      <c r="O132">
        <v>12.98</v>
      </c>
      <c r="P132">
        <v>1.421</v>
      </c>
      <c r="Q132">
        <v>0.46</v>
      </c>
      <c r="R132">
        <v>1.0649999999999999</v>
      </c>
      <c r="S132">
        <v>0.32300000000000001</v>
      </c>
      <c r="T132">
        <v>0.96299999999999997</v>
      </c>
      <c r="U132">
        <v>1</v>
      </c>
      <c r="V132">
        <v>0.68</v>
      </c>
      <c r="W132">
        <v>0.13600000000000001</v>
      </c>
      <c r="X132">
        <v>5.0999999999999997E-2</v>
      </c>
      <c r="Y132">
        <v>4.0000000000000001E-3</v>
      </c>
      <c r="Z132">
        <v>0.182</v>
      </c>
      <c r="AA132" t="s">
        <v>31</v>
      </c>
      <c r="AB132">
        <v>0.69899999999999995</v>
      </c>
      <c r="AC132">
        <v>0.186</v>
      </c>
    </row>
    <row r="133" spans="1:29" hidden="1">
      <c r="A133" t="s">
        <v>47</v>
      </c>
      <c r="B133" t="s">
        <v>46</v>
      </c>
      <c r="C133" t="s">
        <v>204</v>
      </c>
      <c r="D133" t="s">
        <v>203</v>
      </c>
      <c r="E133">
        <v>54</v>
      </c>
      <c r="F133">
        <v>11.1</v>
      </c>
      <c r="G133" s="2">
        <v>1.205449054</v>
      </c>
      <c r="H133">
        <v>8</v>
      </c>
      <c r="I133">
        <v>190</v>
      </c>
      <c r="J133">
        <v>4.2000000000000003E-2</v>
      </c>
      <c r="K133">
        <v>14</v>
      </c>
      <c r="L133">
        <v>1.75</v>
      </c>
      <c r="M133">
        <v>7.3999999999999996E-2</v>
      </c>
      <c r="N133">
        <v>13.29</v>
      </c>
      <c r="O133">
        <v>12.98</v>
      </c>
      <c r="P133">
        <v>1.421</v>
      </c>
      <c r="Q133">
        <v>0.46</v>
      </c>
      <c r="R133">
        <v>1.0649999999999999</v>
      </c>
      <c r="S133">
        <v>0.32300000000000001</v>
      </c>
      <c r="T133">
        <v>0.96299999999999997</v>
      </c>
      <c r="U133">
        <v>1</v>
      </c>
      <c r="V133">
        <v>0.68</v>
      </c>
      <c r="W133">
        <v>0.13600000000000001</v>
      </c>
      <c r="X133">
        <v>5.0999999999999997E-2</v>
      </c>
      <c r="Y133">
        <v>4.0000000000000001E-3</v>
      </c>
      <c r="Z133">
        <v>0.182</v>
      </c>
      <c r="AA133" t="s">
        <v>31</v>
      </c>
      <c r="AB133">
        <v>0.69899999999999995</v>
      </c>
      <c r="AC133">
        <v>0.186</v>
      </c>
    </row>
    <row r="134" spans="1:29" hidden="1">
      <c r="A134" t="s">
        <v>67</v>
      </c>
      <c r="B134" t="s">
        <v>66</v>
      </c>
      <c r="C134" t="s">
        <v>128</v>
      </c>
      <c r="D134" t="s">
        <v>178</v>
      </c>
      <c r="E134">
        <v>32.5</v>
      </c>
      <c r="F134">
        <v>8.9</v>
      </c>
      <c r="G134" s="2">
        <v>0.77343226300000001</v>
      </c>
      <c r="H134">
        <v>3</v>
      </c>
      <c r="I134">
        <v>85.3</v>
      </c>
      <c r="J134">
        <v>3.5000000000000003E-2</v>
      </c>
      <c r="K134" t="s">
        <v>31</v>
      </c>
      <c r="L134">
        <v>2.1</v>
      </c>
      <c r="M134">
        <v>7.3999999999999996E-2</v>
      </c>
      <c r="N134">
        <v>3.16</v>
      </c>
      <c r="O134">
        <v>4.03</v>
      </c>
      <c r="P134" t="s">
        <v>31</v>
      </c>
      <c r="Q134" t="s">
        <v>31</v>
      </c>
      <c r="R134" t="s">
        <v>31</v>
      </c>
      <c r="S134" t="s">
        <v>31</v>
      </c>
      <c r="T134" t="s">
        <v>31</v>
      </c>
      <c r="U134" t="s">
        <v>31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31</v>
      </c>
      <c r="AB134" t="s">
        <v>31</v>
      </c>
      <c r="AC134" t="s">
        <v>31</v>
      </c>
    </row>
    <row r="135" spans="1:29" hidden="1">
      <c r="A135" t="s">
        <v>131</v>
      </c>
      <c r="B135" t="s">
        <v>199</v>
      </c>
      <c r="C135" t="s">
        <v>204</v>
      </c>
      <c r="D135" t="s">
        <v>203</v>
      </c>
      <c r="E135">
        <v>54</v>
      </c>
      <c r="F135">
        <v>11.1</v>
      </c>
      <c r="G135" s="2">
        <v>1.205449054</v>
      </c>
      <c r="H135">
        <v>2</v>
      </c>
      <c r="I135" t="s">
        <v>31</v>
      </c>
      <c r="J135">
        <v>0.05</v>
      </c>
      <c r="K135" t="s">
        <v>31</v>
      </c>
      <c r="L135">
        <v>1.5</v>
      </c>
      <c r="M135">
        <v>7.4999999999999997E-2</v>
      </c>
      <c r="N135">
        <v>6.26</v>
      </c>
      <c r="O135">
        <v>7</v>
      </c>
      <c r="P135">
        <v>0.25</v>
      </c>
      <c r="Q135" t="s">
        <v>31</v>
      </c>
      <c r="R135">
        <v>7.0000000000000007E-2</v>
      </c>
      <c r="S135" t="s">
        <v>31</v>
      </c>
      <c r="T135">
        <v>2</v>
      </c>
      <c r="U135">
        <v>1.7</v>
      </c>
      <c r="V135">
        <v>0.43</v>
      </c>
      <c r="W135">
        <v>0.67100000000000004</v>
      </c>
      <c r="X135">
        <v>7.8E-2</v>
      </c>
      <c r="Y135">
        <v>1.4999999999999999E-2</v>
      </c>
      <c r="Z135">
        <v>6.5000000000000002E-2</v>
      </c>
      <c r="AA135" t="s">
        <v>31</v>
      </c>
      <c r="AB135">
        <v>0.217</v>
      </c>
      <c r="AC135">
        <v>0.08</v>
      </c>
    </row>
    <row r="136" spans="1:29" hidden="1">
      <c r="A136" t="s">
        <v>87</v>
      </c>
      <c r="B136" t="s">
        <v>86</v>
      </c>
      <c r="C136" t="s">
        <v>128</v>
      </c>
      <c r="D136" t="s">
        <v>178</v>
      </c>
      <c r="E136">
        <v>32.5</v>
      </c>
      <c r="F136">
        <v>8.9</v>
      </c>
      <c r="G136" s="2">
        <v>0.77343226300000001</v>
      </c>
      <c r="H136">
        <v>33</v>
      </c>
      <c r="I136">
        <v>139.69999999999999</v>
      </c>
      <c r="J136">
        <v>2.4E-2</v>
      </c>
      <c r="K136" t="s">
        <v>31</v>
      </c>
      <c r="L136">
        <v>3.16</v>
      </c>
      <c r="M136">
        <v>7.4999999999999997E-2</v>
      </c>
      <c r="N136">
        <v>5.26</v>
      </c>
      <c r="O136">
        <v>5.23</v>
      </c>
      <c r="P136">
        <v>0.161</v>
      </c>
      <c r="Q136">
        <v>0.1</v>
      </c>
      <c r="R136">
        <v>8.5000000000000006E-2</v>
      </c>
      <c r="S136">
        <v>8.0000000000000002E-3</v>
      </c>
      <c r="T136">
        <v>2.3E-2</v>
      </c>
      <c r="U136">
        <v>1</v>
      </c>
      <c r="V136">
        <v>0.86</v>
      </c>
      <c r="W136">
        <v>0.08</v>
      </c>
      <c r="X136">
        <v>2.9000000000000001E-2</v>
      </c>
      <c r="Y136">
        <v>1E-3</v>
      </c>
      <c r="Z136" t="s">
        <v>31</v>
      </c>
      <c r="AA136" t="s">
        <v>31</v>
      </c>
      <c r="AB136" t="s">
        <v>31</v>
      </c>
      <c r="AC136">
        <v>1E-3</v>
      </c>
    </row>
    <row r="137" spans="1:29" hidden="1">
      <c r="A137" t="s">
        <v>59</v>
      </c>
      <c r="B137" t="s">
        <v>58</v>
      </c>
      <c r="C137" t="s">
        <v>32</v>
      </c>
      <c r="D137" t="s">
        <v>29</v>
      </c>
      <c r="E137">
        <v>1250</v>
      </c>
      <c r="F137">
        <v>19.100000000000001</v>
      </c>
      <c r="G137" s="2">
        <v>18.781880900000001</v>
      </c>
      <c r="H137">
        <v>1</v>
      </c>
      <c r="I137">
        <v>77.3</v>
      </c>
      <c r="J137">
        <v>1.2999999999999999E-2</v>
      </c>
      <c r="K137">
        <v>6</v>
      </c>
      <c r="L137">
        <v>6</v>
      </c>
      <c r="M137">
        <v>7.6999999999999999E-2</v>
      </c>
      <c r="N137">
        <v>17.91</v>
      </c>
      <c r="O137">
        <v>29.71</v>
      </c>
      <c r="P137">
        <v>5.258</v>
      </c>
      <c r="Q137">
        <v>1.55</v>
      </c>
      <c r="R137">
        <v>2.1989999999999998</v>
      </c>
      <c r="S137">
        <v>0.71</v>
      </c>
      <c r="T137">
        <v>1.5569999999999999</v>
      </c>
      <c r="U137">
        <v>1</v>
      </c>
      <c r="V137">
        <v>0.54</v>
      </c>
      <c r="W137">
        <v>0.56899999999999995</v>
      </c>
      <c r="X137">
        <v>5.5E-2</v>
      </c>
      <c r="Y137">
        <v>3.0000000000000001E-3</v>
      </c>
      <c r="Z137" t="s">
        <v>31</v>
      </c>
      <c r="AA137" t="s">
        <v>31</v>
      </c>
      <c r="AB137" t="s">
        <v>31</v>
      </c>
      <c r="AC137">
        <v>3.0000000000000001E-3</v>
      </c>
    </row>
    <row r="138" spans="1:29" hidden="1">
      <c r="A138" t="s">
        <v>59</v>
      </c>
      <c r="B138" t="s">
        <v>58</v>
      </c>
      <c r="C138" t="s">
        <v>64</v>
      </c>
      <c r="D138" t="s">
        <v>125</v>
      </c>
      <c r="E138">
        <v>164</v>
      </c>
      <c r="F138">
        <v>25</v>
      </c>
      <c r="G138" s="2">
        <v>3.1828143249999998</v>
      </c>
      <c r="H138">
        <v>6</v>
      </c>
      <c r="I138">
        <v>77.3</v>
      </c>
      <c r="J138">
        <v>7.8E-2</v>
      </c>
      <c r="K138">
        <v>6</v>
      </c>
      <c r="L138">
        <v>1</v>
      </c>
      <c r="M138">
        <v>7.8E-2</v>
      </c>
      <c r="N138">
        <v>17.91</v>
      </c>
      <c r="O138">
        <v>29.71</v>
      </c>
      <c r="P138">
        <v>5.258</v>
      </c>
      <c r="Q138">
        <v>1.55</v>
      </c>
      <c r="R138">
        <v>2.1989999999999998</v>
      </c>
      <c r="S138">
        <v>0.71</v>
      </c>
      <c r="T138">
        <v>1.5569999999999999</v>
      </c>
      <c r="U138">
        <v>1</v>
      </c>
      <c r="V138">
        <v>0.54</v>
      </c>
      <c r="W138">
        <v>0.56899999999999995</v>
      </c>
      <c r="X138">
        <v>5.5E-2</v>
      </c>
      <c r="Y138">
        <v>3.0000000000000001E-3</v>
      </c>
      <c r="Z138" t="s">
        <v>31</v>
      </c>
      <c r="AA138" t="s">
        <v>31</v>
      </c>
      <c r="AB138" t="s">
        <v>31</v>
      </c>
      <c r="AC138">
        <v>3.0000000000000001E-3</v>
      </c>
    </row>
    <row r="139" spans="1:29">
      <c r="A139" t="s">
        <v>33</v>
      </c>
      <c r="B139" t="s">
        <v>30</v>
      </c>
      <c r="C139" t="s">
        <v>64</v>
      </c>
      <c r="D139" t="s">
        <v>125</v>
      </c>
      <c r="E139">
        <v>164</v>
      </c>
      <c r="F139">
        <v>25</v>
      </c>
      <c r="G139" s="2">
        <v>3.1828143249999998</v>
      </c>
      <c r="H139">
        <v>3</v>
      </c>
      <c r="I139">
        <v>48.2</v>
      </c>
      <c r="J139">
        <v>6.2E-2</v>
      </c>
      <c r="K139">
        <v>23</v>
      </c>
      <c r="L139">
        <v>1.27</v>
      </c>
      <c r="M139">
        <v>7.9000000000000001E-2</v>
      </c>
      <c r="N139">
        <v>11.2</v>
      </c>
      <c r="O139">
        <v>147.6</v>
      </c>
      <c r="P139">
        <v>14.87</v>
      </c>
      <c r="Q139" t="s">
        <v>31</v>
      </c>
      <c r="R139">
        <v>1E-3</v>
      </c>
      <c r="S139">
        <v>9.7370000000000001</v>
      </c>
      <c r="T139" t="s">
        <v>31</v>
      </c>
      <c r="U139">
        <v>2964</v>
      </c>
      <c r="V139" t="s">
        <v>31</v>
      </c>
      <c r="W139">
        <v>3.6999999999999998E-2</v>
      </c>
      <c r="X139">
        <v>0.121</v>
      </c>
      <c r="Y139">
        <v>8.0000000000000002E-3</v>
      </c>
      <c r="Z139">
        <v>7.6999999999999999E-2</v>
      </c>
      <c r="AA139" t="s">
        <v>31</v>
      </c>
      <c r="AB139" t="s">
        <v>31</v>
      </c>
      <c r="AC139">
        <v>8.4000000000000005E-2</v>
      </c>
    </row>
    <row r="140" spans="1:29" hidden="1">
      <c r="A140" t="s">
        <v>67</v>
      </c>
      <c r="B140" t="s">
        <v>154</v>
      </c>
      <c r="C140" t="s">
        <v>204</v>
      </c>
      <c r="D140" t="s">
        <v>210</v>
      </c>
      <c r="E140">
        <v>69.5</v>
      </c>
      <c r="F140">
        <v>13.3</v>
      </c>
      <c r="G140" s="2">
        <v>1.5029055069999999</v>
      </c>
      <c r="H140">
        <v>2</v>
      </c>
      <c r="I140">
        <v>254</v>
      </c>
      <c r="J140">
        <v>8.0000000000000002E-3</v>
      </c>
      <c r="K140" t="s">
        <v>31</v>
      </c>
      <c r="L140">
        <v>10.029999999999999</v>
      </c>
      <c r="M140">
        <v>7.9000000000000001E-2</v>
      </c>
      <c r="N140">
        <v>3.27</v>
      </c>
      <c r="O140">
        <v>3.44</v>
      </c>
      <c r="P140" t="s">
        <v>31</v>
      </c>
      <c r="Q140" t="s">
        <v>31</v>
      </c>
      <c r="R140" t="s">
        <v>31</v>
      </c>
      <c r="S140" t="s">
        <v>31</v>
      </c>
      <c r="T140" t="s">
        <v>31</v>
      </c>
      <c r="U140" t="s">
        <v>31</v>
      </c>
      <c r="V140" t="s">
        <v>31</v>
      </c>
      <c r="W140" t="s">
        <v>31</v>
      </c>
      <c r="X140" t="s">
        <v>31</v>
      </c>
      <c r="Y140" t="s">
        <v>31</v>
      </c>
      <c r="Z140" t="s">
        <v>31</v>
      </c>
      <c r="AA140" t="s">
        <v>31</v>
      </c>
      <c r="AB140" t="s">
        <v>31</v>
      </c>
      <c r="AC140" t="s">
        <v>31</v>
      </c>
    </row>
    <row r="141" spans="1:29" hidden="1">
      <c r="A141" t="s">
        <v>47</v>
      </c>
      <c r="B141" t="s">
        <v>46</v>
      </c>
      <c r="C141" t="s">
        <v>64</v>
      </c>
      <c r="D141" t="s">
        <v>113</v>
      </c>
      <c r="E141">
        <v>331</v>
      </c>
      <c r="F141">
        <v>30.7</v>
      </c>
      <c r="G141" s="2">
        <v>5.8798753819999998</v>
      </c>
      <c r="H141">
        <v>2</v>
      </c>
      <c r="I141">
        <v>330</v>
      </c>
      <c r="J141">
        <v>1.7999999999999999E-2</v>
      </c>
      <c r="K141" t="s">
        <v>31</v>
      </c>
      <c r="L141">
        <v>4.5</v>
      </c>
      <c r="M141">
        <v>8.2000000000000003E-2</v>
      </c>
      <c r="N141">
        <v>13.29</v>
      </c>
      <c r="O141">
        <v>12.98</v>
      </c>
      <c r="P141">
        <v>1.421</v>
      </c>
      <c r="Q141">
        <v>0.46</v>
      </c>
      <c r="R141">
        <v>1.0649999999999999</v>
      </c>
      <c r="S141">
        <v>0.32300000000000001</v>
      </c>
      <c r="T141">
        <v>0.96299999999999997</v>
      </c>
      <c r="U141">
        <v>1</v>
      </c>
      <c r="V141">
        <v>0.68</v>
      </c>
      <c r="W141">
        <v>0.13600000000000001</v>
      </c>
      <c r="X141">
        <v>5.0999999999999997E-2</v>
      </c>
      <c r="Y141">
        <v>4.0000000000000001E-3</v>
      </c>
      <c r="Z141">
        <v>0.182</v>
      </c>
      <c r="AA141" t="s">
        <v>31</v>
      </c>
      <c r="AB141">
        <v>0.69899999999999995</v>
      </c>
      <c r="AC141">
        <v>0.186</v>
      </c>
    </row>
    <row r="142" spans="1:29" hidden="1">
      <c r="A142" t="s">
        <v>80</v>
      </c>
      <c r="B142" t="s">
        <v>220</v>
      </c>
      <c r="C142" t="s">
        <v>204</v>
      </c>
      <c r="D142" t="s">
        <v>210</v>
      </c>
      <c r="E142">
        <v>69.5</v>
      </c>
      <c r="F142">
        <v>13.3</v>
      </c>
      <c r="G142" s="2">
        <v>1.5029055069999999</v>
      </c>
      <c r="H142">
        <v>1</v>
      </c>
      <c r="I142">
        <v>12</v>
      </c>
      <c r="J142">
        <v>8.3000000000000004E-2</v>
      </c>
      <c r="K142">
        <v>1</v>
      </c>
      <c r="L142">
        <v>1</v>
      </c>
      <c r="M142">
        <v>8.3000000000000004E-2</v>
      </c>
      <c r="N142">
        <v>10.5</v>
      </c>
      <c r="O142">
        <v>16.5</v>
      </c>
      <c r="P142">
        <v>2</v>
      </c>
      <c r="Q142" t="s">
        <v>31</v>
      </c>
      <c r="R142">
        <v>0.1</v>
      </c>
      <c r="S142" t="s">
        <v>31</v>
      </c>
      <c r="T142" t="s">
        <v>31</v>
      </c>
      <c r="U142">
        <v>2</v>
      </c>
      <c r="V142">
        <v>0.86</v>
      </c>
      <c r="W142">
        <v>5.6000000000000001E-2</v>
      </c>
      <c r="X142">
        <v>9.2999999999999999E-2</v>
      </c>
      <c r="Y142" t="s">
        <v>31</v>
      </c>
      <c r="Z142" t="s">
        <v>31</v>
      </c>
      <c r="AA142" t="s">
        <v>31</v>
      </c>
      <c r="AB142">
        <v>0.80100000000000005</v>
      </c>
      <c r="AC142" t="s">
        <v>31</v>
      </c>
    </row>
    <row r="143" spans="1:29" hidden="1">
      <c r="A143" t="s">
        <v>47</v>
      </c>
      <c r="B143" t="s">
        <v>46</v>
      </c>
      <c r="C143" t="s">
        <v>64</v>
      </c>
      <c r="D143" t="s">
        <v>121</v>
      </c>
      <c r="E143">
        <v>343.5</v>
      </c>
      <c r="F143">
        <v>30.1</v>
      </c>
      <c r="G143" s="2">
        <v>6.0734919850000004</v>
      </c>
      <c r="H143">
        <v>3</v>
      </c>
      <c r="I143">
        <v>190</v>
      </c>
      <c r="J143">
        <v>1.6E-2</v>
      </c>
      <c r="K143">
        <v>16</v>
      </c>
      <c r="L143">
        <v>5.33</v>
      </c>
      <c r="M143">
        <v>8.4000000000000005E-2</v>
      </c>
      <c r="N143">
        <v>13.29</v>
      </c>
      <c r="O143">
        <v>12.98</v>
      </c>
      <c r="P143">
        <v>1.421</v>
      </c>
      <c r="Q143">
        <v>0.46</v>
      </c>
      <c r="R143">
        <v>1.0649999999999999</v>
      </c>
      <c r="S143">
        <v>0.32300000000000001</v>
      </c>
      <c r="T143">
        <v>0.96299999999999997</v>
      </c>
      <c r="U143">
        <v>1</v>
      </c>
      <c r="V143">
        <v>0.68</v>
      </c>
      <c r="W143">
        <v>0.13600000000000001</v>
      </c>
      <c r="X143">
        <v>5.0999999999999997E-2</v>
      </c>
      <c r="Y143">
        <v>4.0000000000000001E-3</v>
      </c>
      <c r="Z143">
        <v>0.182</v>
      </c>
      <c r="AA143" t="s">
        <v>31</v>
      </c>
      <c r="AB143">
        <v>0.69899999999999995</v>
      </c>
      <c r="AC143">
        <v>0.186</v>
      </c>
    </row>
    <row r="144" spans="1:29" hidden="1">
      <c r="A144" t="s">
        <v>47</v>
      </c>
      <c r="B144" t="s">
        <v>46</v>
      </c>
      <c r="C144" t="s">
        <v>204</v>
      </c>
      <c r="D144" t="s">
        <v>203</v>
      </c>
      <c r="E144">
        <v>54</v>
      </c>
      <c r="F144">
        <v>11.1</v>
      </c>
      <c r="G144" s="2">
        <v>1.205449054</v>
      </c>
      <c r="H144">
        <v>8</v>
      </c>
      <c r="I144">
        <v>190</v>
      </c>
      <c r="J144">
        <v>4.2000000000000003E-2</v>
      </c>
      <c r="K144">
        <v>16</v>
      </c>
      <c r="L144">
        <v>2</v>
      </c>
      <c r="M144">
        <v>8.4000000000000005E-2</v>
      </c>
      <c r="N144">
        <v>13.29</v>
      </c>
      <c r="O144">
        <v>12.98</v>
      </c>
      <c r="P144">
        <v>1.421</v>
      </c>
      <c r="Q144">
        <v>0.46</v>
      </c>
      <c r="R144">
        <v>1.0649999999999999</v>
      </c>
      <c r="S144">
        <v>0.32300000000000001</v>
      </c>
      <c r="T144">
        <v>0.96299999999999997</v>
      </c>
      <c r="U144">
        <v>1</v>
      </c>
      <c r="V144">
        <v>0.68</v>
      </c>
      <c r="W144">
        <v>0.13600000000000001</v>
      </c>
      <c r="X144">
        <v>5.0999999999999997E-2</v>
      </c>
      <c r="Y144">
        <v>4.0000000000000001E-3</v>
      </c>
      <c r="Z144">
        <v>0.182</v>
      </c>
      <c r="AA144" t="s">
        <v>31</v>
      </c>
      <c r="AB144">
        <v>0.69899999999999995</v>
      </c>
      <c r="AC144">
        <v>0.186</v>
      </c>
    </row>
    <row r="145" spans="1:29" hidden="1">
      <c r="A145" t="s">
        <v>65</v>
      </c>
      <c r="B145" t="s">
        <v>63</v>
      </c>
      <c r="C145" t="s">
        <v>200</v>
      </c>
      <c r="D145" t="s">
        <v>198</v>
      </c>
      <c r="E145">
        <v>73.3</v>
      </c>
      <c r="F145">
        <v>17.5</v>
      </c>
      <c r="G145" s="2">
        <v>1.574482658</v>
      </c>
      <c r="H145">
        <v>3</v>
      </c>
      <c r="I145">
        <v>70.2</v>
      </c>
      <c r="J145">
        <v>4.2999999999999997E-2</v>
      </c>
      <c r="K145" t="s">
        <v>31</v>
      </c>
      <c r="L145">
        <v>2</v>
      </c>
      <c r="M145">
        <v>8.5000000000000006E-2</v>
      </c>
      <c r="N145">
        <v>9.73</v>
      </c>
      <c r="O145">
        <v>17.309999999999999</v>
      </c>
      <c r="P145">
        <v>0.93500000000000005</v>
      </c>
      <c r="Q145">
        <v>0.39500000000000002</v>
      </c>
      <c r="R145">
        <v>0.13900000000000001</v>
      </c>
      <c r="S145">
        <v>0.51600000000000001</v>
      </c>
      <c r="T145">
        <v>0.40400000000000003</v>
      </c>
      <c r="U145">
        <v>3.1</v>
      </c>
      <c r="V145">
        <v>0.41</v>
      </c>
      <c r="W145">
        <v>0.71099999999999997</v>
      </c>
      <c r="X145">
        <v>8.7999999999999995E-2</v>
      </c>
      <c r="Y145">
        <v>1.2E-2</v>
      </c>
      <c r="Z145" t="s">
        <v>31</v>
      </c>
      <c r="AA145" t="s">
        <v>31</v>
      </c>
      <c r="AB145">
        <v>0.16500000000000001</v>
      </c>
      <c r="AC145">
        <v>1.2E-2</v>
      </c>
    </row>
    <row r="146" spans="1:29" hidden="1">
      <c r="A146" t="s">
        <v>47</v>
      </c>
      <c r="B146" t="s">
        <v>46</v>
      </c>
      <c r="C146" t="s">
        <v>112</v>
      </c>
      <c r="D146" t="s">
        <v>110</v>
      </c>
      <c r="E146">
        <v>200</v>
      </c>
      <c r="F146">
        <v>23.6</v>
      </c>
      <c r="G146" s="2">
        <v>3.785630201</v>
      </c>
      <c r="H146">
        <v>6</v>
      </c>
      <c r="I146">
        <v>324</v>
      </c>
      <c r="J146">
        <v>1.9E-2</v>
      </c>
      <c r="K146">
        <v>28</v>
      </c>
      <c r="L146">
        <v>4.67</v>
      </c>
      <c r="M146">
        <v>8.5999999999999993E-2</v>
      </c>
      <c r="N146">
        <v>13.29</v>
      </c>
      <c r="O146">
        <v>12.98</v>
      </c>
      <c r="P146">
        <v>1.421</v>
      </c>
      <c r="Q146">
        <v>0.46</v>
      </c>
      <c r="R146">
        <v>1.0649999999999999</v>
      </c>
      <c r="S146">
        <v>0.32300000000000001</v>
      </c>
      <c r="T146">
        <v>0.96299999999999997</v>
      </c>
      <c r="U146">
        <v>1</v>
      </c>
      <c r="V146">
        <v>0.68</v>
      </c>
      <c r="W146">
        <v>0.13600000000000001</v>
      </c>
      <c r="X146">
        <v>5.0999999999999997E-2</v>
      </c>
      <c r="Y146">
        <v>4.0000000000000001E-3</v>
      </c>
      <c r="Z146">
        <v>0.182</v>
      </c>
      <c r="AA146" t="s">
        <v>31</v>
      </c>
      <c r="AB146">
        <v>0.69899999999999995</v>
      </c>
      <c r="AC146">
        <v>0.186</v>
      </c>
    </row>
    <row r="147" spans="1:29" hidden="1">
      <c r="A147" t="s">
        <v>43</v>
      </c>
      <c r="B147" t="s">
        <v>53</v>
      </c>
      <c r="C147" t="s">
        <v>112</v>
      </c>
      <c r="D147" t="s">
        <v>197</v>
      </c>
      <c r="E147">
        <v>68.099999999999994</v>
      </c>
      <c r="F147">
        <v>16.600000000000001</v>
      </c>
      <c r="G147" s="2">
        <v>1.4764118180000001</v>
      </c>
      <c r="H147">
        <v>3</v>
      </c>
      <c r="I147">
        <v>70</v>
      </c>
      <c r="J147">
        <v>4.2999999999999997E-2</v>
      </c>
      <c r="K147" t="s">
        <v>31</v>
      </c>
      <c r="L147">
        <v>2</v>
      </c>
      <c r="M147">
        <v>8.5999999999999993E-2</v>
      </c>
      <c r="N147">
        <v>7.82</v>
      </c>
      <c r="O147">
        <v>11.41</v>
      </c>
      <c r="P147">
        <v>0.33</v>
      </c>
      <c r="Q147" t="s">
        <v>31</v>
      </c>
      <c r="R147">
        <v>0.15</v>
      </c>
      <c r="S147" t="s">
        <v>31</v>
      </c>
      <c r="T147" t="s">
        <v>31</v>
      </c>
      <c r="U147">
        <v>1</v>
      </c>
      <c r="V147">
        <v>0.56000000000000005</v>
      </c>
      <c r="W147">
        <v>0.58899999999999997</v>
      </c>
      <c r="X147">
        <v>0.11</v>
      </c>
      <c r="Y147" t="s">
        <v>31</v>
      </c>
      <c r="Z147" t="s">
        <v>31</v>
      </c>
      <c r="AA147" t="s">
        <v>31</v>
      </c>
      <c r="AB147" t="s">
        <v>31</v>
      </c>
      <c r="AC147" t="s">
        <v>31</v>
      </c>
    </row>
    <row r="148" spans="1:29" hidden="1">
      <c r="A148" t="s">
        <v>141</v>
      </c>
      <c r="B148" t="s">
        <v>140</v>
      </c>
      <c r="C148" t="s">
        <v>204</v>
      </c>
      <c r="D148" t="s">
        <v>210</v>
      </c>
      <c r="E148">
        <v>69.5</v>
      </c>
      <c r="F148">
        <v>13.3</v>
      </c>
      <c r="G148" s="2">
        <v>1.5029055069999999</v>
      </c>
      <c r="H148">
        <v>1</v>
      </c>
      <c r="I148">
        <v>41.25</v>
      </c>
      <c r="J148">
        <v>2.4E-2</v>
      </c>
      <c r="K148" t="s">
        <v>31</v>
      </c>
      <c r="L148">
        <v>4</v>
      </c>
      <c r="M148">
        <v>9.7000000000000003E-2</v>
      </c>
      <c r="N148">
        <v>15.36</v>
      </c>
      <c r="O148">
        <v>21.45</v>
      </c>
      <c r="P148">
        <v>0.98</v>
      </c>
      <c r="Q148" t="s">
        <v>31</v>
      </c>
      <c r="R148">
        <v>0.70499999999999996</v>
      </c>
      <c r="S148" t="s">
        <v>31</v>
      </c>
      <c r="T148" t="s">
        <v>31</v>
      </c>
      <c r="U148">
        <v>1</v>
      </c>
      <c r="V148">
        <v>0.75</v>
      </c>
      <c r="W148">
        <v>0.155</v>
      </c>
      <c r="X148">
        <v>9.2999999999999999E-2</v>
      </c>
      <c r="Y148" t="s">
        <v>31</v>
      </c>
      <c r="Z148" t="s">
        <v>31</v>
      </c>
      <c r="AA148" t="s">
        <v>31</v>
      </c>
      <c r="AB148">
        <v>0.70299999999999996</v>
      </c>
      <c r="AC148" t="s">
        <v>31</v>
      </c>
    </row>
    <row r="149" spans="1:29" hidden="1">
      <c r="A149" t="s">
        <v>47</v>
      </c>
      <c r="B149" t="s">
        <v>46</v>
      </c>
      <c r="C149" t="s">
        <v>200</v>
      </c>
      <c r="D149" t="s">
        <v>202</v>
      </c>
      <c r="E149">
        <v>89.7</v>
      </c>
      <c r="F149">
        <v>20.5</v>
      </c>
      <c r="G149" s="2">
        <v>1.8783555249999999</v>
      </c>
      <c r="H149">
        <v>6</v>
      </c>
      <c r="I149">
        <v>330</v>
      </c>
      <c r="J149">
        <v>2.7E-2</v>
      </c>
      <c r="K149" t="s">
        <v>31</v>
      </c>
      <c r="L149">
        <v>3.6</v>
      </c>
      <c r="M149">
        <v>9.8000000000000004E-2</v>
      </c>
      <c r="N149">
        <v>13.29</v>
      </c>
      <c r="O149">
        <v>12.98</v>
      </c>
      <c r="P149">
        <v>1.421</v>
      </c>
      <c r="Q149">
        <v>0.46</v>
      </c>
      <c r="R149">
        <v>1.0649999999999999</v>
      </c>
      <c r="S149">
        <v>0.32300000000000001</v>
      </c>
      <c r="T149">
        <v>0.96299999999999997</v>
      </c>
      <c r="U149">
        <v>1</v>
      </c>
      <c r="V149">
        <v>0.68</v>
      </c>
      <c r="W149">
        <v>0.13600000000000001</v>
      </c>
      <c r="X149">
        <v>5.0999999999999997E-2</v>
      </c>
      <c r="Y149">
        <v>4.0000000000000001E-3</v>
      </c>
      <c r="Z149">
        <v>0.182</v>
      </c>
      <c r="AA149" t="s">
        <v>31</v>
      </c>
      <c r="AB149">
        <v>0.69899999999999995</v>
      </c>
      <c r="AC149">
        <v>0.186</v>
      </c>
    </row>
    <row r="150" spans="1:29" hidden="1">
      <c r="A150" t="s">
        <v>80</v>
      </c>
      <c r="B150" t="s">
        <v>116</v>
      </c>
      <c r="C150" t="s">
        <v>204</v>
      </c>
      <c r="D150" t="s">
        <v>210</v>
      </c>
      <c r="E150">
        <v>69.5</v>
      </c>
      <c r="F150">
        <v>13.3</v>
      </c>
      <c r="G150" s="2">
        <v>1.5029055069999999</v>
      </c>
      <c r="H150">
        <v>6</v>
      </c>
      <c r="I150">
        <v>60</v>
      </c>
      <c r="J150">
        <v>0.1</v>
      </c>
      <c r="K150">
        <v>6</v>
      </c>
      <c r="L150">
        <v>1</v>
      </c>
      <c r="M150">
        <v>0.1</v>
      </c>
      <c r="N150">
        <v>19.5</v>
      </c>
      <c r="O150">
        <v>25</v>
      </c>
      <c r="P150">
        <v>0.5</v>
      </c>
      <c r="Q150" t="s">
        <v>31</v>
      </c>
      <c r="R150">
        <v>0.2</v>
      </c>
      <c r="S150" t="s">
        <v>31</v>
      </c>
      <c r="T150" t="s">
        <v>31</v>
      </c>
      <c r="U150" t="s">
        <v>31</v>
      </c>
      <c r="V150">
        <v>0.86</v>
      </c>
      <c r="W150">
        <v>2.8000000000000001E-2</v>
      </c>
      <c r="X150">
        <v>5.6000000000000001E-2</v>
      </c>
      <c r="Y150" t="s">
        <v>31</v>
      </c>
      <c r="Z150" t="s">
        <v>31</v>
      </c>
      <c r="AA150">
        <v>0.88</v>
      </c>
      <c r="AB150" t="s">
        <v>31</v>
      </c>
      <c r="AC150" t="s">
        <v>31</v>
      </c>
    </row>
    <row r="151" spans="1:29" hidden="1">
      <c r="A151" t="s">
        <v>65</v>
      </c>
      <c r="B151" t="s">
        <v>73</v>
      </c>
      <c r="C151" t="s">
        <v>70</v>
      </c>
      <c r="D151" t="s">
        <v>68</v>
      </c>
      <c r="E151">
        <v>11</v>
      </c>
      <c r="F151">
        <v>6.1</v>
      </c>
      <c r="G151" s="2">
        <v>0.30006296300000002</v>
      </c>
      <c r="H151">
        <v>1</v>
      </c>
      <c r="I151">
        <v>30</v>
      </c>
      <c r="J151">
        <v>3.3000000000000002E-2</v>
      </c>
      <c r="K151">
        <v>3</v>
      </c>
      <c r="L151">
        <v>3</v>
      </c>
      <c r="M151">
        <v>0.1</v>
      </c>
      <c r="N151">
        <v>12</v>
      </c>
      <c r="O151">
        <v>18</v>
      </c>
      <c r="P151">
        <v>1.19</v>
      </c>
      <c r="Q151" t="s">
        <v>31</v>
      </c>
      <c r="R151" t="s">
        <v>31</v>
      </c>
      <c r="S151">
        <v>0.27</v>
      </c>
      <c r="T151" t="s">
        <v>31</v>
      </c>
      <c r="U151" t="s">
        <v>31</v>
      </c>
      <c r="V151">
        <v>0.63</v>
      </c>
      <c r="W151">
        <v>4.5999999999999999E-2</v>
      </c>
      <c r="X151">
        <v>6.3E-2</v>
      </c>
      <c r="Y151" t="s">
        <v>31</v>
      </c>
      <c r="Z151" t="s">
        <v>31</v>
      </c>
      <c r="AA151" t="s">
        <v>31</v>
      </c>
      <c r="AB151" t="s">
        <v>31</v>
      </c>
      <c r="AC151" t="s">
        <v>31</v>
      </c>
    </row>
    <row r="152" spans="1:29" hidden="1">
      <c r="A152" t="s">
        <v>82</v>
      </c>
      <c r="B152" t="s">
        <v>102</v>
      </c>
      <c r="C152" t="s">
        <v>128</v>
      </c>
      <c r="D152" t="s">
        <v>126</v>
      </c>
      <c r="E152">
        <v>18</v>
      </c>
      <c r="F152">
        <v>7.4</v>
      </c>
      <c r="G152" s="2">
        <v>0.46147037800000001</v>
      </c>
      <c r="H152">
        <v>1</v>
      </c>
      <c r="I152">
        <v>20</v>
      </c>
      <c r="J152">
        <v>0.05</v>
      </c>
      <c r="K152">
        <v>2</v>
      </c>
      <c r="L152">
        <v>2</v>
      </c>
      <c r="M152">
        <v>0.1</v>
      </c>
      <c r="N152">
        <v>5.17</v>
      </c>
      <c r="O152">
        <v>5.0999999999999996</v>
      </c>
      <c r="P152">
        <v>2.8000000000000001E-2</v>
      </c>
      <c r="Q152">
        <v>0.01</v>
      </c>
      <c r="R152">
        <v>1.2999999999999999E-2</v>
      </c>
      <c r="S152">
        <v>7.0000000000000001E-3</v>
      </c>
      <c r="T152">
        <v>1.2E-2</v>
      </c>
      <c r="U152">
        <v>1</v>
      </c>
      <c r="V152">
        <v>0.66</v>
      </c>
      <c r="W152">
        <v>5.5E-2</v>
      </c>
      <c r="X152">
        <v>6.9000000000000006E-2</v>
      </c>
      <c r="Y152">
        <v>8.9999999999999993E-3</v>
      </c>
      <c r="Z152" t="s">
        <v>31</v>
      </c>
      <c r="AA152" t="s">
        <v>31</v>
      </c>
      <c r="AB152" t="s">
        <v>31</v>
      </c>
      <c r="AC152">
        <v>8.9999999999999993E-3</v>
      </c>
    </row>
    <row r="153" spans="1:29" hidden="1">
      <c r="A153" t="s">
        <v>162</v>
      </c>
      <c r="B153" t="s">
        <v>161</v>
      </c>
      <c r="C153" t="s">
        <v>128</v>
      </c>
      <c r="D153" t="s">
        <v>169</v>
      </c>
      <c r="E153">
        <v>39</v>
      </c>
      <c r="F153">
        <v>8.3000000000000007</v>
      </c>
      <c r="G153" s="2">
        <v>0.90704089499999996</v>
      </c>
      <c r="H153">
        <v>1</v>
      </c>
      <c r="I153">
        <v>10</v>
      </c>
      <c r="J153">
        <v>0.1</v>
      </c>
      <c r="K153">
        <v>1</v>
      </c>
      <c r="L153">
        <v>1</v>
      </c>
      <c r="M153">
        <v>0.1</v>
      </c>
      <c r="N153">
        <v>2.92</v>
      </c>
      <c r="O153">
        <v>3.24</v>
      </c>
      <c r="P153">
        <v>0.01</v>
      </c>
      <c r="Q153" t="s">
        <v>31</v>
      </c>
      <c r="R153">
        <v>4.0000000000000001E-3</v>
      </c>
      <c r="S153">
        <v>6.0000000000000001E-3</v>
      </c>
      <c r="T153" t="s">
        <v>31</v>
      </c>
      <c r="U153">
        <v>1</v>
      </c>
      <c r="V153" t="s">
        <v>31</v>
      </c>
      <c r="W153">
        <v>0.48799999999999999</v>
      </c>
      <c r="X153">
        <v>0.107</v>
      </c>
      <c r="Y153">
        <v>1E-3</v>
      </c>
      <c r="Z153">
        <v>2.1000000000000001E-2</v>
      </c>
      <c r="AA153" t="s">
        <v>31</v>
      </c>
      <c r="AB153" t="s">
        <v>31</v>
      </c>
      <c r="AC153">
        <v>2.1999999999999999E-2</v>
      </c>
    </row>
    <row r="154" spans="1:29" hidden="1">
      <c r="A154" t="s">
        <v>65</v>
      </c>
      <c r="B154" t="s">
        <v>163</v>
      </c>
      <c r="C154" t="s">
        <v>128</v>
      </c>
      <c r="D154" t="s">
        <v>126</v>
      </c>
      <c r="E154">
        <v>18</v>
      </c>
      <c r="F154">
        <v>7.4</v>
      </c>
      <c r="G154" s="2">
        <v>0.46147037800000001</v>
      </c>
      <c r="H154">
        <v>3</v>
      </c>
      <c r="I154">
        <v>30</v>
      </c>
      <c r="J154">
        <v>0.1</v>
      </c>
      <c r="K154">
        <v>3</v>
      </c>
      <c r="L154">
        <v>1</v>
      </c>
      <c r="M154">
        <v>0.1</v>
      </c>
      <c r="N154">
        <v>6</v>
      </c>
      <c r="O154">
        <v>9.5</v>
      </c>
      <c r="P154" t="s">
        <v>31</v>
      </c>
      <c r="Q154" t="s">
        <v>31</v>
      </c>
      <c r="R154" t="s">
        <v>31</v>
      </c>
      <c r="S154" t="s">
        <v>31</v>
      </c>
      <c r="T154" t="s">
        <v>31</v>
      </c>
      <c r="U154" t="s">
        <v>31</v>
      </c>
      <c r="V154" t="s">
        <v>31</v>
      </c>
      <c r="W154" t="s">
        <v>31</v>
      </c>
      <c r="X154" t="s">
        <v>31</v>
      </c>
      <c r="Y154" t="s">
        <v>31</v>
      </c>
      <c r="Z154" t="s">
        <v>31</v>
      </c>
      <c r="AA154" t="s">
        <v>31</v>
      </c>
      <c r="AB154" t="s">
        <v>31</v>
      </c>
      <c r="AC154" t="s">
        <v>31</v>
      </c>
    </row>
    <row r="155" spans="1:29" hidden="1">
      <c r="A155" t="s">
        <v>59</v>
      </c>
      <c r="B155" t="s">
        <v>175</v>
      </c>
      <c r="C155" t="s">
        <v>112</v>
      </c>
      <c r="D155" t="s">
        <v>197</v>
      </c>
      <c r="E155">
        <v>68.099999999999994</v>
      </c>
      <c r="F155">
        <v>16.600000000000001</v>
      </c>
      <c r="G155" s="2">
        <v>1.4764118180000001</v>
      </c>
      <c r="H155">
        <v>1</v>
      </c>
      <c r="I155">
        <v>30</v>
      </c>
      <c r="J155">
        <v>3.3000000000000002E-2</v>
      </c>
      <c r="K155">
        <v>3</v>
      </c>
      <c r="L155">
        <v>3</v>
      </c>
      <c r="M155">
        <v>0.1</v>
      </c>
      <c r="N155">
        <v>10.49</v>
      </c>
      <c r="O155">
        <v>14.66</v>
      </c>
      <c r="P155">
        <v>0.75</v>
      </c>
      <c r="Q155" t="s">
        <v>31</v>
      </c>
      <c r="R155">
        <v>0.54</v>
      </c>
      <c r="S155">
        <v>0.12</v>
      </c>
      <c r="T155">
        <v>0.36</v>
      </c>
      <c r="U155">
        <v>1</v>
      </c>
      <c r="V155">
        <v>0.41</v>
      </c>
      <c r="W155">
        <v>0.53900000000000003</v>
      </c>
      <c r="X155">
        <v>7.0999999999999994E-2</v>
      </c>
      <c r="Y155" t="s">
        <v>31</v>
      </c>
      <c r="Z155" t="s">
        <v>31</v>
      </c>
      <c r="AA155">
        <v>8.4000000000000005E-2</v>
      </c>
      <c r="AB155" t="s">
        <v>31</v>
      </c>
      <c r="AC155" t="s">
        <v>31</v>
      </c>
    </row>
    <row r="156" spans="1:29" hidden="1">
      <c r="A156" t="s">
        <v>47</v>
      </c>
      <c r="B156" t="s">
        <v>46</v>
      </c>
      <c r="C156" t="s">
        <v>204</v>
      </c>
      <c r="D156" t="s">
        <v>203</v>
      </c>
      <c r="E156">
        <v>54</v>
      </c>
      <c r="F156">
        <v>11.1</v>
      </c>
      <c r="G156" s="2">
        <v>1.205449054</v>
      </c>
      <c r="H156">
        <v>31</v>
      </c>
      <c r="I156">
        <v>324</v>
      </c>
      <c r="J156">
        <v>9.6000000000000002E-2</v>
      </c>
      <c r="K156">
        <v>33</v>
      </c>
      <c r="L156">
        <v>1.06</v>
      </c>
      <c r="M156">
        <v>0.10199999999999999</v>
      </c>
      <c r="N156">
        <v>13.29</v>
      </c>
      <c r="O156">
        <v>12.98</v>
      </c>
      <c r="P156">
        <v>1.421</v>
      </c>
      <c r="Q156">
        <v>0.46</v>
      </c>
      <c r="R156">
        <v>1.0649999999999999</v>
      </c>
      <c r="S156">
        <v>0.32300000000000001</v>
      </c>
      <c r="T156">
        <v>0.96299999999999997</v>
      </c>
      <c r="U156">
        <v>1</v>
      </c>
      <c r="V156">
        <v>0.68</v>
      </c>
      <c r="W156">
        <v>0.13600000000000001</v>
      </c>
      <c r="X156">
        <v>5.0999999999999997E-2</v>
      </c>
      <c r="Y156">
        <v>4.0000000000000001E-3</v>
      </c>
      <c r="Z156">
        <v>0.182</v>
      </c>
      <c r="AA156" t="s">
        <v>31</v>
      </c>
      <c r="AB156">
        <v>0.69899999999999995</v>
      </c>
      <c r="AC156">
        <v>0.186</v>
      </c>
    </row>
    <row r="157" spans="1:29">
      <c r="A157" t="s">
        <v>33</v>
      </c>
      <c r="B157" t="s">
        <v>30</v>
      </c>
      <c r="C157" t="s">
        <v>128</v>
      </c>
      <c r="D157" t="s">
        <v>169</v>
      </c>
      <c r="E157">
        <v>39</v>
      </c>
      <c r="F157">
        <v>8.3000000000000007</v>
      </c>
      <c r="G157" s="2">
        <v>0.90704089499999996</v>
      </c>
      <c r="H157">
        <v>18</v>
      </c>
      <c r="I157">
        <v>48.2</v>
      </c>
      <c r="J157">
        <v>0.374</v>
      </c>
      <c r="K157">
        <v>69</v>
      </c>
      <c r="L157">
        <v>0.28000000000000003</v>
      </c>
      <c r="M157">
        <v>0.105</v>
      </c>
      <c r="N157">
        <v>11.2</v>
      </c>
      <c r="O157">
        <v>147.6</v>
      </c>
      <c r="P157">
        <v>14.87</v>
      </c>
      <c r="Q157" t="s">
        <v>31</v>
      </c>
      <c r="R157">
        <v>1E-3</v>
      </c>
      <c r="S157">
        <v>9.7370000000000001</v>
      </c>
      <c r="T157" t="s">
        <v>31</v>
      </c>
      <c r="U157">
        <v>2964</v>
      </c>
      <c r="V157" t="s">
        <v>31</v>
      </c>
      <c r="W157">
        <v>3.6999999999999998E-2</v>
      </c>
      <c r="X157">
        <v>0.121</v>
      </c>
      <c r="Y157">
        <v>8.0000000000000002E-3</v>
      </c>
      <c r="Z157">
        <v>7.6999999999999999E-2</v>
      </c>
      <c r="AA157" t="s">
        <v>31</v>
      </c>
      <c r="AB157" t="s">
        <v>31</v>
      </c>
      <c r="AC157">
        <v>8.4000000000000005E-2</v>
      </c>
    </row>
    <row r="158" spans="1:29" hidden="1">
      <c r="A158" t="s">
        <v>47</v>
      </c>
      <c r="B158" t="s">
        <v>46</v>
      </c>
      <c r="C158" t="s">
        <v>32</v>
      </c>
      <c r="D158" t="s">
        <v>104</v>
      </c>
      <c r="E158">
        <v>1770</v>
      </c>
      <c r="F158">
        <v>22.3</v>
      </c>
      <c r="G158" s="2">
        <v>25.45474201</v>
      </c>
      <c r="H158" t="s">
        <v>31</v>
      </c>
      <c r="I158" t="s">
        <v>31</v>
      </c>
      <c r="J158">
        <v>1.2E-2</v>
      </c>
      <c r="K158" t="s">
        <v>31</v>
      </c>
      <c r="L158">
        <v>8.91</v>
      </c>
      <c r="M158">
        <v>0.107</v>
      </c>
      <c r="N158">
        <v>13.29</v>
      </c>
      <c r="O158">
        <v>12.98</v>
      </c>
      <c r="P158">
        <v>1.421</v>
      </c>
      <c r="Q158">
        <v>0.46</v>
      </c>
      <c r="R158">
        <v>1.0649999999999999</v>
      </c>
      <c r="S158">
        <v>0.32300000000000001</v>
      </c>
      <c r="T158">
        <v>0.96299999999999997</v>
      </c>
      <c r="U158">
        <v>1</v>
      </c>
      <c r="V158">
        <v>0.68</v>
      </c>
      <c r="W158">
        <v>0.13600000000000001</v>
      </c>
      <c r="X158">
        <v>5.0999999999999997E-2</v>
      </c>
      <c r="Y158">
        <v>4.0000000000000001E-3</v>
      </c>
      <c r="Z158">
        <v>0.182</v>
      </c>
      <c r="AA158" t="s">
        <v>31</v>
      </c>
      <c r="AB158">
        <v>0.69899999999999995</v>
      </c>
      <c r="AC158">
        <v>0.186</v>
      </c>
    </row>
    <row r="159" spans="1:29" hidden="1">
      <c r="A159" t="s">
        <v>47</v>
      </c>
      <c r="B159" t="s">
        <v>46</v>
      </c>
      <c r="C159" t="s">
        <v>64</v>
      </c>
      <c r="D159" t="s">
        <v>121</v>
      </c>
      <c r="E159">
        <v>343.5</v>
      </c>
      <c r="F159">
        <v>30.1</v>
      </c>
      <c r="G159" s="2">
        <v>6.0734919850000004</v>
      </c>
      <c r="H159">
        <v>6</v>
      </c>
      <c r="I159">
        <v>190</v>
      </c>
      <c r="J159">
        <v>3.2000000000000001E-2</v>
      </c>
      <c r="K159">
        <v>21</v>
      </c>
      <c r="L159">
        <v>3.5</v>
      </c>
      <c r="M159">
        <v>0.111</v>
      </c>
      <c r="N159">
        <v>13.29</v>
      </c>
      <c r="O159">
        <v>12.98</v>
      </c>
      <c r="P159">
        <v>1.421</v>
      </c>
      <c r="Q159">
        <v>0.46</v>
      </c>
      <c r="R159">
        <v>1.0649999999999999</v>
      </c>
      <c r="S159">
        <v>0.32300000000000001</v>
      </c>
      <c r="T159">
        <v>0.96299999999999997</v>
      </c>
      <c r="U159">
        <v>1</v>
      </c>
      <c r="V159">
        <v>0.68</v>
      </c>
      <c r="W159">
        <v>0.13600000000000001</v>
      </c>
      <c r="X159">
        <v>5.0999999999999997E-2</v>
      </c>
      <c r="Y159">
        <v>4.0000000000000001E-3</v>
      </c>
      <c r="Z159">
        <v>0.182</v>
      </c>
      <c r="AA159" t="s">
        <v>31</v>
      </c>
      <c r="AB159">
        <v>0.69899999999999995</v>
      </c>
      <c r="AC159">
        <v>0.186</v>
      </c>
    </row>
    <row r="160" spans="1:29" hidden="1">
      <c r="A160" t="s">
        <v>67</v>
      </c>
      <c r="B160" t="s">
        <v>66</v>
      </c>
      <c r="C160" t="s">
        <v>204</v>
      </c>
      <c r="D160" t="s">
        <v>210</v>
      </c>
      <c r="E160">
        <v>69.5</v>
      </c>
      <c r="F160">
        <v>13.3</v>
      </c>
      <c r="G160" s="2">
        <v>1.5029055069999999</v>
      </c>
      <c r="H160">
        <v>2</v>
      </c>
      <c r="I160">
        <v>177.8</v>
      </c>
      <c r="J160">
        <v>1.0999999999999999E-2</v>
      </c>
      <c r="K160" t="s">
        <v>31</v>
      </c>
      <c r="L160">
        <v>10.029999999999999</v>
      </c>
      <c r="M160">
        <v>0.113</v>
      </c>
      <c r="N160">
        <v>3.16</v>
      </c>
      <c r="O160">
        <v>4.03</v>
      </c>
      <c r="P160" t="s">
        <v>31</v>
      </c>
      <c r="Q160" t="s">
        <v>31</v>
      </c>
      <c r="R160" t="s">
        <v>31</v>
      </c>
      <c r="S160" t="s">
        <v>31</v>
      </c>
      <c r="T160" t="s">
        <v>31</v>
      </c>
      <c r="U160" t="s">
        <v>31</v>
      </c>
      <c r="V160" t="s">
        <v>31</v>
      </c>
      <c r="W160" t="s">
        <v>31</v>
      </c>
      <c r="X160" t="s">
        <v>31</v>
      </c>
      <c r="Y160" t="s">
        <v>31</v>
      </c>
      <c r="Z160" t="s">
        <v>31</v>
      </c>
      <c r="AA160" t="s">
        <v>31</v>
      </c>
      <c r="AB160" t="s">
        <v>31</v>
      </c>
      <c r="AC160" t="s">
        <v>31</v>
      </c>
    </row>
    <row r="161" spans="1:29" hidden="1">
      <c r="A161" t="s">
        <v>43</v>
      </c>
      <c r="B161" t="s">
        <v>53</v>
      </c>
      <c r="C161" t="s">
        <v>200</v>
      </c>
      <c r="D161" t="s">
        <v>198</v>
      </c>
      <c r="E161">
        <v>73.3</v>
      </c>
      <c r="F161">
        <v>17.5</v>
      </c>
      <c r="G161" s="2">
        <v>1.574482658</v>
      </c>
      <c r="H161">
        <v>4</v>
      </c>
      <c r="I161">
        <v>70</v>
      </c>
      <c r="J161">
        <v>5.7000000000000002E-2</v>
      </c>
      <c r="K161" t="s">
        <v>31</v>
      </c>
      <c r="L161">
        <v>2</v>
      </c>
      <c r="M161">
        <v>0.114</v>
      </c>
      <c r="N161">
        <v>7.82</v>
      </c>
      <c r="O161">
        <v>11.41</v>
      </c>
      <c r="P161">
        <v>0.33</v>
      </c>
      <c r="Q161" t="s">
        <v>31</v>
      </c>
      <c r="R161">
        <v>0.15</v>
      </c>
      <c r="S161" t="s">
        <v>31</v>
      </c>
      <c r="T161" t="s">
        <v>31</v>
      </c>
      <c r="U161">
        <v>1</v>
      </c>
      <c r="V161">
        <v>0.56000000000000005</v>
      </c>
      <c r="W161">
        <v>0.58899999999999997</v>
      </c>
      <c r="X161">
        <v>0.11</v>
      </c>
      <c r="Y161" t="s">
        <v>31</v>
      </c>
      <c r="Z161" t="s">
        <v>31</v>
      </c>
      <c r="AA161" t="s">
        <v>31</v>
      </c>
      <c r="AB161" t="s">
        <v>31</v>
      </c>
      <c r="AC161" t="s">
        <v>31</v>
      </c>
    </row>
    <row r="162" spans="1:29" hidden="1">
      <c r="A162" t="s">
        <v>67</v>
      </c>
      <c r="B162" t="s">
        <v>219</v>
      </c>
      <c r="C162" t="s">
        <v>204</v>
      </c>
      <c r="D162" t="s">
        <v>210</v>
      </c>
      <c r="E162">
        <v>69.5</v>
      </c>
      <c r="F162">
        <v>13.3</v>
      </c>
      <c r="G162" s="2">
        <v>1.5029055069999999</v>
      </c>
      <c r="H162">
        <v>1</v>
      </c>
      <c r="I162">
        <v>85.3</v>
      </c>
      <c r="J162">
        <v>1.2E-2</v>
      </c>
      <c r="K162" t="s">
        <v>31</v>
      </c>
      <c r="L162">
        <v>10.029999999999999</v>
      </c>
      <c r="M162">
        <v>0.11799999999999999</v>
      </c>
      <c r="N162">
        <v>4.24</v>
      </c>
      <c r="O162">
        <v>4.1900000000000004</v>
      </c>
      <c r="P162">
        <v>6.3E-2</v>
      </c>
      <c r="Q162" t="s">
        <v>31</v>
      </c>
      <c r="R162">
        <v>7.0000000000000001E-3</v>
      </c>
      <c r="S162">
        <v>5.7000000000000002E-2</v>
      </c>
      <c r="T162">
        <v>1.2529999999999999</v>
      </c>
      <c r="U162">
        <v>2.6</v>
      </c>
      <c r="V162" t="s">
        <v>31</v>
      </c>
      <c r="W162">
        <v>0.111</v>
      </c>
      <c r="X162">
        <v>0.14099999999999999</v>
      </c>
      <c r="Y162">
        <v>8.8999999999999996E-2</v>
      </c>
      <c r="Z162">
        <v>7.0000000000000007E-2</v>
      </c>
      <c r="AA162" t="s">
        <v>31</v>
      </c>
      <c r="AB162" t="s">
        <v>31</v>
      </c>
      <c r="AC162">
        <v>0.159</v>
      </c>
    </row>
    <row r="163" spans="1:29" hidden="1">
      <c r="A163" t="s">
        <v>67</v>
      </c>
      <c r="B163" t="s">
        <v>185</v>
      </c>
      <c r="C163" t="s">
        <v>204</v>
      </c>
      <c r="D163" t="s">
        <v>203</v>
      </c>
      <c r="E163">
        <v>54</v>
      </c>
      <c r="F163">
        <v>11.1</v>
      </c>
      <c r="G163" s="2">
        <v>1.205449054</v>
      </c>
      <c r="H163">
        <v>1</v>
      </c>
      <c r="I163">
        <v>85.3</v>
      </c>
      <c r="J163">
        <v>1.2E-2</v>
      </c>
      <c r="K163" t="s">
        <v>31</v>
      </c>
      <c r="L163">
        <v>10.029999999999999</v>
      </c>
      <c r="M163">
        <v>0.11799999999999999</v>
      </c>
      <c r="N163">
        <v>3.2</v>
      </c>
      <c r="O163">
        <v>3.36</v>
      </c>
      <c r="P163">
        <v>5.5E-2</v>
      </c>
      <c r="Q163" t="s">
        <v>31</v>
      </c>
      <c r="R163">
        <v>1E-3</v>
      </c>
      <c r="S163">
        <v>5.2999999999999999E-2</v>
      </c>
      <c r="T163">
        <v>6.0000000000000001E-3</v>
      </c>
      <c r="U163">
        <v>12.6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  <c r="AA163" t="s">
        <v>31</v>
      </c>
      <c r="AB163" t="s">
        <v>31</v>
      </c>
      <c r="AC163" t="s">
        <v>31</v>
      </c>
    </row>
    <row r="164" spans="1:29" hidden="1">
      <c r="A164" t="s">
        <v>67</v>
      </c>
      <c r="B164" t="s">
        <v>185</v>
      </c>
      <c r="C164" t="s">
        <v>204</v>
      </c>
      <c r="D164" t="s">
        <v>210</v>
      </c>
      <c r="E164">
        <v>69.5</v>
      </c>
      <c r="F164">
        <v>13.3</v>
      </c>
      <c r="G164" s="2">
        <v>1.5029055069999999</v>
      </c>
      <c r="H164">
        <v>1</v>
      </c>
      <c r="I164">
        <v>85.3</v>
      </c>
      <c r="J164">
        <v>1.2E-2</v>
      </c>
      <c r="K164" t="s">
        <v>31</v>
      </c>
      <c r="L164">
        <v>10.029999999999999</v>
      </c>
      <c r="M164">
        <v>0.11799999999999999</v>
      </c>
      <c r="N164">
        <v>3.2</v>
      </c>
      <c r="O164">
        <v>3.36</v>
      </c>
      <c r="P164">
        <v>5.5E-2</v>
      </c>
      <c r="Q164" t="s">
        <v>31</v>
      </c>
      <c r="R164">
        <v>1E-3</v>
      </c>
      <c r="S164">
        <v>5.2999999999999999E-2</v>
      </c>
      <c r="T164">
        <v>6.0000000000000001E-3</v>
      </c>
      <c r="U164">
        <v>12.6</v>
      </c>
      <c r="V164" t="s">
        <v>31</v>
      </c>
      <c r="W164" t="s">
        <v>31</v>
      </c>
      <c r="X164" t="s">
        <v>31</v>
      </c>
      <c r="Y164" t="s">
        <v>31</v>
      </c>
      <c r="Z164" t="s">
        <v>31</v>
      </c>
      <c r="AA164" t="s">
        <v>31</v>
      </c>
      <c r="AB164" t="s">
        <v>31</v>
      </c>
      <c r="AC164" t="s">
        <v>31</v>
      </c>
    </row>
    <row r="165" spans="1:29" hidden="1">
      <c r="A165" t="s">
        <v>65</v>
      </c>
      <c r="B165" t="s">
        <v>83</v>
      </c>
      <c r="C165" t="s">
        <v>204</v>
      </c>
      <c r="D165" t="s">
        <v>210</v>
      </c>
      <c r="E165">
        <v>69.5</v>
      </c>
      <c r="F165">
        <v>13.3</v>
      </c>
      <c r="G165" s="2">
        <v>1.5029055069999999</v>
      </c>
      <c r="H165">
        <v>6</v>
      </c>
      <c r="I165">
        <v>91.4</v>
      </c>
      <c r="J165">
        <v>6.6000000000000003E-2</v>
      </c>
      <c r="K165">
        <v>11</v>
      </c>
      <c r="L165">
        <v>1.83</v>
      </c>
      <c r="M165">
        <v>0.12</v>
      </c>
      <c r="N165">
        <v>7.2</v>
      </c>
      <c r="O165">
        <v>14.1</v>
      </c>
      <c r="P165" t="s">
        <v>31</v>
      </c>
      <c r="Q165" t="s">
        <v>31</v>
      </c>
      <c r="R165" t="s">
        <v>31</v>
      </c>
      <c r="S165" t="s">
        <v>31</v>
      </c>
      <c r="T165">
        <v>2</v>
      </c>
      <c r="U165" t="s">
        <v>31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  <c r="AA165" t="s">
        <v>31</v>
      </c>
      <c r="AB165" t="s">
        <v>31</v>
      </c>
      <c r="AC165" t="s">
        <v>31</v>
      </c>
    </row>
    <row r="166" spans="1:29" hidden="1">
      <c r="A166" t="s">
        <v>45</v>
      </c>
      <c r="B166" t="s">
        <v>122</v>
      </c>
      <c r="C166" t="s">
        <v>204</v>
      </c>
      <c r="D166" t="s">
        <v>203</v>
      </c>
      <c r="E166">
        <v>54</v>
      </c>
      <c r="F166">
        <v>11.1</v>
      </c>
      <c r="G166" s="2">
        <v>1.205449054</v>
      </c>
      <c r="H166">
        <v>4</v>
      </c>
      <c r="I166">
        <v>32</v>
      </c>
      <c r="J166">
        <v>0.125</v>
      </c>
      <c r="K166">
        <v>2</v>
      </c>
      <c r="L166">
        <v>1</v>
      </c>
      <c r="M166">
        <v>0.125</v>
      </c>
      <c r="N166">
        <v>14.1</v>
      </c>
      <c r="O166">
        <v>12.8</v>
      </c>
      <c r="P166">
        <v>1.6</v>
      </c>
      <c r="Q166" t="s">
        <v>31</v>
      </c>
      <c r="R166" t="s">
        <v>31</v>
      </c>
      <c r="S166" t="s">
        <v>31</v>
      </c>
      <c r="T166" t="s">
        <v>31</v>
      </c>
      <c r="U166">
        <v>1.1000000000000001</v>
      </c>
      <c r="V166">
        <v>0.62</v>
      </c>
      <c r="W166">
        <v>0.01</v>
      </c>
      <c r="X166" t="s">
        <v>31</v>
      </c>
      <c r="Y166" t="s">
        <v>31</v>
      </c>
      <c r="Z166" t="s">
        <v>31</v>
      </c>
      <c r="AA166" t="s">
        <v>31</v>
      </c>
      <c r="AB166" t="s">
        <v>31</v>
      </c>
      <c r="AC166" t="s">
        <v>31</v>
      </c>
    </row>
    <row r="167" spans="1:29" hidden="1">
      <c r="A167" t="s">
        <v>80</v>
      </c>
      <c r="B167" t="s">
        <v>167</v>
      </c>
      <c r="C167" t="s">
        <v>128</v>
      </c>
      <c r="D167" t="s">
        <v>178</v>
      </c>
      <c r="E167">
        <v>32.5</v>
      </c>
      <c r="F167">
        <v>8.9</v>
      </c>
      <c r="G167" s="2">
        <v>0.77343226300000001</v>
      </c>
      <c r="H167">
        <v>3</v>
      </c>
      <c r="I167">
        <v>23</v>
      </c>
      <c r="J167">
        <v>0.13</v>
      </c>
      <c r="K167" t="s">
        <v>31</v>
      </c>
      <c r="L167">
        <v>1</v>
      </c>
      <c r="M167">
        <v>0.13</v>
      </c>
      <c r="N167">
        <v>7.3</v>
      </c>
      <c r="O167">
        <v>9.77</v>
      </c>
      <c r="P167">
        <v>0.14000000000000001</v>
      </c>
      <c r="Q167" t="s">
        <v>31</v>
      </c>
      <c r="R167">
        <v>6.2E-2</v>
      </c>
      <c r="S167" t="s">
        <v>31</v>
      </c>
      <c r="T167" t="s">
        <v>31</v>
      </c>
      <c r="U167">
        <v>1</v>
      </c>
      <c r="V167" t="s">
        <v>31</v>
      </c>
      <c r="W167">
        <v>0.14499999999999999</v>
      </c>
      <c r="X167">
        <v>0.114</v>
      </c>
      <c r="Y167">
        <v>7.4999999999999997E-2</v>
      </c>
      <c r="Z167">
        <v>0.19900000000000001</v>
      </c>
      <c r="AA167" t="s">
        <v>31</v>
      </c>
      <c r="AB167" t="s">
        <v>31</v>
      </c>
      <c r="AC167">
        <v>0.27400000000000002</v>
      </c>
    </row>
    <row r="168" spans="1:29" hidden="1">
      <c r="A168" t="s">
        <v>47</v>
      </c>
      <c r="B168" t="s">
        <v>46</v>
      </c>
      <c r="C168" t="s">
        <v>200</v>
      </c>
      <c r="D168" t="s">
        <v>202</v>
      </c>
      <c r="E168">
        <v>89.7</v>
      </c>
      <c r="F168">
        <v>20.5</v>
      </c>
      <c r="G168" s="2">
        <v>1.8783555249999999</v>
      </c>
      <c r="H168" t="s">
        <v>31</v>
      </c>
      <c r="I168" t="s">
        <v>31</v>
      </c>
      <c r="J168">
        <v>0.122</v>
      </c>
      <c r="K168" t="s">
        <v>31</v>
      </c>
      <c r="L168">
        <v>1.0900000000000001</v>
      </c>
      <c r="M168">
        <v>0.13300000000000001</v>
      </c>
      <c r="N168">
        <v>13.29</v>
      </c>
      <c r="O168">
        <v>12.98</v>
      </c>
      <c r="P168">
        <v>1.421</v>
      </c>
      <c r="Q168">
        <v>0.46</v>
      </c>
      <c r="R168">
        <v>1.0649999999999999</v>
      </c>
      <c r="S168">
        <v>0.32300000000000001</v>
      </c>
      <c r="T168">
        <v>0.96299999999999997</v>
      </c>
      <c r="U168">
        <v>1</v>
      </c>
      <c r="V168">
        <v>0.68</v>
      </c>
      <c r="W168">
        <v>0.13600000000000001</v>
      </c>
      <c r="X168">
        <v>5.0999999999999997E-2</v>
      </c>
      <c r="Y168">
        <v>4.0000000000000001E-3</v>
      </c>
      <c r="Z168">
        <v>0.182</v>
      </c>
      <c r="AA168" t="s">
        <v>31</v>
      </c>
      <c r="AB168">
        <v>0.69899999999999995</v>
      </c>
      <c r="AC168">
        <v>0.186</v>
      </c>
    </row>
    <row r="169" spans="1:29" hidden="1">
      <c r="A169" t="s">
        <v>45</v>
      </c>
      <c r="B169" t="s">
        <v>50</v>
      </c>
      <c r="C169" t="s">
        <v>128</v>
      </c>
      <c r="D169" t="s">
        <v>126</v>
      </c>
      <c r="E169">
        <v>18</v>
      </c>
      <c r="F169">
        <v>7.4</v>
      </c>
      <c r="G169" s="2">
        <v>0.46147037800000001</v>
      </c>
      <c r="H169">
        <v>6</v>
      </c>
      <c r="I169">
        <v>30</v>
      </c>
      <c r="J169">
        <v>0.2</v>
      </c>
      <c r="K169">
        <v>4</v>
      </c>
      <c r="L169">
        <v>0.67</v>
      </c>
      <c r="M169">
        <v>0.13300000000000001</v>
      </c>
      <c r="N169">
        <v>11.5</v>
      </c>
      <c r="O169">
        <v>14.5</v>
      </c>
      <c r="P169" t="s">
        <v>31</v>
      </c>
      <c r="Q169" t="s">
        <v>31</v>
      </c>
      <c r="R169">
        <v>0.5</v>
      </c>
      <c r="S169" t="s">
        <v>31</v>
      </c>
      <c r="T169" t="s">
        <v>31</v>
      </c>
      <c r="U169">
        <v>3</v>
      </c>
      <c r="V169" t="s">
        <v>31</v>
      </c>
      <c r="W169">
        <v>0.27700000000000002</v>
      </c>
      <c r="X169" t="s">
        <v>31</v>
      </c>
      <c r="Y169" t="s">
        <v>31</v>
      </c>
      <c r="Z169" t="s">
        <v>31</v>
      </c>
      <c r="AA169" t="s">
        <v>31</v>
      </c>
      <c r="AB169" t="s">
        <v>31</v>
      </c>
      <c r="AC169" t="s">
        <v>31</v>
      </c>
    </row>
    <row r="170" spans="1:29" hidden="1">
      <c r="A170" t="s">
        <v>67</v>
      </c>
      <c r="B170" t="s">
        <v>97</v>
      </c>
      <c r="C170" t="s">
        <v>70</v>
      </c>
      <c r="D170" t="s">
        <v>90</v>
      </c>
      <c r="E170">
        <v>15</v>
      </c>
      <c r="F170">
        <v>6.9</v>
      </c>
      <c r="G170" s="2">
        <v>0.39349502400000003</v>
      </c>
      <c r="H170">
        <v>1</v>
      </c>
      <c r="I170">
        <v>15</v>
      </c>
      <c r="J170">
        <v>0.13300000000000001</v>
      </c>
      <c r="K170" t="s">
        <v>31</v>
      </c>
      <c r="L170">
        <v>1</v>
      </c>
      <c r="M170">
        <v>0.13300000000000001</v>
      </c>
      <c r="N170">
        <v>6.97</v>
      </c>
      <c r="O170">
        <v>5.0199999999999996</v>
      </c>
      <c r="P170">
        <v>0.215</v>
      </c>
      <c r="Q170" t="s">
        <v>31</v>
      </c>
      <c r="R170" t="s">
        <v>31</v>
      </c>
      <c r="S170" t="s">
        <v>31</v>
      </c>
      <c r="T170" t="s">
        <v>31</v>
      </c>
      <c r="U170">
        <v>31.1</v>
      </c>
      <c r="V170" t="s">
        <v>31</v>
      </c>
      <c r="W170" t="s">
        <v>31</v>
      </c>
      <c r="X170" t="s">
        <v>31</v>
      </c>
      <c r="Y170" t="s">
        <v>31</v>
      </c>
      <c r="Z170" t="s">
        <v>31</v>
      </c>
      <c r="AA170" t="s">
        <v>31</v>
      </c>
      <c r="AB170" t="s">
        <v>31</v>
      </c>
      <c r="AC170" t="s">
        <v>31</v>
      </c>
    </row>
    <row r="171" spans="1:29" hidden="1">
      <c r="A171" t="s">
        <v>67</v>
      </c>
      <c r="B171" t="s">
        <v>98</v>
      </c>
      <c r="C171" t="s">
        <v>128</v>
      </c>
      <c r="D171" t="s">
        <v>169</v>
      </c>
      <c r="E171">
        <v>39</v>
      </c>
      <c r="F171">
        <v>8.3000000000000007</v>
      </c>
      <c r="G171" s="2">
        <v>0.90704089499999996</v>
      </c>
      <c r="H171">
        <v>1</v>
      </c>
      <c r="I171">
        <v>15</v>
      </c>
      <c r="J171">
        <v>0.13300000000000001</v>
      </c>
      <c r="K171" t="s">
        <v>31</v>
      </c>
      <c r="L171">
        <v>1</v>
      </c>
      <c r="M171">
        <v>0.13300000000000001</v>
      </c>
      <c r="N171">
        <v>5.44</v>
      </c>
      <c r="O171">
        <v>4.71</v>
      </c>
      <c r="P171">
        <v>0.12</v>
      </c>
      <c r="Q171" t="s">
        <v>31</v>
      </c>
      <c r="R171" t="s">
        <v>31</v>
      </c>
      <c r="S171" t="s">
        <v>31</v>
      </c>
      <c r="T171" t="s">
        <v>31</v>
      </c>
      <c r="U171">
        <v>50</v>
      </c>
      <c r="V171" t="s">
        <v>31</v>
      </c>
      <c r="W171">
        <v>2.1999999999999999E-2</v>
      </c>
      <c r="X171">
        <v>3.5000000000000003E-2</v>
      </c>
      <c r="Y171" t="s">
        <v>31</v>
      </c>
      <c r="Z171" t="s">
        <v>31</v>
      </c>
      <c r="AA171" t="s">
        <v>31</v>
      </c>
      <c r="AB171" t="s">
        <v>31</v>
      </c>
      <c r="AC171" t="s">
        <v>31</v>
      </c>
    </row>
    <row r="172" spans="1:29" hidden="1">
      <c r="A172" t="s">
        <v>67</v>
      </c>
      <c r="B172" t="s">
        <v>98</v>
      </c>
      <c r="C172" t="s">
        <v>128</v>
      </c>
      <c r="D172" t="s">
        <v>178</v>
      </c>
      <c r="E172">
        <v>32.5</v>
      </c>
      <c r="F172">
        <v>8.9</v>
      </c>
      <c r="G172" s="2">
        <v>0.77343226300000001</v>
      </c>
      <c r="H172">
        <v>2</v>
      </c>
      <c r="I172">
        <v>15</v>
      </c>
      <c r="J172">
        <v>0.13300000000000001</v>
      </c>
      <c r="K172" t="s">
        <v>31</v>
      </c>
      <c r="L172">
        <v>1</v>
      </c>
      <c r="M172">
        <v>0.13300000000000001</v>
      </c>
      <c r="N172">
        <v>5.44</v>
      </c>
      <c r="O172">
        <v>4.71</v>
      </c>
      <c r="P172">
        <v>0.12</v>
      </c>
      <c r="Q172" t="s">
        <v>31</v>
      </c>
      <c r="R172" t="s">
        <v>31</v>
      </c>
      <c r="S172" t="s">
        <v>31</v>
      </c>
      <c r="T172" t="s">
        <v>31</v>
      </c>
      <c r="U172">
        <v>50</v>
      </c>
      <c r="V172" t="s">
        <v>31</v>
      </c>
      <c r="W172">
        <v>2.1999999999999999E-2</v>
      </c>
      <c r="X172">
        <v>3.5000000000000003E-2</v>
      </c>
      <c r="Y172" t="s">
        <v>31</v>
      </c>
      <c r="Z172" t="s">
        <v>31</v>
      </c>
      <c r="AA172" t="s">
        <v>31</v>
      </c>
      <c r="AB172" t="s">
        <v>31</v>
      </c>
      <c r="AC172" t="s">
        <v>31</v>
      </c>
    </row>
    <row r="173" spans="1:29" hidden="1">
      <c r="A173" t="s">
        <v>87</v>
      </c>
      <c r="B173" t="s">
        <v>118</v>
      </c>
      <c r="C173" t="s">
        <v>128</v>
      </c>
      <c r="D173" t="s">
        <v>126</v>
      </c>
      <c r="E173">
        <v>18</v>
      </c>
      <c r="F173">
        <v>7.4</v>
      </c>
      <c r="G173" s="2">
        <v>0.46147037800000001</v>
      </c>
      <c r="H173">
        <v>1</v>
      </c>
      <c r="I173">
        <v>15</v>
      </c>
      <c r="J173">
        <v>6.7000000000000004E-2</v>
      </c>
      <c r="K173" t="s">
        <v>31</v>
      </c>
      <c r="L173">
        <v>2</v>
      </c>
      <c r="M173">
        <v>0.13300000000000001</v>
      </c>
      <c r="N173">
        <v>3.52</v>
      </c>
      <c r="O173">
        <v>3.77</v>
      </c>
      <c r="P173">
        <v>2.5000000000000001E-2</v>
      </c>
      <c r="Q173" t="s">
        <v>31</v>
      </c>
      <c r="R173">
        <v>1.2999999999999999E-2</v>
      </c>
      <c r="S173">
        <v>1.2999999999999999E-2</v>
      </c>
      <c r="T173">
        <v>1.2E-2</v>
      </c>
      <c r="U173">
        <v>1</v>
      </c>
      <c r="V173" t="s">
        <v>31</v>
      </c>
      <c r="W173">
        <v>0.50800000000000001</v>
      </c>
      <c r="X173" t="s">
        <v>31</v>
      </c>
      <c r="Y173">
        <v>1.2E-2</v>
      </c>
      <c r="Z173">
        <v>4.2000000000000003E-2</v>
      </c>
      <c r="AA173" t="s">
        <v>31</v>
      </c>
      <c r="AB173" t="s">
        <v>31</v>
      </c>
      <c r="AC173">
        <v>5.3999999999999999E-2</v>
      </c>
    </row>
    <row r="174" spans="1:29" hidden="1">
      <c r="A174" t="s">
        <v>87</v>
      </c>
      <c r="B174" t="s">
        <v>157</v>
      </c>
      <c r="C174" t="s">
        <v>128</v>
      </c>
      <c r="D174" t="s">
        <v>169</v>
      </c>
      <c r="E174">
        <v>39</v>
      </c>
      <c r="F174">
        <v>8.3000000000000007</v>
      </c>
      <c r="G174" s="2">
        <v>0.90704089499999996</v>
      </c>
      <c r="H174">
        <v>11</v>
      </c>
      <c r="I174">
        <v>254</v>
      </c>
      <c r="J174">
        <v>4.2999999999999997E-2</v>
      </c>
      <c r="K174" t="s">
        <v>31</v>
      </c>
      <c r="L174">
        <v>3.16</v>
      </c>
      <c r="M174">
        <v>0.13700000000000001</v>
      </c>
      <c r="N174">
        <v>4.21</v>
      </c>
      <c r="O174">
        <v>4.33</v>
      </c>
      <c r="P174">
        <v>6.5000000000000002E-2</v>
      </c>
      <c r="Q174" t="s">
        <v>31</v>
      </c>
      <c r="R174">
        <v>4.2999999999999997E-2</v>
      </c>
      <c r="S174">
        <v>2.1999999999999999E-2</v>
      </c>
      <c r="T174">
        <v>4.2999999999999997E-2</v>
      </c>
      <c r="U174">
        <v>1</v>
      </c>
      <c r="V174" t="s">
        <v>31</v>
      </c>
      <c r="W174">
        <v>0.11899999999999999</v>
      </c>
      <c r="X174">
        <v>0.09</v>
      </c>
      <c r="Y174">
        <v>3.1E-2</v>
      </c>
      <c r="Z174">
        <v>0.11799999999999999</v>
      </c>
      <c r="AA174" t="s">
        <v>31</v>
      </c>
      <c r="AB174" t="s">
        <v>31</v>
      </c>
      <c r="AC174">
        <v>0.14899999999999999</v>
      </c>
    </row>
    <row r="175" spans="1:29" hidden="1">
      <c r="A175" t="s">
        <v>47</v>
      </c>
      <c r="B175" t="s">
        <v>46</v>
      </c>
      <c r="C175" t="s">
        <v>112</v>
      </c>
      <c r="D175" t="s">
        <v>110</v>
      </c>
      <c r="E175">
        <v>200</v>
      </c>
      <c r="F175">
        <v>23.6</v>
      </c>
      <c r="G175" s="2">
        <v>3.785630201</v>
      </c>
      <c r="H175">
        <v>5</v>
      </c>
      <c r="I175">
        <v>276</v>
      </c>
      <c r="J175">
        <v>1.6E-2</v>
      </c>
      <c r="K175">
        <v>49</v>
      </c>
      <c r="L175">
        <v>8.8000000000000007</v>
      </c>
      <c r="M175">
        <v>0.14199999999999999</v>
      </c>
      <c r="N175">
        <v>13.29</v>
      </c>
      <c r="O175">
        <v>12.98</v>
      </c>
      <c r="P175">
        <v>1.421</v>
      </c>
      <c r="Q175">
        <v>0.46</v>
      </c>
      <c r="R175">
        <v>1.0649999999999999</v>
      </c>
      <c r="S175">
        <v>0.32300000000000001</v>
      </c>
      <c r="T175">
        <v>0.96299999999999997</v>
      </c>
      <c r="U175">
        <v>1</v>
      </c>
      <c r="V175">
        <v>0.68</v>
      </c>
      <c r="W175">
        <v>0.13600000000000001</v>
      </c>
      <c r="X175">
        <v>5.0999999999999997E-2</v>
      </c>
      <c r="Y175">
        <v>4.0000000000000001E-3</v>
      </c>
      <c r="Z175">
        <v>0.182</v>
      </c>
      <c r="AA175" t="s">
        <v>31</v>
      </c>
      <c r="AB175">
        <v>0.69899999999999995</v>
      </c>
      <c r="AC175">
        <v>0.186</v>
      </c>
    </row>
    <row r="176" spans="1:29" hidden="1">
      <c r="A176" t="s">
        <v>47</v>
      </c>
      <c r="B176" t="s">
        <v>46</v>
      </c>
      <c r="C176" t="s">
        <v>64</v>
      </c>
      <c r="D176" t="s">
        <v>125</v>
      </c>
      <c r="E176">
        <v>164</v>
      </c>
      <c r="F176">
        <v>25</v>
      </c>
      <c r="G176" s="2">
        <v>3.1828143249999998</v>
      </c>
      <c r="H176">
        <v>2</v>
      </c>
      <c r="I176">
        <v>190</v>
      </c>
      <c r="J176">
        <v>1.0999999999999999E-2</v>
      </c>
      <c r="K176">
        <v>27</v>
      </c>
      <c r="L176">
        <v>13.5</v>
      </c>
      <c r="M176">
        <v>0.14199999999999999</v>
      </c>
      <c r="N176">
        <v>13.29</v>
      </c>
      <c r="O176">
        <v>12.98</v>
      </c>
      <c r="P176">
        <v>1.421</v>
      </c>
      <c r="Q176">
        <v>0.46</v>
      </c>
      <c r="R176">
        <v>1.0649999999999999</v>
      </c>
      <c r="S176">
        <v>0.32300000000000001</v>
      </c>
      <c r="T176">
        <v>0.96299999999999997</v>
      </c>
      <c r="U176">
        <v>1</v>
      </c>
      <c r="V176">
        <v>0.68</v>
      </c>
      <c r="W176">
        <v>0.13600000000000001</v>
      </c>
      <c r="X176">
        <v>5.0999999999999997E-2</v>
      </c>
      <c r="Y176">
        <v>4.0000000000000001E-3</v>
      </c>
      <c r="Z176">
        <v>0.182</v>
      </c>
      <c r="AA176" t="s">
        <v>31</v>
      </c>
      <c r="AB176">
        <v>0.69899999999999995</v>
      </c>
      <c r="AC176">
        <v>0.186</v>
      </c>
    </row>
    <row r="177" spans="1:29" hidden="1">
      <c r="A177" t="s">
        <v>47</v>
      </c>
      <c r="B177" t="s">
        <v>46</v>
      </c>
      <c r="C177" t="s">
        <v>32</v>
      </c>
      <c r="D177" t="s">
        <v>104</v>
      </c>
      <c r="E177">
        <v>1770</v>
      </c>
      <c r="F177">
        <v>22.3</v>
      </c>
      <c r="G177" s="2">
        <v>25.45474201</v>
      </c>
      <c r="H177">
        <v>3</v>
      </c>
      <c r="I177">
        <v>330</v>
      </c>
      <c r="J177">
        <v>1.7999999999999999E-2</v>
      </c>
      <c r="K177" t="s">
        <v>31</v>
      </c>
      <c r="L177">
        <v>8</v>
      </c>
      <c r="M177">
        <v>0.14499999999999999</v>
      </c>
      <c r="N177">
        <v>13.29</v>
      </c>
      <c r="O177">
        <v>12.98</v>
      </c>
      <c r="P177">
        <v>1.421</v>
      </c>
      <c r="Q177">
        <v>0.46</v>
      </c>
      <c r="R177">
        <v>1.0649999999999999</v>
      </c>
      <c r="S177">
        <v>0.32300000000000001</v>
      </c>
      <c r="T177">
        <v>0.96299999999999997</v>
      </c>
      <c r="U177">
        <v>1</v>
      </c>
      <c r="V177">
        <v>0.68</v>
      </c>
      <c r="W177">
        <v>0.13600000000000001</v>
      </c>
      <c r="X177">
        <v>5.0999999999999997E-2</v>
      </c>
      <c r="Y177">
        <v>4.0000000000000001E-3</v>
      </c>
      <c r="Z177">
        <v>0.182</v>
      </c>
      <c r="AA177" t="s">
        <v>31</v>
      </c>
      <c r="AB177">
        <v>0.69899999999999995</v>
      </c>
      <c r="AC177">
        <v>0.186</v>
      </c>
    </row>
    <row r="178" spans="1:29" hidden="1">
      <c r="A178" t="s">
        <v>67</v>
      </c>
      <c r="B178" t="s">
        <v>66</v>
      </c>
      <c r="C178" t="s">
        <v>70</v>
      </c>
      <c r="D178" t="s">
        <v>90</v>
      </c>
      <c r="E178">
        <v>15</v>
      </c>
      <c r="F178">
        <v>6.9</v>
      </c>
      <c r="G178" s="2">
        <v>0.39349502400000003</v>
      </c>
      <c r="H178">
        <v>4</v>
      </c>
      <c r="I178">
        <v>85.3</v>
      </c>
      <c r="J178">
        <v>4.7E-2</v>
      </c>
      <c r="K178" t="s">
        <v>31</v>
      </c>
      <c r="L178">
        <v>3.13</v>
      </c>
      <c r="M178">
        <v>0.14699999999999999</v>
      </c>
      <c r="N178">
        <v>3.16</v>
      </c>
      <c r="O178">
        <v>4.03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31</v>
      </c>
      <c r="V178" t="s">
        <v>31</v>
      </c>
      <c r="W178" t="s">
        <v>31</v>
      </c>
      <c r="X178" t="s">
        <v>31</v>
      </c>
      <c r="Y178" t="s">
        <v>31</v>
      </c>
      <c r="Z178" t="s">
        <v>31</v>
      </c>
      <c r="AA178" t="s">
        <v>31</v>
      </c>
      <c r="AB178" t="s">
        <v>31</v>
      </c>
      <c r="AC178" t="s">
        <v>31</v>
      </c>
    </row>
    <row r="179" spans="1:29" hidden="1">
      <c r="A179" t="s">
        <v>67</v>
      </c>
      <c r="B179" t="s">
        <v>66</v>
      </c>
      <c r="C179" t="s">
        <v>128</v>
      </c>
      <c r="D179" t="s">
        <v>169</v>
      </c>
      <c r="E179">
        <v>39</v>
      </c>
      <c r="F179">
        <v>8.3000000000000007</v>
      </c>
      <c r="G179" s="2">
        <v>0.90704089499999996</v>
      </c>
      <c r="H179">
        <v>6</v>
      </c>
      <c r="I179">
        <v>85.3</v>
      </c>
      <c r="J179">
        <v>7.0000000000000007E-2</v>
      </c>
      <c r="K179" t="s">
        <v>31</v>
      </c>
      <c r="L179">
        <v>2.1</v>
      </c>
      <c r="M179">
        <v>0.14799999999999999</v>
      </c>
      <c r="N179">
        <v>3.16</v>
      </c>
      <c r="O179">
        <v>4.03</v>
      </c>
      <c r="P179" t="s">
        <v>31</v>
      </c>
      <c r="Q179" t="s">
        <v>31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t="s">
        <v>31</v>
      </c>
    </row>
    <row r="180" spans="1:29" hidden="1">
      <c r="A180" t="s">
        <v>101</v>
      </c>
      <c r="B180" t="s">
        <v>100</v>
      </c>
      <c r="C180" t="s">
        <v>128</v>
      </c>
      <c r="D180" t="s">
        <v>178</v>
      </c>
      <c r="E180">
        <v>32.5</v>
      </c>
      <c r="F180">
        <v>8.9</v>
      </c>
      <c r="G180" s="2">
        <v>0.77343226300000001</v>
      </c>
      <c r="H180">
        <v>12</v>
      </c>
      <c r="I180">
        <v>32</v>
      </c>
      <c r="J180">
        <v>0.375</v>
      </c>
      <c r="K180">
        <v>4</v>
      </c>
      <c r="L180">
        <v>0.4</v>
      </c>
      <c r="M180">
        <v>0.15</v>
      </c>
      <c r="N180">
        <v>8.1</v>
      </c>
      <c r="O180">
        <v>188.5</v>
      </c>
      <c r="P180">
        <v>9.56</v>
      </c>
      <c r="Q180" t="s">
        <v>31</v>
      </c>
      <c r="R180" t="s">
        <v>31</v>
      </c>
      <c r="S180" t="s">
        <v>31</v>
      </c>
      <c r="T180" t="s">
        <v>31</v>
      </c>
      <c r="U180">
        <v>938</v>
      </c>
      <c r="V180">
        <v>0.9</v>
      </c>
      <c r="W180">
        <v>2.1999999999999999E-2</v>
      </c>
      <c r="X180" t="s">
        <v>31</v>
      </c>
      <c r="Y180" t="s">
        <v>31</v>
      </c>
      <c r="Z180" t="s">
        <v>31</v>
      </c>
      <c r="AA180" t="s">
        <v>31</v>
      </c>
      <c r="AB180" t="s">
        <v>31</v>
      </c>
      <c r="AC180" t="s">
        <v>31</v>
      </c>
    </row>
    <row r="181" spans="1:29" hidden="1">
      <c r="A181" t="s">
        <v>47</v>
      </c>
      <c r="B181" t="s">
        <v>46</v>
      </c>
      <c r="C181" t="s">
        <v>64</v>
      </c>
      <c r="D181" t="s">
        <v>121</v>
      </c>
      <c r="E181">
        <v>343.5</v>
      </c>
      <c r="F181">
        <v>30.1</v>
      </c>
      <c r="G181" s="2">
        <v>6.0734919850000004</v>
      </c>
      <c r="H181">
        <v>7</v>
      </c>
      <c r="I181">
        <v>324</v>
      </c>
      <c r="J181">
        <v>2.1999999999999999E-2</v>
      </c>
      <c r="K181">
        <v>49</v>
      </c>
      <c r="L181">
        <v>7</v>
      </c>
      <c r="M181">
        <v>0.151</v>
      </c>
      <c r="N181">
        <v>13.29</v>
      </c>
      <c r="O181">
        <v>12.98</v>
      </c>
      <c r="P181">
        <v>1.421</v>
      </c>
      <c r="Q181">
        <v>0.46</v>
      </c>
      <c r="R181">
        <v>1.0649999999999999</v>
      </c>
      <c r="S181">
        <v>0.32300000000000001</v>
      </c>
      <c r="T181">
        <v>0.96299999999999997</v>
      </c>
      <c r="U181">
        <v>1</v>
      </c>
      <c r="V181">
        <v>0.68</v>
      </c>
      <c r="W181">
        <v>0.13600000000000001</v>
      </c>
      <c r="X181">
        <v>5.0999999999999997E-2</v>
      </c>
      <c r="Y181">
        <v>4.0000000000000001E-3</v>
      </c>
      <c r="Z181">
        <v>0.182</v>
      </c>
      <c r="AA181" t="s">
        <v>31</v>
      </c>
      <c r="AB181">
        <v>0.69899999999999995</v>
      </c>
      <c r="AC181">
        <v>0.186</v>
      </c>
    </row>
    <row r="182" spans="1:29" hidden="1">
      <c r="A182" t="s">
        <v>87</v>
      </c>
      <c r="B182" t="s">
        <v>86</v>
      </c>
      <c r="C182" t="s">
        <v>128</v>
      </c>
      <c r="D182" t="s">
        <v>178</v>
      </c>
      <c r="E182">
        <v>32.5</v>
      </c>
      <c r="F182">
        <v>8.9</v>
      </c>
      <c r="G182" s="2">
        <v>0.77343226300000001</v>
      </c>
      <c r="H182">
        <v>1</v>
      </c>
      <c r="I182">
        <v>20.8</v>
      </c>
      <c r="J182">
        <v>4.8000000000000001E-2</v>
      </c>
      <c r="K182" t="s">
        <v>31</v>
      </c>
      <c r="L182">
        <v>3.16</v>
      </c>
      <c r="M182">
        <v>0.152</v>
      </c>
      <c r="N182">
        <v>5.26</v>
      </c>
      <c r="O182">
        <v>5.23</v>
      </c>
      <c r="P182">
        <v>0.161</v>
      </c>
      <c r="Q182">
        <v>0.1</v>
      </c>
      <c r="R182">
        <v>8.5000000000000006E-2</v>
      </c>
      <c r="S182">
        <v>8.0000000000000002E-3</v>
      </c>
      <c r="T182">
        <v>2.3E-2</v>
      </c>
      <c r="U182">
        <v>1</v>
      </c>
      <c r="V182">
        <v>0.86</v>
      </c>
      <c r="W182">
        <v>0.08</v>
      </c>
      <c r="X182">
        <v>2.9000000000000001E-2</v>
      </c>
      <c r="Y182">
        <v>1E-3</v>
      </c>
      <c r="Z182" t="s">
        <v>31</v>
      </c>
      <c r="AA182" t="s">
        <v>31</v>
      </c>
      <c r="AB182" t="s">
        <v>31</v>
      </c>
      <c r="AC182">
        <v>1E-3</v>
      </c>
    </row>
    <row r="183" spans="1:29" hidden="1">
      <c r="A183" t="s">
        <v>47</v>
      </c>
      <c r="B183" t="s">
        <v>46</v>
      </c>
      <c r="C183" t="s">
        <v>204</v>
      </c>
      <c r="D183" t="s">
        <v>210</v>
      </c>
      <c r="E183">
        <v>69.5</v>
      </c>
      <c r="F183">
        <v>13.3</v>
      </c>
      <c r="G183" s="2">
        <v>1.5029055069999999</v>
      </c>
      <c r="H183" t="s">
        <v>31</v>
      </c>
      <c r="I183" t="s">
        <v>31</v>
      </c>
      <c r="J183">
        <v>0.12</v>
      </c>
      <c r="K183" t="s">
        <v>31</v>
      </c>
      <c r="L183">
        <v>1.29</v>
      </c>
      <c r="M183">
        <v>0.155</v>
      </c>
      <c r="N183">
        <v>13.29</v>
      </c>
      <c r="O183">
        <v>12.98</v>
      </c>
      <c r="P183">
        <v>1.421</v>
      </c>
      <c r="Q183">
        <v>0.46</v>
      </c>
      <c r="R183">
        <v>1.0649999999999999</v>
      </c>
      <c r="S183">
        <v>0.32300000000000001</v>
      </c>
      <c r="T183">
        <v>0.96299999999999997</v>
      </c>
      <c r="U183">
        <v>1</v>
      </c>
      <c r="V183">
        <v>0.68</v>
      </c>
      <c r="W183">
        <v>0.13600000000000001</v>
      </c>
      <c r="X183">
        <v>5.0999999999999997E-2</v>
      </c>
      <c r="Y183">
        <v>4.0000000000000001E-3</v>
      </c>
      <c r="Z183">
        <v>0.182</v>
      </c>
      <c r="AA183" t="s">
        <v>31</v>
      </c>
      <c r="AB183">
        <v>0.69899999999999995</v>
      </c>
      <c r="AC183">
        <v>0.186</v>
      </c>
    </row>
    <row r="184" spans="1:29" hidden="1">
      <c r="A184" t="s">
        <v>78</v>
      </c>
      <c r="B184" t="s">
        <v>77</v>
      </c>
      <c r="C184" t="s">
        <v>64</v>
      </c>
      <c r="D184" t="s">
        <v>121</v>
      </c>
      <c r="E184">
        <v>343.5</v>
      </c>
      <c r="F184">
        <v>30.1</v>
      </c>
      <c r="G184" s="2">
        <v>6.0734919850000004</v>
      </c>
      <c r="H184">
        <v>1</v>
      </c>
      <c r="I184">
        <v>32</v>
      </c>
      <c r="J184">
        <v>3.1E-2</v>
      </c>
      <c r="K184">
        <v>5</v>
      </c>
      <c r="L184">
        <v>5</v>
      </c>
      <c r="M184">
        <v>0.156</v>
      </c>
      <c r="N184">
        <v>12.7</v>
      </c>
      <c r="O184">
        <v>20.350000000000001</v>
      </c>
      <c r="P184">
        <v>1.9570000000000001</v>
      </c>
      <c r="Q184">
        <v>2.74</v>
      </c>
      <c r="R184">
        <v>0.26500000000000001</v>
      </c>
      <c r="S184">
        <v>0.91800000000000004</v>
      </c>
      <c r="T184">
        <v>0.317</v>
      </c>
      <c r="U184">
        <v>1.1000000000000001</v>
      </c>
      <c r="V184">
        <v>0.8</v>
      </c>
      <c r="W184">
        <v>9.9000000000000005E-2</v>
      </c>
      <c r="X184">
        <v>6.4000000000000001E-2</v>
      </c>
      <c r="Y184">
        <v>1.4E-2</v>
      </c>
      <c r="Z184" t="s">
        <v>31</v>
      </c>
      <c r="AA184" t="s">
        <v>31</v>
      </c>
      <c r="AB184" t="s">
        <v>31</v>
      </c>
      <c r="AC184">
        <v>1.4E-2</v>
      </c>
    </row>
    <row r="185" spans="1:29" hidden="1">
      <c r="A185" t="s">
        <v>47</v>
      </c>
      <c r="B185" t="s">
        <v>46</v>
      </c>
      <c r="C185" t="s">
        <v>112</v>
      </c>
      <c r="D185" t="s">
        <v>110</v>
      </c>
      <c r="E185">
        <v>200</v>
      </c>
      <c r="F185">
        <v>23.6</v>
      </c>
      <c r="G185" s="2">
        <v>3.785630201</v>
      </c>
      <c r="H185">
        <v>8</v>
      </c>
      <c r="I185">
        <v>190</v>
      </c>
      <c r="J185">
        <v>4.2000000000000003E-2</v>
      </c>
      <c r="K185">
        <v>30</v>
      </c>
      <c r="L185">
        <v>3.75</v>
      </c>
      <c r="M185">
        <v>0.158</v>
      </c>
      <c r="N185">
        <v>13.29</v>
      </c>
      <c r="O185">
        <v>12.98</v>
      </c>
      <c r="P185">
        <v>1.421</v>
      </c>
      <c r="Q185">
        <v>0.46</v>
      </c>
      <c r="R185">
        <v>1.0649999999999999</v>
      </c>
      <c r="S185">
        <v>0.32300000000000001</v>
      </c>
      <c r="T185">
        <v>0.96299999999999997</v>
      </c>
      <c r="U185">
        <v>1</v>
      </c>
      <c r="V185">
        <v>0.68</v>
      </c>
      <c r="W185">
        <v>0.13600000000000001</v>
      </c>
      <c r="X185">
        <v>5.0999999999999997E-2</v>
      </c>
      <c r="Y185">
        <v>4.0000000000000001E-3</v>
      </c>
      <c r="Z185">
        <v>0.182</v>
      </c>
      <c r="AA185" t="s">
        <v>31</v>
      </c>
      <c r="AB185">
        <v>0.69899999999999995</v>
      </c>
      <c r="AC185">
        <v>0.186</v>
      </c>
    </row>
    <row r="186" spans="1:29" hidden="1">
      <c r="A186" t="s">
        <v>47</v>
      </c>
      <c r="B186" t="s">
        <v>46</v>
      </c>
      <c r="C186" t="s">
        <v>64</v>
      </c>
      <c r="D186" t="s">
        <v>62</v>
      </c>
      <c r="E186">
        <v>146</v>
      </c>
      <c r="F186">
        <v>23.6</v>
      </c>
      <c r="G186" s="2">
        <v>2.8752927229999998</v>
      </c>
      <c r="H186" t="s">
        <v>31</v>
      </c>
      <c r="I186" t="s">
        <v>31</v>
      </c>
      <c r="J186">
        <v>4.4999999999999998E-2</v>
      </c>
      <c r="K186" t="s">
        <v>31</v>
      </c>
      <c r="L186">
        <v>3.6</v>
      </c>
      <c r="M186">
        <v>0.16200000000000001</v>
      </c>
      <c r="N186">
        <v>13.29</v>
      </c>
      <c r="O186">
        <v>12.98</v>
      </c>
      <c r="P186">
        <v>1.421</v>
      </c>
      <c r="Q186">
        <v>0.46</v>
      </c>
      <c r="R186">
        <v>1.0649999999999999</v>
      </c>
      <c r="S186">
        <v>0.32300000000000001</v>
      </c>
      <c r="T186">
        <v>0.96299999999999997</v>
      </c>
      <c r="U186">
        <v>1</v>
      </c>
      <c r="V186">
        <v>0.68</v>
      </c>
      <c r="W186">
        <v>0.13600000000000001</v>
      </c>
      <c r="X186">
        <v>5.0999999999999997E-2</v>
      </c>
      <c r="Y186">
        <v>4.0000000000000001E-3</v>
      </c>
      <c r="Z186">
        <v>0.182</v>
      </c>
      <c r="AA186" t="s">
        <v>31</v>
      </c>
      <c r="AB186">
        <v>0.69899999999999995</v>
      </c>
      <c r="AC186">
        <v>0.186</v>
      </c>
    </row>
    <row r="187" spans="1:29" hidden="1">
      <c r="A187" t="s">
        <v>67</v>
      </c>
      <c r="B187" t="s">
        <v>97</v>
      </c>
      <c r="C187" t="s">
        <v>128</v>
      </c>
      <c r="D187" t="s">
        <v>169</v>
      </c>
      <c r="E187">
        <v>39</v>
      </c>
      <c r="F187">
        <v>8.3000000000000007</v>
      </c>
      <c r="G187" s="2">
        <v>0.90704089499999996</v>
      </c>
      <c r="H187">
        <v>1</v>
      </c>
      <c r="I187">
        <v>13</v>
      </c>
      <c r="J187">
        <v>7.6999999999999999E-2</v>
      </c>
      <c r="K187" t="s">
        <v>31</v>
      </c>
      <c r="L187">
        <v>2.1</v>
      </c>
      <c r="M187">
        <v>0.16200000000000001</v>
      </c>
      <c r="N187">
        <v>6.97</v>
      </c>
      <c r="O187">
        <v>5.0199999999999996</v>
      </c>
      <c r="P187">
        <v>0.215</v>
      </c>
      <c r="Q187" t="s">
        <v>31</v>
      </c>
      <c r="R187" t="s">
        <v>31</v>
      </c>
      <c r="S187" t="s">
        <v>31</v>
      </c>
      <c r="T187" t="s">
        <v>31</v>
      </c>
      <c r="U187">
        <v>31.1</v>
      </c>
      <c r="V187" t="s">
        <v>31</v>
      </c>
      <c r="W187" t="s">
        <v>31</v>
      </c>
      <c r="X187" t="s">
        <v>31</v>
      </c>
      <c r="Y187" t="s">
        <v>31</v>
      </c>
      <c r="Z187" t="s">
        <v>31</v>
      </c>
      <c r="AA187" t="s">
        <v>31</v>
      </c>
      <c r="AB187" t="s">
        <v>31</v>
      </c>
      <c r="AC187" t="s">
        <v>31</v>
      </c>
    </row>
    <row r="188" spans="1:29" hidden="1">
      <c r="A188" t="s">
        <v>67</v>
      </c>
      <c r="B188" t="s">
        <v>97</v>
      </c>
      <c r="C188" t="s">
        <v>128</v>
      </c>
      <c r="D188" t="s">
        <v>178</v>
      </c>
      <c r="E188">
        <v>32.5</v>
      </c>
      <c r="F188">
        <v>8.9</v>
      </c>
      <c r="G188" s="2">
        <v>0.77343226300000001</v>
      </c>
      <c r="H188">
        <v>1</v>
      </c>
      <c r="I188">
        <v>13</v>
      </c>
      <c r="J188">
        <v>7.6999999999999999E-2</v>
      </c>
      <c r="K188" t="s">
        <v>31</v>
      </c>
      <c r="L188">
        <v>2.1</v>
      </c>
      <c r="M188">
        <v>0.16200000000000001</v>
      </c>
      <c r="N188">
        <v>6.97</v>
      </c>
      <c r="O188">
        <v>5.0199999999999996</v>
      </c>
      <c r="P188">
        <v>0.215</v>
      </c>
      <c r="Q188" t="s">
        <v>31</v>
      </c>
      <c r="R188" t="s">
        <v>31</v>
      </c>
      <c r="S188" t="s">
        <v>31</v>
      </c>
      <c r="T188" t="s">
        <v>31</v>
      </c>
      <c r="U188">
        <v>31.1</v>
      </c>
      <c r="V188" t="s">
        <v>31</v>
      </c>
      <c r="W188" t="s">
        <v>31</v>
      </c>
      <c r="X188" t="s">
        <v>31</v>
      </c>
      <c r="Y188" t="s">
        <v>31</v>
      </c>
      <c r="Z188" t="s">
        <v>31</v>
      </c>
      <c r="AA188" t="s">
        <v>31</v>
      </c>
      <c r="AB188" t="s">
        <v>31</v>
      </c>
      <c r="AC188" t="s">
        <v>31</v>
      </c>
    </row>
    <row r="189" spans="1:29" hidden="1">
      <c r="A189" t="s">
        <v>80</v>
      </c>
      <c r="B189" t="s">
        <v>111</v>
      </c>
      <c r="C189" t="s">
        <v>128</v>
      </c>
      <c r="D189" t="s">
        <v>169</v>
      </c>
      <c r="E189">
        <v>39</v>
      </c>
      <c r="F189">
        <v>8.3000000000000007</v>
      </c>
      <c r="G189" s="2">
        <v>0.90704089499999996</v>
      </c>
      <c r="H189" t="s">
        <v>31</v>
      </c>
      <c r="I189" t="s">
        <v>31</v>
      </c>
      <c r="J189">
        <v>0.05</v>
      </c>
      <c r="K189" t="s">
        <v>31</v>
      </c>
      <c r="L189">
        <v>3.3</v>
      </c>
      <c r="M189">
        <v>0.16500000000000001</v>
      </c>
      <c r="N189">
        <v>12.12</v>
      </c>
      <c r="O189">
        <v>14.95</v>
      </c>
      <c r="P189">
        <v>1.38</v>
      </c>
      <c r="Q189">
        <v>0.78</v>
      </c>
      <c r="R189">
        <v>0.6</v>
      </c>
      <c r="S189">
        <v>0.26</v>
      </c>
      <c r="T189" t="s">
        <v>31</v>
      </c>
      <c r="U189">
        <v>1.2</v>
      </c>
      <c r="V189">
        <v>0.53</v>
      </c>
      <c r="W189">
        <v>3.9E-2</v>
      </c>
      <c r="X189">
        <v>3.5999999999999997E-2</v>
      </c>
      <c r="Y189">
        <v>7.5999999999999998E-2</v>
      </c>
      <c r="Z189" t="s">
        <v>31</v>
      </c>
      <c r="AA189" t="s">
        <v>31</v>
      </c>
      <c r="AB189" t="s">
        <v>31</v>
      </c>
      <c r="AC189">
        <v>7.5999999999999998E-2</v>
      </c>
    </row>
    <row r="190" spans="1:29" hidden="1">
      <c r="A190" t="s">
        <v>115</v>
      </c>
      <c r="B190" t="s">
        <v>114</v>
      </c>
      <c r="C190" t="s">
        <v>204</v>
      </c>
      <c r="D190" t="s">
        <v>210</v>
      </c>
      <c r="E190">
        <v>69.5</v>
      </c>
      <c r="F190">
        <v>13.3</v>
      </c>
      <c r="G190" s="2">
        <v>1.5029055069999999</v>
      </c>
      <c r="H190">
        <v>5</v>
      </c>
      <c r="I190">
        <v>148.5</v>
      </c>
      <c r="J190">
        <v>3.4000000000000002E-2</v>
      </c>
      <c r="K190" t="s">
        <v>31</v>
      </c>
      <c r="L190">
        <v>5</v>
      </c>
      <c r="M190">
        <v>0.16800000000000001</v>
      </c>
      <c r="N190">
        <v>5.49</v>
      </c>
      <c r="O190">
        <v>7.51</v>
      </c>
      <c r="P190">
        <v>0.16800000000000001</v>
      </c>
      <c r="Q190" t="s">
        <v>31</v>
      </c>
      <c r="R190">
        <v>5.0999999999999997E-2</v>
      </c>
      <c r="S190">
        <v>0.13600000000000001</v>
      </c>
      <c r="T190">
        <v>3.3000000000000002E-2</v>
      </c>
      <c r="U190">
        <v>1</v>
      </c>
      <c r="V190" t="s">
        <v>31</v>
      </c>
      <c r="W190">
        <v>0.88</v>
      </c>
      <c r="X190">
        <v>8.0000000000000002E-3</v>
      </c>
      <c r="Y190" t="s">
        <v>31</v>
      </c>
      <c r="Z190" t="s">
        <v>31</v>
      </c>
      <c r="AA190" t="s">
        <v>31</v>
      </c>
      <c r="AB190">
        <v>0.04</v>
      </c>
      <c r="AC190" t="s">
        <v>31</v>
      </c>
    </row>
    <row r="191" spans="1:29" hidden="1">
      <c r="A191" t="s">
        <v>47</v>
      </c>
      <c r="B191" t="s">
        <v>46</v>
      </c>
      <c r="C191" t="s">
        <v>32</v>
      </c>
      <c r="D191" t="s">
        <v>29</v>
      </c>
      <c r="E191">
        <v>1250</v>
      </c>
      <c r="F191">
        <v>19.100000000000001</v>
      </c>
      <c r="G191" s="2">
        <v>18.781880900000001</v>
      </c>
      <c r="H191">
        <v>3</v>
      </c>
      <c r="I191">
        <v>750</v>
      </c>
      <c r="J191">
        <v>4.0000000000000001E-3</v>
      </c>
      <c r="K191" t="s">
        <v>31</v>
      </c>
      <c r="L191">
        <v>41.98</v>
      </c>
      <c r="M191">
        <v>0.16800000000000001</v>
      </c>
      <c r="N191">
        <v>13.29</v>
      </c>
      <c r="O191">
        <v>12.98</v>
      </c>
      <c r="P191">
        <v>1.421</v>
      </c>
      <c r="Q191">
        <v>0.46</v>
      </c>
      <c r="R191">
        <v>1.0649999999999999</v>
      </c>
      <c r="S191">
        <v>0.32300000000000001</v>
      </c>
      <c r="T191">
        <v>0.96299999999999997</v>
      </c>
      <c r="U191">
        <v>1</v>
      </c>
      <c r="V191">
        <v>0.68</v>
      </c>
      <c r="W191">
        <v>0.13600000000000001</v>
      </c>
      <c r="X191">
        <v>5.0999999999999997E-2</v>
      </c>
      <c r="Y191">
        <v>4.0000000000000001E-3</v>
      </c>
      <c r="Z191">
        <v>0.182</v>
      </c>
      <c r="AA191" t="s">
        <v>31</v>
      </c>
      <c r="AB191">
        <v>0.69899999999999995</v>
      </c>
      <c r="AC191">
        <v>0.186</v>
      </c>
    </row>
    <row r="192" spans="1:29" hidden="1">
      <c r="A192" t="s">
        <v>78</v>
      </c>
      <c r="B192" t="s">
        <v>77</v>
      </c>
      <c r="C192" t="s">
        <v>128</v>
      </c>
      <c r="D192" t="s">
        <v>126</v>
      </c>
      <c r="E192">
        <v>18</v>
      </c>
      <c r="F192">
        <v>7.4</v>
      </c>
      <c r="G192" s="2">
        <v>0.46147037800000001</v>
      </c>
      <c r="H192">
        <v>1</v>
      </c>
      <c r="I192">
        <v>19.899999999999999</v>
      </c>
      <c r="J192">
        <v>0.05</v>
      </c>
      <c r="K192" t="s">
        <v>31</v>
      </c>
      <c r="L192">
        <v>3.35</v>
      </c>
      <c r="M192">
        <v>0.16800000000000001</v>
      </c>
      <c r="N192">
        <v>12.7</v>
      </c>
      <c r="O192">
        <v>20.350000000000001</v>
      </c>
      <c r="P192">
        <v>1.9570000000000001</v>
      </c>
      <c r="Q192">
        <v>2.74</v>
      </c>
      <c r="R192">
        <v>0.26500000000000001</v>
      </c>
      <c r="S192">
        <v>0.91800000000000004</v>
      </c>
      <c r="T192">
        <v>0.317</v>
      </c>
      <c r="U192">
        <v>1.1000000000000001</v>
      </c>
      <c r="V192">
        <v>0.8</v>
      </c>
      <c r="W192">
        <v>9.9000000000000005E-2</v>
      </c>
      <c r="X192">
        <v>6.4000000000000001E-2</v>
      </c>
      <c r="Y192">
        <v>1.4E-2</v>
      </c>
      <c r="Z192" t="s">
        <v>31</v>
      </c>
      <c r="AA192" t="s">
        <v>31</v>
      </c>
      <c r="AB192" t="s">
        <v>31</v>
      </c>
      <c r="AC192">
        <v>1.4E-2</v>
      </c>
    </row>
    <row r="193" spans="1:29" hidden="1">
      <c r="A193" t="s">
        <v>47</v>
      </c>
      <c r="B193" t="s">
        <v>46</v>
      </c>
      <c r="C193" t="s">
        <v>64</v>
      </c>
      <c r="D193" t="s">
        <v>121</v>
      </c>
      <c r="E193">
        <v>343.5</v>
      </c>
      <c r="F193">
        <v>30.1</v>
      </c>
      <c r="G193" s="2">
        <v>6.0734919850000004</v>
      </c>
      <c r="H193">
        <v>10</v>
      </c>
      <c r="I193">
        <v>324</v>
      </c>
      <c r="J193">
        <v>3.1E-2</v>
      </c>
      <c r="K193">
        <v>55</v>
      </c>
      <c r="L193">
        <v>5.5</v>
      </c>
      <c r="M193">
        <v>0.17</v>
      </c>
      <c r="N193">
        <v>13.29</v>
      </c>
      <c r="O193">
        <v>12.98</v>
      </c>
      <c r="P193">
        <v>1.421</v>
      </c>
      <c r="Q193">
        <v>0.46</v>
      </c>
      <c r="R193">
        <v>1.0649999999999999</v>
      </c>
      <c r="S193">
        <v>0.32300000000000001</v>
      </c>
      <c r="T193">
        <v>0.96299999999999997</v>
      </c>
      <c r="U193">
        <v>1</v>
      </c>
      <c r="V193">
        <v>0.68</v>
      </c>
      <c r="W193">
        <v>0.13600000000000001</v>
      </c>
      <c r="X193">
        <v>5.0999999999999997E-2</v>
      </c>
      <c r="Y193">
        <v>4.0000000000000001E-3</v>
      </c>
      <c r="Z193">
        <v>0.182</v>
      </c>
      <c r="AA193" t="s">
        <v>31</v>
      </c>
      <c r="AB193">
        <v>0.69899999999999995</v>
      </c>
      <c r="AC193">
        <v>0.186</v>
      </c>
    </row>
    <row r="194" spans="1:29" hidden="1">
      <c r="A194" t="s">
        <v>65</v>
      </c>
      <c r="B194" t="s">
        <v>63</v>
      </c>
      <c r="C194" t="s">
        <v>200</v>
      </c>
      <c r="D194" t="s">
        <v>198</v>
      </c>
      <c r="E194">
        <v>73.3</v>
      </c>
      <c r="F194">
        <v>17.5</v>
      </c>
      <c r="G194" s="2">
        <v>1.574482658</v>
      </c>
      <c r="H194">
        <v>3</v>
      </c>
      <c r="I194">
        <v>32</v>
      </c>
      <c r="J194">
        <v>9.4E-2</v>
      </c>
      <c r="K194">
        <v>6</v>
      </c>
      <c r="L194">
        <v>2</v>
      </c>
      <c r="M194">
        <v>0.188</v>
      </c>
      <c r="N194">
        <v>9.73</v>
      </c>
      <c r="O194">
        <v>17.309999999999999</v>
      </c>
      <c r="P194">
        <v>0.93500000000000005</v>
      </c>
      <c r="Q194">
        <v>0.39500000000000002</v>
      </c>
      <c r="R194">
        <v>0.13900000000000001</v>
      </c>
      <c r="S194">
        <v>0.51600000000000001</v>
      </c>
      <c r="T194">
        <v>0.40400000000000003</v>
      </c>
      <c r="U194">
        <v>3.1</v>
      </c>
      <c r="V194">
        <v>0.41</v>
      </c>
      <c r="W194">
        <v>0.71099999999999997</v>
      </c>
      <c r="X194">
        <v>8.7999999999999995E-2</v>
      </c>
      <c r="Y194">
        <v>1.2E-2</v>
      </c>
      <c r="Z194" t="s">
        <v>31</v>
      </c>
      <c r="AA194" t="s">
        <v>31</v>
      </c>
      <c r="AB194">
        <v>0.16500000000000001</v>
      </c>
      <c r="AC194">
        <v>1.2E-2</v>
      </c>
    </row>
    <row r="195" spans="1:29" hidden="1">
      <c r="A195" t="s">
        <v>59</v>
      </c>
      <c r="B195" t="s">
        <v>175</v>
      </c>
      <c r="C195" t="s">
        <v>112</v>
      </c>
      <c r="D195" t="s">
        <v>197</v>
      </c>
      <c r="E195">
        <v>68.099999999999994</v>
      </c>
      <c r="F195">
        <v>16.600000000000001</v>
      </c>
      <c r="G195" s="2">
        <v>1.4764118180000001</v>
      </c>
      <c r="H195">
        <v>3</v>
      </c>
      <c r="I195">
        <v>32</v>
      </c>
      <c r="J195">
        <v>9.4E-2</v>
      </c>
      <c r="K195">
        <v>6</v>
      </c>
      <c r="L195">
        <v>2</v>
      </c>
      <c r="M195">
        <v>0.188</v>
      </c>
      <c r="N195">
        <v>10.49</v>
      </c>
      <c r="O195">
        <v>14.66</v>
      </c>
      <c r="P195">
        <v>0.75</v>
      </c>
      <c r="Q195" t="s">
        <v>31</v>
      </c>
      <c r="R195">
        <v>0.54</v>
      </c>
      <c r="S195">
        <v>0.12</v>
      </c>
      <c r="T195">
        <v>0.36</v>
      </c>
      <c r="U195">
        <v>1</v>
      </c>
      <c r="V195">
        <v>0.41</v>
      </c>
      <c r="W195">
        <v>0.53900000000000003</v>
      </c>
      <c r="X195">
        <v>7.0999999999999994E-2</v>
      </c>
      <c r="Y195" t="s">
        <v>31</v>
      </c>
      <c r="Z195" t="s">
        <v>31</v>
      </c>
      <c r="AA195">
        <v>8.4000000000000005E-2</v>
      </c>
      <c r="AB195" t="s">
        <v>31</v>
      </c>
      <c r="AC195" t="s">
        <v>31</v>
      </c>
    </row>
    <row r="196" spans="1:29" hidden="1">
      <c r="A196" t="s">
        <v>39</v>
      </c>
      <c r="B196" t="s">
        <v>38</v>
      </c>
      <c r="C196" t="s">
        <v>128</v>
      </c>
      <c r="D196" t="s">
        <v>178</v>
      </c>
      <c r="E196">
        <v>32.5</v>
      </c>
      <c r="F196">
        <v>8.9</v>
      </c>
      <c r="G196" s="2">
        <v>0.77343226300000001</v>
      </c>
      <c r="H196">
        <v>14</v>
      </c>
      <c r="I196">
        <v>42</v>
      </c>
      <c r="J196">
        <v>0.33300000000000002</v>
      </c>
      <c r="K196">
        <v>8</v>
      </c>
      <c r="L196">
        <v>0.56999999999999995</v>
      </c>
      <c r="M196">
        <v>0.19</v>
      </c>
      <c r="N196">
        <v>10.7</v>
      </c>
      <c r="O196">
        <v>12.3</v>
      </c>
      <c r="P196">
        <v>1.6</v>
      </c>
      <c r="Q196">
        <v>0.7</v>
      </c>
      <c r="R196">
        <v>1.05</v>
      </c>
      <c r="S196" t="s">
        <v>31</v>
      </c>
      <c r="T196" t="s">
        <v>31</v>
      </c>
      <c r="U196">
        <v>2</v>
      </c>
      <c r="V196">
        <v>0.81</v>
      </c>
      <c r="W196">
        <v>6.3E-2</v>
      </c>
      <c r="X196">
        <v>6.8000000000000005E-2</v>
      </c>
      <c r="Y196" t="s">
        <v>31</v>
      </c>
      <c r="Z196" t="s">
        <v>31</v>
      </c>
      <c r="AA196" t="s">
        <v>31</v>
      </c>
      <c r="AB196">
        <v>0.82699999999999996</v>
      </c>
      <c r="AC196" t="s">
        <v>31</v>
      </c>
    </row>
    <row r="197" spans="1:29" hidden="1">
      <c r="A197" t="s">
        <v>82</v>
      </c>
      <c r="B197" t="s">
        <v>81</v>
      </c>
      <c r="C197" t="s">
        <v>70</v>
      </c>
      <c r="D197" t="s">
        <v>90</v>
      </c>
      <c r="E197">
        <v>15</v>
      </c>
      <c r="F197">
        <v>6.9</v>
      </c>
      <c r="G197" s="2">
        <v>0.39349502400000003</v>
      </c>
      <c r="H197">
        <v>5</v>
      </c>
      <c r="I197">
        <v>56</v>
      </c>
      <c r="J197">
        <v>8.8999999999999996E-2</v>
      </c>
      <c r="K197">
        <v>11</v>
      </c>
      <c r="L197">
        <v>2.2000000000000002</v>
      </c>
      <c r="M197">
        <v>0.19600000000000001</v>
      </c>
      <c r="N197">
        <v>10.47</v>
      </c>
      <c r="O197">
        <v>14.03</v>
      </c>
      <c r="P197">
        <v>0.74199999999999999</v>
      </c>
      <c r="Q197">
        <v>0.59</v>
      </c>
      <c r="R197">
        <v>0.26</v>
      </c>
      <c r="S197">
        <v>0.56899999999999995</v>
      </c>
      <c r="T197">
        <v>0.22</v>
      </c>
      <c r="U197">
        <v>1</v>
      </c>
      <c r="V197">
        <v>0.8</v>
      </c>
      <c r="W197">
        <v>7.4999999999999997E-2</v>
      </c>
      <c r="X197">
        <v>4.8000000000000001E-2</v>
      </c>
      <c r="Y197">
        <v>5.2999999999999999E-2</v>
      </c>
      <c r="Z197">
        <v>0.11</v>
      </c>
      <c r="AA197">
        <v>0.88</v>
      </c>
      <c r="AB197" t="s">
        <v>31</v>
      </c>
      <c r="AC197">
        <v>0.16400000000000001</v>
      </c>
    </row>
    <row r="198" spans="1:29" hidden="1">
      <c r="A198" t="s">
        <v>67</v>
      </c>
      <c r="B198" t="s">
        <v>154</v>
      </c>
      <c r="C198" t="s">
        <v>128</v>
      </c>
      <c r="D198" t="s">
        <v>126</v>
      </c>
      <c r="E198">
        <v>18</v>
      </c>
      <c r="F198">
        <v>7.4</v>
      </c>
      <c r="G198" s="2">
        <v>0.46147037800000001</v>
      </c>
      <c r="H198">
        <v>6</v>
      </c>
      <c r="I198">
        <v>254</v>
      </c>
      <c r="J198">
        <v>2.4E-2</v>
      </c>
      <c r="K198" t="s">
        <v>31</v>
      </c>
      <c r="L198">
        <v>8.33</v>
      </c>
      <c r="M198">
        <v>0.19700000000000001</v>
      </c>
      <c r="N198">
        <v>3.27</v>
      </c>
      <c r="O198">
        <v>3.44</v>
      </c>
      <c r="P198" t="s">
        <v>31</v>
      </c>
      <c r="Q198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31</v>
      </c>
      <c r="AB198" t="s">
        <v>31</v>
      </c>
      <c r="AC198" t="s">
        <v>31</v>
      </c>
    </row>
    <row r="199" spans="1:29" hidden="1">
      <c r="A199" t="s">
        <v>39</v>
      </c>
      <c r="B199" t="s">
        <v>38</v>
      </c>
      <c r="C199" t="s">
        <v>70</v>
      </c>
      <c r="D199" t="s">
        <v>90</v>
      </c>
      <c r="E199">
        <v>15</v>
      </c>
      <c r="F199">
        <v>6.9</v>
      </c>
      <c r="G199" s="2">
        <v>0.39349502400000003</v>
      </c>
      <c r="H199">
        <v>1</v>
      </c>
      <c r="I199">
        <v>15</v>
      </c>
      <c r="J199">
        <v>0.2</v>
      </c>
      <c r="K199" t="s">
        <v>31</v>
      </c>
      <c r="L199">
        <v>1</v>
      </c>
      <c r="M199">
        <v>0.2</v>
      </c>
      <c r="N199">
        <v>10.7</v>
      </c>
      <c r="O199">
        <v>12.3</v>
      </c>
      <c r="P199">
        <v>1.6</v>
      </c>
      <c r="Q199">
        <v>0.7</v>
      </c>
      <c r="R199">
        <v>1.05</v>
      </c>
      <c r="S199" t="s">
        <v>31</v>
      </c>
      <c r="T199" t="s">
        <v>31</v>
      </c>
      <c r="U199">
        <v>2</v>
      </c>
      <c r="V199">
        <v>0.81</v>
      </c>
      <c r="W199">
        <v>6.3E-2</v>
      </c>
      <c r="X199">
        <v>6.8000000000000005E-2</v>
      </c>
      <c r="Y199" t="s">
        <v>31</v>
      </c>
      <c r="Z199" t="s">
        <v>31</v>
      </c>
      <c r="AA199" t="s">
        <v>31</v>
      </c>
      <c r="AB199">
        <v>0.82699999999999996</v>
      </c>
      <c r="AC199" t="s">
        <v>31</v>
      </c>
    </row>
    <row r="200" spans="1:29" hidden="1">
      <c r="A200" t="s">
        <v>141</v>
      </c>
      <c r="B200" t="s">
        <v>140</v>
      </c>
      <c r="C200" t="s">
        <v>128</v>
      </c>
      <c r="D200" t="s">
        <v>126</v>
      </c>
      <c r="E200">
        <v>18</v>
      </c>
      <c r="F200">
        <v>7.4</v>
      </c>
      <c r="G200" s="2">
        <v>0.46147037800000001</v>
      </c>
      <c r="H200">
        <v>7</v>
      </c>
      <c r="I200">
        <v>40</v>
      </c>
      <c r="J200">
        <v>0.17499999999999999</v>
      </c>
      <c r="K200">
        <v>8</v>
      </c>
      <c r="L200">
        <v>1.1399999999999999</v>
      </c>
      <c r="M200">
        <v>0.2</v>
      </c>
      <c r="N200">
        <v>15.36</v>
      </c>
      <c r="O200">
        <v>21.45</v>
      </c>
      <c r="P200">
        <v>0.98</v>
      </c>
      <c r="Q200" t="s">
        <v>31</v>
      </c>
      <c r="R200">
        <v>0.70499999999999996</v>
      </c>
      <c r="S200" t="s">
        <v>31</v>
      </c>
      <c r="T200" t="s">
        <v>31</v>
      </c>
      <c r="U200">
        <v>1</v>
      </c>
      <c r="V200">
        <v>0.75</v>
      </c>
      <c r="W200">
        <v>0.155</v>
      </c>
      <c r="X200">
        <v>9.2999999999999999E-2</v>
      </c>
      <c r="Y200" t="s">
        <v>31</v>
      </c>
      <c r="Z200" t="s">
        <v>31</v>
      </c>
      <c r="AA200" t="s">
        <v>31</v>
      </c>
      <c r="AB200">
        <v>0.70299999999999996</v>
      </c>
      <c r="AC200" t="s">
        <v>31</v>
      </c>
    </row>
    <row r="201" spans="1:29" hidden="1">
      <c r="A201" t="s">
        <v>67</v>
      </c>
      <c r="B201" t="s">
        <v>66</v>
      </c>
      <c r="C201" t="s">
        <v>204</v>
      </c>
      <c r="D201" t="s">
        <v>203</v>
      </c>
      <c r="E201">
        <v>54</v>
      </c>
      <c r="F201">
        <v>11.1</v>
      </c>
      <c r="G201" s="2">
        <v>1.205449054</v>
      </c>
      <c r="H201">
        <v>5</v>
      </c>
      <c r="I201">
        <v>250</v>
      </c>
      <c r="J201">
        <v>0.02</v>
      </c>
      <c r="K201" t="s">
        <v>31</v>
      </c>
      <c r="L201">
        <v>10.029999999999999</v>
      </c>
      <c r="M201">
        <v>0.20100000000000001</v>
      </c>
      <c r="N201">
        <v>3.16</v>
      </c>
      <c r="O201">
        <v>4.03</v>
      </c>
      <c r="P201" t="s">
        <v>31</v>
      </c>
      <c r="Q201" t="s">
        <v>31</v>
      </c>
      <c r="R201" t="s">
        <v>31</v>
      </c>
      <c r="S201" t="s">
        <v>31</v>
      </c>
      <c r="T201" t="s">
        <v>31</v>
      </c>
      <c r="U201" t="s">
        <v>31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  <c r="AB201" t="s">
        <v>31</v>
      </c>
      <c r="AC201" t="s">
        <v>31</v>
      </c>
    </row>
    <row r="202" spans="1:29" hidden="1">
      <c r="A202" t="s">
        <v>67</v>
      </c>
      <c r="B202" t="s">
        <v>117</v>
      </c>
      <c r="C202" t="s">
        <v>64</v>
      </c>
      <c r="D202" t="s">
        <v>113</v>
      </c>
      <c r="E202">
        <v>331</v>
      </c>
      <c r="F202">
        <v>30.7</v>
      </c>
      <c r="G202" s="2">
        <v>5.8798753819999998</v>
      </c>
      <c r="H202">
        <v>3</v>
      </c>
      <c r="I202">
        <v>44</v>
      </c>
      <c r="J202">
        <v>6.8000000000000005E-2</v>
      </c>
      <c r="K202">
        <v>9</v>
      </c>
      <c r="L202">
        <v>3</v>
      </c>
      <c r="M202">
        <v>0.20499999999999999</v>
      </c>
      <c r="N202">
        <v>4.8899999999999997</v>
      </c>
      <c r="O202">
        <v>4.2</v>
      </c>
      <c r="P202">
        <v>0.124</v>
      </c>
      <c r="Q202" t="s">
        <v>31</v>
      </c>
      <c r="R202">
        <v>4.0000000000000001E-3</v>
      </c>
      <c r="S202" t="s">
        <v>31</v>
      </c>
      <c r="T202" t="s">
        <v>31</v>
      </c>
      <c r="U202">
        <v>4.5999999999999996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">
        <v>31</v>
      </c>
      <c r="AC202" t="s">
        <v>31</v>
      </c>
    </row>
    <row r="203" spans="1:29" hidden="1">
      <c r="A203" t="s">
        <v>101</v>
      </c>
      <c r="B203" t="s">
        <v>100</v>
      </c>
      <c r="C203" t="s">
        <v>128</v>
      </c>
      <c r="D203" t="s">
        <v>169</v>
      </c>
      <c r="E203">
        <v>39</v>
      </c>
      <c r="F203">
        <v>8.3000000000000007</v>
      </c>
      <c r="G203" s="2">
        <v>0.90704089499999996</v>
      </c>
      <c r="H203">
        <v>17</v>
      </c>
      <c r="I203">
        <v>32</v>
      </c>
      <c r="J203">
        <v>0.53100000000000003</v>
      </c>
      <c r="K203">
        <v>6</v>
      </c>
      <c r="L203">
        <v>0.4</v>
      </c>
      <c r="M203">
        <v>0.21299999999999999</v>
      </c>
      <c r="N203">
        <v>8.1</v>
      </c>
      <c r="O203">
        <v>188.5</v>
      </c>
      <c r="P203">
        <v>9.56</v>
      </c>
      <c r="Q203" t="s">
        <v>31</v>
      </c>
      <c r="R203" t="s">
        <v>31</v>
      </c>
      <c r="S203" t="s">
        <v>31</v>
      </c>
      <c r="T203" t="s">
        <v>31</v>
      </c>
      <c r="U203">
        <v>938</v>
      </c>
      <c r="V203">
        <v>0.9</v>
      </c>
      <c r="W203">
        <v>2.1999999999999999E-2</v>
      </c>
      <c r="X203" t="s">
        <v>31</v>
      </c>
      <c r="Y203" t="s">
        <v>31</v>
      </c>
      <c r="Z203" t="s">
        <v>31</v>
      </c>
      <c r="AA203" t="s">
        <v>31</v>
      </c>
      <c r="AB203" t="s">
        <v>31</v>
      </c>
      <c r="AC203" t="s">
        <v>31</v>
      </c>
    </row>
    <row r="204" spans="1:29" hidden="1">
      <c r="A204" t="s">
        <v>129</v>
      </c>
      <c r="B204" t="s">
        <v>192</v>
      </c>
      <c r="C204" t="s">
        <v>128</v>
      </c>
      <c r="D204" t="s">
        <v>178</v>
      </c>
      <c r="E204">
        <v>32.5</v>
      </c>
      <c r="F204">
        <v>8.9</v>
      </c>
      <c r="G204" s="2">
        <v>0.77343226300000001</v>
      </c>
      <c r="H204">
        <v>4</v>
      </c>
      <c r="I204">
        <v>23</v>
      </c>
      <c r="J204">
        <v>0.17399999999999999</v>
      </c>
      <c r="K204">
        <v>5</v>
      </c>
      <c r="L204">
        <v>1.25</v>
      </c>
      <c r="M204">
        <v>0.217</v>
      </c>
      <c r="N204">
        <v>11</v>
      </c>
      <c r="O204" t="s">
        <v>31</v>
      </c>
      <c r="P204" t="s">
        <v>31</v>
      </c>
      <c r="Q204" t="s">
        <v>31</v>
      </c>
      <c r="R204" t="s">
        <v>31</v>
      </c>
      <c r="S204" t="s">
        <v>31</v>
      </c>
      <c r="T204" t="s">
        <v>31</v>
      </c>
      <c r="U204" t="s">
        <v>31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t="s">
        <v>31</v>
      </c>
    </row>
    <row r="205" spans="1:29" hidden="1">
      <c r="A205" t="s">
        <v>141</v>
      </c>
      <c r="B205" t="s">
        <v>140</v>
      </c>
      <c r="C205" t="s">
        <v>128</v>
      </c>
      <c r="D205" t="s">
        <v>126</v>
      </c>
      <c r="E205">
        <v>18</v>
      </c>
      <c r="F205">
        <v>7.4</v>
      </c>
      <c r="G205" s="2">
        <v>0.46147037800000001</v>
      </c>
      <c r="H205">
        <v>16</v>
      </c>
      <c r="I205">
        <v>36</v>
      </c>
      <c r="J205">
        <v>0.44400000000000001</v>
      </c>
      <c r="K205">
        <v>8</v>
      </c>
      <c r="L205">
        <v>0.5</v>
      </c>
      <c r="M205">
        <v>0.222</v>
      </c>
      <c r="N205">
        <v>15.36</v>
      </c>
      <c r="O205">
        <v>21.45</v>
      </c>
      <c r="P205">
        <v>0.98</v>
      </c>
      <c r="Q205" t="s">
        <v>31</v>
      </c>
      <c r="R205">
        <v>0.70499999999999996</v>
      </c>
      <c r="S205" t="s">
        <v>31</v>
      </c>
      <c r="T205" t="s">
        <v>31</v>
      </c>
      <c r="U205">
        <v>1</v>
      </c>
      <c r="V205">
        <v>0.75</v>
      </c>
      <c r="W205">
        <v>0.155</v>
      </c>
      <c r="X205">
        <v>9.2999999999999999E-2</v>
      </c>
      <c r="Y205" t="s">
        <v>31</v>
      </c>
      <c r="Z205" t="s">
        <v>31</v>
      </c>
      <c r="AA205" t="s">
        <v>31</v>
      </c>
      <c r="AB205">
        <v>0.70299999999999996</v>
      </c>
      <c r="AC205" t="s">
        <v>31</v>
      </c>
    </row>
    <row r="206" spans="1:29" hidden="1">
      <c r="A206" t="s">
        <v>47</v>
      </c>
      <c r="B206" t="s">
        <v>46</v>
      </c>
      <c r="C206" t="s">
        <v>112</v>
      </c>
      <c r="D206" t="s">
        <v>110</v>
      </c>
      <c r="E206">
        <v>200</v>
      </c>
      <c r="F206">
        <v>23.6</v>
      </c>
      <c r="G206" s="2">
        <v>3.785630201</v>
      </c>
      <c r="H206" t="s">
        <v>31</v>
      </c>
      <c r="I206" t="s">
        <v>31</v>
      </c>
      <c r="J206">
        <v>4.2000000000000003E-2</v>
      </c>
      <c r="K206" t="s">
        <v>31</v>
      </c>
      <c r="L206">
        <v>5.54</v>
      </c>
      <c r="M206">
        <v>0.23300000000000001</v>
      </c>
      <c r="N206">
        <v>13.29</v>
      </c>
      <c r="O206">
        <v>12.98</v>
      </c>
      <c r="P206">
        <v>1.421</v>
      </c>
      <c r="Q206">
        <v>0.46</v>
      </c>
      <c r="R206">
        <v>1.0649999999999999</v>
      </c>
      <c r="S206">
        <v>0.32300000000000001</v>
      </c>
      <c r="T206">
        <v>0.96299999999999997</v>
      </c>
      <c r="U206">
        <v>1</v>
      </c>
      <c r="V206">
        <v>0.68</v>
      </c>
      <c r="W206">
        <v>0.13600000000000001</v>
      </c>
      <c r="X206">
        <v>5.0999999999999997E-2</v>
      </c>
      <c r="Y206">
        <v>4.0000000000000001E-3</v>
      </c>
      <c r="Z206">
        <v>0.182</v>
      </c>
      <c r="AA206" t="s">
        <v>31</v>
      </c>
      <c r="AB206">
        <v>0.69899999999999995</v>
      </c>
      <c r="AC206">
        <v>0.186</v>
      </c>
    </row>
    <row r="207" spans="1:29" hidden="1">
      <c r="A207" t="s">
        <v>65</v>
      </c>
      <c r="B207" t="s">
        <v>163</v>
      </c>
      <c r="C207" t="s">
        <v>128</v>
      </c>
      <c r="D207" t="s">
        <v>178</v>
      </c>
      <c r="E207">
        <v>32.5</v>
      </c>
      <c r="F207">
        <v>8.9</v>
      </c>
      <c r="G207" s="2">
        <v>0.77343226300000001</v>
      </c>
      <c r="H207">
        <v>5</v>
      </c>
      <c r="I207">
        <v>30</v>
      </c>
      <c r="J207">
        <v>0.16700000000000001</v>
      </c>
      <c r="K207">
        <v>7</v>
      </c>
      <c r="L207">
        <v>1.4</v>
      </c>
      <c r="M207">
        <v>0.23300000000000001</v>
      </c>
      <c r="N207">
        <v>6</v>
      </c>
      <c r="O207">
        <v>9.5</v>
      </c>
      <c r="P207" t="s">
        <v>31</v>
      </c>
      <c r="Q207" t="s">
        <v>31</v>
      </c>
      <c r="R207" t="s">
        <v>31</v>
      </c>
      <c r="S207" t="s">
        <v>31</v>
      </c>
      <c r="T207" t="s">
        <v>31</v>
      </c>
      <c r="U207" t="s">
        <v>31</v>
      </c>
      <c r="V207" t="s">
        <v>31</v>
      </c>
      <c r="W207" t="s">
        <v>31</v>
      </c>
      <c r="X207" t="s">
        <v>31</v>
      </c>
      <c r="Y207" t="s">
        <v>31</v>
      </c>
      <c r="Z207" t="s">
        <v>31</v>
      </c>
      <c r="AA207" t="s">
        <v>31</v>
      </c>
      <c r="AB207" t="s">
        <v>31</v>
      </c>
      <c r="AC207" t="s">
        <v>31</v>
      </c>
    </row>
    <row r="208" spans="1:29" hidden="1">
      <c r="A208" t="s">
        <v>47</v>
      </c>
      <c r="B208" t="s">
        <v>46</v>
      </c>
      <c r="C208" t="s">
        <v>64</v>
      </c>
      <c r="D208" t="s">
        <v>121</v>
      </c>
      <c r="E208">
        <v>343.5</v>
      </c>
      <c r="F208">
        <v>30.1</v>
      </c>
      <c r="G208" s="2">
        <v>6.0734919850000004</v>
      </c>
      <c r="H208" t="s">
        <v>31</v>
      </c>
      <c r="I208" t="s">
        <v>31</v>
      </c>
      <c r="J208">
        <v>3.4000000000000002E-2</v>
      </c>
      <c r="K208" t="s">
        <v>31</v>
      </c>
      <c r="L208">
        <v>6.95</v>
      </c>
      <c r="M208">
        <v>0.23599999999999999</v>
      </c>
      <c r="N208">
        <v>13.29</v>
      </c>
      <c r="O208">
        <v>12.98</v>
      </c>
      <c r="P208">
        <v>1.421</v>
      </c>
      <c r="Q208">
        <v>0.46</v>
      </c>
      <c r="R208">
        <v>1.0649999999999999</v>
      </c>
      <c r="S208">
        <v>0.32300000000000001</v>
      </c>
      <c r="T208">
        <v>0.96299999999999997</v>
      </c>
      <c r="U208">
        <v>1</v>
      </c>
      <c r="V208">
        <v>0.68</v>
      </c>
      <c r="W208">
        <v>0.13600000000000001</v>
      </c>
      <c r="X208">
        <v>5.0999999999999997E-2</v>
      </c>
      <c r="Y208">
        <v>4.0000000000000001E-3</v>
      </c>
      <c r="Z208">
        <v>0.182</v>
      </c>
      <c r="AA208" t="s">
        <v>31</v>
      </c>
      <c r="AB208">
        <v>0.69899999999999995</v>
      </c>
      <c r="AC208">
        <v>0.186</v>
      </c>
    </row>
    <row r="209" spans="1:29" hidden="1">
      <c r="A209" t="s">
        <v>47</v>
      </c>
      <c r="B209" t="s">
        <v>46</v>
      </c>
      <c r="C209" t="s">
        <v>200</v>
      </c>
      <c r="D209" t="s">
        <v>202</v>
      </c>
      <c r="E209">
        <v>89.7</v>
      </c>
      <c r="F209">
        <v>20.5</v>
      </c>
      <c r="G209" s="2">
        <v>1.8783555249999999</v>
      </c>
      <c r="H209">
        <v>73</v>
      </c>
      <c r="I209">
        <v>276</v>
      </c>
      <c r="J209">
        <v>0.23400000000000001</v>
      </c>
      <c r="K209">
        <v>75</v>
      </c>
      <c r="L209">
        <v>1.03</v>
      </c>
      <c r="M209">
        <v>0.24099999999999999</v>
      </c>
      <c r="N209">
        <v>13.29</v>
      </c>
      <c r="O209">
        <v>12.98</v>
      </c>
      <c r="P209">
        <v>1.421</v>
      </c>
      <c r="Q209">
        <v>0.46</v>
      </c>
      <c r="R209">
        <v>1.0649999999999999</v>
      </c>
      <c r="S209">
        <v>0.32300000000000001</v>
      </c>
      <c r="T209">
        <v>0.96299999999999997</v>
      </c>
      <c r="U209">
        <v>1</v>
      </c>
      <c r="V209">
        <v>0.68</v>
      </c>
      <c r="W209">
        <v>0.13600000000000001</v>
      </c>
      <c r="X209">
        <v>5.0999999999999997E-2</v>
      </c>
      <c r="Y209">
        <v>4.0000000000000001E-3</v>
      </c>
      <c r="Z209">
        <v>0.182</v>
      </c>
      <c r="AA209" t="s">
        <v>31</v>
      </c>
      <c r="AB209">
        <v>0.69899999999999995</v>
      </c>
      <c r="AC209">
        <v>0.186</v>
      </c>
    </row>
    <row r="210" spans="1:29" hidden="1">
      <c r="A210" t="s">
        <v>47</v>
      </c>
      <c r="B210" t="s">
        <v>46</v>
      </c>
      <c r="C210" t="s">
        <v>204</v>
      </c>
      <c r="D210" t="s">
        <v>210</v>
      </c>
      <c r="E210">
        <v>69.5</v>
      </c>
      <c r="F210">
        <v>13.3</v>
      </c>
      <c r="G210" s="2">
        <v>1.5029055069999999</v>
      </c>
      <c r="H210">
        <v>5</v>
      </c>
      <c r="I210">
        <v>33</v>
      </c>
      <c r="J210">
        <v>0.152</v>
      </c>
      <c r="K210" t="s">
        <v>31</v>
      </c>
      <c r="L210">
        <v>1.6</v>
      </c>
      <c r="M210">
        <v>0.24199999999999999</v>
      </c>
      <c r="N210">
        <v>13.29</v>
      </c>
      <c r="O210">
        <v>12.98</v>
      </c>
      <c r="P210">
        <v>1.421</v>
      </c>
      <c r="Q210">
        <v>0.46</v>
      </c>
      <c r="R210">
        <v>1.0649999999999999</v>
      </c>
      <c r="S210">
        <v>0.32300000000000001</v>
      </c>
      <c r="T210">
        <v>0.96299999999999997</v>
      </c>
      <c r="U210">
        <v>1</v>
      </c>
      <c r="V210">
        <v>0.68</v>
      </c>
      <c r="W210">
        <v>0.13600000000000001</v>
      </c>
      <c r="X210">
        <v>5.0999999999999997E-2</v>
      </c>
      <c r="Y210">
        <v>4.0000000000000001E-3</v>
      </c>
      <c r="Z210">
        <v>0.182</v>
      </c>
      <c r="AA210" t="s">
        <v>31</v>
      </c>
      <c r="AB210">
        <v>0.69899999999999995</v>
      </c>
      <c r="AC210">
        <v>0.186</v>
      </c>
    </row>
    <row r="211" spans="1:29" hidden="1">
      <c r="A211" t="s">
        <v>47</v>
      </c>
      <c r="B211" t="s">
        <v>46</v>
      </c>
      <c r="C211" t="s">
        <v>32</v>
      </c>
      <c r="D211" t="s">
        <v>29</v>
      </c>
      <c r="E211">
        <v>1250</v>
      </c>
      <c r="F211">
        <v>19.100000000000001</v>
      </c>
      <c r="G211" s="2">
        <v>18.781880900000001</v>
      </c>
      <c r="H211">
        <v>7</v>
      </c>
      <c r="I211">
        <v>276</v>
      </c>
      <c r="J211">
        <v>2.3E-2</v>
      </c>
      <c r="K211">
        <v>76</v>
      </c>
      <c r="L211">
        <v>10.86</v>
      </c>
      <c r="M211">
        <v>0.24399999999999999</v>
      </c>
      <c r="N211">
        <v>13.29</v>
      </c>
      <c r="O211">
        <v>12.98</v>
      </c>
      <c r="P211">
        <v>1.421</v>
      </c>
      <c r="Q211">
        <v>0.46</v>
      </c>
      <c r="R211">
        <v>1.0649999999999999</v>
      </c>
      <c r="S211">
        <v>0.32300000000000001</v>
      </c>
      <c r="T211">
        <v>0.96299999999999997</v>
      </c>
      <c r="U211">
        <v>1</v>
      </c>
      <c r="V211">
        <v>0.68</v>
      </c>
      <c r="W211">
        <v>0.13600000000000001</v>
      </c>
      <c r="X211">
        <v>5.0999999999999997E-2</v>
      </c>
      <c r="Y211">
        <v>4.0000000000000001E-3</v>
      </c>
      <c r="Z211">
        <v>0.182</v>
      </c>
      <c r="AA211" t="s">
        <v>31</v>
      </c>
      <c r="AB211">
        <v>0.69899999999999995</v>
      </c>
      <c r="AC211">
        <v>0.186</v>
      </c>
    </row>
    <row r="212" spans="1:29" hidden="1">
      <c r="A212" t="s">
        <v>87</v>
      </c>
      <c r="B212" t="s">
        <v>118</v>
      </c>
      <c r="C212" t="s">
        <v>204</v>
      </c>
      <c r="D212" t="s">
        <v>203</v>
      </c>
      <c r="E212">
        <v>54</v>
      </c>
      <c r="F212">
        <v>11.1</v>
      </c>
      <c r="G212" s="2">
        <v>1.205449054</v>
      </c>
      <c r="H212">
        <v>2</v>
      </c>
      <c r="I212">
        <v>84</v>
      </c>
      <c r="J212">
        <v>2.4E-2</v>
      </c>
      <c r="K212">
        <v>21</v>
      </c>
      <c r="L212">
        <v>10.5</v>
      </c>
      <c r="M212">
        <v>0.25</v>
      </c>
      <c r="N212">
        <v>3.52</v>
      </c>
      <c r="O212">
        <v>3.77</v>
      </c>
      <c r="P212">
        <v>2.5000000000000001E-2</v>
      </c>
      <c r="Q212" t="s">
        <v>31</v>
      </c>
      <c r="R212">
        <v>1.2999999999999999E-2</v>
      </c>
      <c r="S212">
        <v>1.2999999999999999E-2</v>
      </c>
      <c r="T212">
        <v>1.2E-2</v>
      </c>
      <c r="U212">
        <v>1</v>
      </c>
      <c r="V212" t="s">
        <v>31</v>
      </c>
      <c r="W212">
        <v>0.50800000000000001</v>
      </c>
      <c r="X212" t="s">
        <v>31</v>
      </c>
      <c r="Y212">
        <v>1.2E-2</v>
      </c>
      <c r="Z212">
        <v>4.2000000000000003E-2</v>
      </c>
      <c r="AA212" t="s">
        <v>31</v>
      </c>
      <c r="AB212" t="s">
        <v>31</v>
      </c>
      <c r="AC212">
        <v>5.3999999999999999E-2</v>
      </c>
    </row>
    <row r="213" spans="1:29" hidden="1">
      <c r="A213" t="s">
        <v>89</v>
      </c>
      <c r="B213" t="s">
        <v>88</v>
      </c>
      <c r="C213" t="s">
        <v>128</v>
      </c>
      <c r="D213" t="s">
        <v>168</v>
      </c>
      <c r="E213">
        <v>18.7</v>
      </c>
      <c r="F213">
        <v>6.1</v>
      </c>
      <c r="G213" s="2">
        <v>0.47711740499999999</v>
      </c>
      <c r="H213">
        <v>3</v>
      </c>
      <c r="I213">
        <v>28</v>
      </c>
      <c r="J213">
        <v>0.107</v>
      </c>
      <c r="K213">
        <v>7</v>
      </c>
      <c r="L213">
        <v>2.33</v>
      </c>
      <c r="M213">
        <v>0.25</v>
      </c>
      <c r="N213">
        <v>7</v>
      </c>
      <c r="O213">
        <v>12</v>
      </c>
      <c r="P213">
        <v>0.3</v>
      </c>
      <c r="Q213" t="s">
        <v>31</v>
      </c>
      <c r="R213">
        <v>0.2</v>
      </c>
      <c r="S213" t="s">
        <v>31</v>
      </c>
      <c r="T213" t="s">
        <v>31</v>
      </c>
      <c r="U213">
        <v>1</v>
      </c>
      <c r="V213">
        <v>0.91</v>
      </c>
      <c r="W213">
        <v>2.5000000000000001E-2</v>
      </c>
      <c r="X213">
        <v>6.9000000000000006E-2</v>
      </c>
      <c r="Y213" t="s">
        <v>31</v>
      </c>
      <c r="Z213" t="s">
        <v>31</v>
      </c>
      <c r="AA213" t="s">
        <v>31</v>
      </c>
      <c r="AB213">
        <v>0.877</v>
      </c>
      <c r="AC213" t="s">
        <v>31</v>
      </c>
    </row>
    <row r="214" spans="1:29" hidden="1">
      <c r="A214" t="s">
        <v>78</v>
      </c>
      <c r="B214" t="s">
        <v>77</v>
      </c>
      <c r="C214" t="s">
        <v>70</v>
      </c>
      <c r="D214" t="s">
        <v>68</v>
      </c>
      <c r="E214">
        <v>11</v>
      </c>
      <c r="F214">
        <v>6.1</v>
      </c>
      <c r="G214" s="2">
        <v>0.30006296300000002</v>
      </c>
      <c r="H214">
        <v>2</v>
      </c>
      <c r="I214">
        <v>19.899999999999999</v>
      </c>
      <c r="J214">
        <v>0.10100000000000001</v>
      </c>
      <c r="K214" t="s">
        <v>31</v>
      </c>
      <c r="L214">
        <v>2.5</v>
      </c>
      <c r="M214">
        <v>0.251</v>
      </c>
      <c r="N214">
        <v>12.7</v>
      </c>
      <c r="O214">
        <v>20.350000000000001</v>
      </c>
      <c r="P214">
        <v>1.9570000000000001</v>
      </c>
      <c r="Q214">
        <v>2.74</v>
      </c>
      <c r="R214">
        <v>0.26500000000000001</v>
      </c>
      <c r="S214">
        <v>0.91800000000000004</v>
      </c>
      <c r="T214">
        <v>0.317</v>
      </c>
      <c r="U214">
        <v>1.1000000000000001</v>
      </c>
      <c r="V214">
        <v>0.8</v>
      </c>
      <c r="W214">
        <v>9.9000000000000005E-2</v>
      </c>
      <c r="X214">
        <v>6.4000000000000001E-2</v>
      </c>
      <c r="Y214">
        <v>1.4E-2</v>
      </c>
      <c r="Z214" t="s">
        <v>31</v>
      </c>
      <c r="AA214" t="s">
        <v>31</v>
      </c>
      <c r="AB214" t="s">
        <v>31</v>
      </c>
      <c r="AC214">
        <v>1.4E-2</v>
      </c>
    </row>
    <row r="215" spans="1:29" hidden="1">
      <c r="A215" t="s">
        <v>80</v>
      </c>
      <c r="B215" t="s">
        <v>111</v>
      </c>
      <c r="C215" t="s">
        <v>112</v>
      </c>
      <c r="D215" t="s">
        <v>110</v>
      </c>
      <c r="E215">
        <v>200</v>
      </c>
      <c r="F215">
        <v>23.6</v>
      </c>
      <c r="G215" s="2">
        <v>3.785630201</v>
      </c>
      <c r="H215" t="s">
        <v>31</v>
      </c>
      <c r="I215" t="s">
        <v>31</v>
      </c>
      <c r="J215">
        <v>0.04</v>
      </c>
      <c r="K215" t="s">
        <v>31</v>
      </c>
      <c r="L215">
        <v>6.5</v>
      </c>
      <c r="M215">
        <v>0.26</v>
      </c>
      <c r="N215">
        <v>12.12</v>
      </c>
      <c r="O215">
        <v>14.95</v>
      </c>
      <c r="P215">
        <v>1.38</v>
      </c>
      <c r="Q215">
        <v>0.78</v>
      </c>
      <c r="R215">
        <v>0.6</v>
      </c>
      <c r="S215">
        <v>0.26</v>
      </c>
      <c r="T215" t="s">
        <v>31</v>
      </c>
      <c r="U215">
        <v>1.2</v>
      </c>
      <c r="V215">
        <v>0.53</v>
      </c>
      <c r="W215">
        <v>3.9E-2</v>
      </c>
      <c r="X215">
        <v>3.5999999999999997E-2</v>
      </c>
      <c r="Y215">
        <v>7.5999999999999998E-2</v>
      </c>
      <c r="Z215" t="s">
        <v>31</v>
      </c>
      <c r="AA215" t="s">
        <v>31</v>
      </c>
      <c r="AB215" t="s">
        <v>31</v>
      </c>
      <c r="AC215">
        <v>7.5999999999999998E-2</v>
      </c>
    </row>
    <row r="216" spans="1:29" hidden="1">
      <c r="A216" t="s">
        <v>47</v>
      </c>
      <c r="B216" t="s">
        <v>46</v>
      </c>
      <c r="C216" t="s">
        <v>64</v>
      </c>
      <c r="D216" t="s">
        <v>125</v>
      </c>
      <c r="E216">
        <v>164</v>
      </c>
      <c r="F216">
        <v>25</v>
      </c>
      <c r="G216" s="2">
        <v>3.1828143249999998</v>
      </c>
      <c r="H216">
        <v>6</v>
      </c>
      <c r="I216">
        <v>330</v>
      </c>
      <c r="J216">
        <v>2.7E-2</v>
      </c>
      <c r="K216" t="s">
        <v>31</v>
      </c>
      <c r="L216">
        <v>9.8000000000000007</v>
      </c>
      <c r="M216">
        <v>0.26700000000000002</v>
      </c>
      <c r="N216">
        <v>13.29</v>
      </c>
      <c r="O216">
        <v>12.98</v>
      </c>
      <c r="P216">
        <v>1.421</v>
      </c>
      <c r="Q216">
        <v>0.46</v>
      </c>
      <c r="R216">
        <v>1.0649999999999999</v>
      </c>
      <c r="S216">
        <v>0.32300000000000001</v>
      </c>
      <c r="T216">
        <v>0.96299999999999997</v>
      </c>
      <c r="U216">
        <v>1</v>
      </c>
      <c r="V216">
        <v>0.68</v>
      </c>
      <c r="W216">
        <v>0.13600000000000001</v>
      </c>
      <c r="X216">
        <v>5.0999999999999997E-2</v>
      </c>
      <c r="Y216">
        <v>4.0000000000000001E-3</v>
      </c>
      <c r="Z216">
        <v>0.182</v>
      </c>
      <c r="AA216" t="s">
        <v>31</v>
      </c>
      <c r="AB216">
        <v>0.69899999999999995</v>
      </c>
      <c r="AC216">
        <v>0.186</v>
      </c>
    </row>
    <row r="217" spans="1:29" hidden="1">
      <c r="A217" t="s">
        <v>67</v>
      </c>
      <c r="B217" t="s">
        <v>95</v>
      </c>
      <c r="C217" t="s">
        <v>70</v>
      </c>
      <c r="D217" t="s">
        <v>90</v>
      </c>
      <c r="E217">
        <v>15</v>
      </c>
      <c r="F217">
        <v>6.9</v>
      </c>
      <c r="G217" s="2">
        <v>0.39349502400000003</v>
      </c>
      <c r="H217">
        <v>2</v>
      </c>
      <c r="I217">
        <v>15</v>
      </c>
      <c r="J217">
        <v>0.26700000000000002</v>
      </c>
      <c r="K217" t="s">
        <v>31</v>
      </c>
      <c r="L217">
        <v>1</v>
      </c>
      <c r="M217">
        <v>0.26700000000000002</v>
      </c>
      <c r="N217">
        <v>11.9</v>
      </c>
      <c r="O217">
        <v>13.3</v>
      </c>
      <c r="P217" t="s">
        <v>31</v>
      </c>
      <c r="Q217" t="s">
        <v>31</v>
      </c>
      <c r="R217" t="s">
        <v>31</v>
      </c>
      <c r="S217" t="s">
        <v>31</v>
      </c>
      <c r="T217" t="s">
        <v>31</v>
      </c>
      <c r="U217" t="s">
        <v>31</v>
      </c>
      <c r="V217" t="s">
        <v>31</v>
      </c>
      <c r="W217" t="s">
        <v>31</v>
      </c>
      <c r="X217" t="s">
        <v>31</v>
      </c>
      <c r="Y217" t="s">
        <v>31</v>
      </c>
      <c r="Z217" t="s">
        <v>31</v>
      </c>
      <c r="AA217" t="s">
        <v>31</v>
      </c>
      <c r="AB217" t="s">
        <v>31</v>
      </c>
      <c r="AC217" t="s">
        <v>31</v>
      </c>
    </row>
    <row r="218" spans="1:29" hidden="1">
      <c r="A218" t="s">
        <v>65</v>
      </c>
      <c r="B218" t="s">
        <v>73</v>
      </c>
      <c r="C218" t="s">
        <v>204</v>
      </c>
      <c r="D218" t="s">
        <v>210</v>
      </c>
      <c r="E218">
        <v>69.5</v>
      </c>
      <c r="F218">
        <v>13.3</v>
      </c>
      <c r="G218" s="2">
        <v>1.5029055069999999</v>
      </c>
      <c r="H218">
        <v>3</v>
      </c>
      <c r="I218">
        <v>30</v>
      </c>
      <c r="J218">
        <v>0.1</v>
      </c>
      <c r="K218">
        <v>8</v>
      </c>
      <c r="L218">
        <v>2.67</v>
      </c>
      <c r="M218">
        <v>0.26700000000000002</v>
      </c>
      <c r="N218">
        <v>12</v>
      </c>
      <c r="O218">
        <v>18</v>
      </c>
      <c r="P218">
        <v>1.19</v>
      </c>
      <c r="Q218" t="s">
        <v>31</v>
      </c>
      <c r="R218" t="s">
        <v>31</v>
      </c>
      <c r="S218">
        <v>0.27</v>
      </c>
      <c r="T218" t="s">
        <v>31</v>
      </c>
      <c r="U218" t="s">
        <v>31</v>
      </c>
      <c r="V218">
        <v>0.63</v>
      </c>
      <c r="W218">
        <v>4.5999999999999999E-2</v>
      </c>
      <c r="X218">
        <v>6.3E-2</v>
      </c>
      <c r="Y218" t="s">
        <v>31</v>
      </c>
      <c r="Z218" t="s">
        <v>31</v>
      </c>
      <c r="AA218" t="s">
        <v>31</v>
      </c>
      <c r="AB218" t="s">
        <v>31</v>
      </c>
      <c r="AC218" t="s">
        <v>31</v>
      </c>
    </row>
    <row r="219" spans="1:29" hidden="1">
      <c r="A219" t="s">
        <v>87</v>
      </c>
      <c r="B219" t="s">
        <v>118</v>
      </c>
      <c r="C219" t="s">
        <v>128</v>
      </c>
      <c r="D219" t="s">
        <v>169</v>
      </c>
      <c r="E219">
        <v>39</v>
      </c>
      <c r="F219">
        <v>8.3000000000000007</v>
      </c>
      <c r="G219" s="2">
        <v>0.90704089499999996</v>
      </c>
      <c r="H219">
        <v>1</v>
      </c>
      <c r="I219">
        <v>15</v>
      </c>
      <c r="J219">
        <v>0.13300000000000001</v>
      </c>
      <c r="K219" t="s">
        <v>31</v>
      </c>
      <c r="L219">
        <v>2</v>
      </c>
      <c r="M219">
        <v>0.26700000000000002</v>
      </c>
      <c r="N219">
        <v>3.52</v>
      </c>
      <c r="O219">
        <v>3.77</v>
      </c>
      <c r="P219">
        <v>2.5000000000000001E-2</v>
      </c>
      <c r="Q219" t="s">
        <v>31</v>
      </c>
      <c r="R219">
        <v>1.2999999999999999E-2</v>
      </c>
      <c r="S219">
        <v>1.2999999999999999E-2</v>
      </c>
      <c r="T219">
        <v>1.2E-2</v>
      </c>
      <c r="U219">
        <v>1</v>
      </c>
      <c r="V219" t="s">
        <v>31</v>
      </c>
      <c r="W219">
        <v>0.50800000000000001</v>
      </c>
      <c r="X219" t="s">
        <v>31</v>
      </c>
      <c r="Y219">
        <v>1.2E-2</v>
      </c>
      <c r="Z219">
        <v>4.2000000000000003E-2</v>
      </c>
      <c r="AA219" t="s">
        <v>31</v>
      </c>
      <c r="AB219" t="s">
        <v>31</v>
      </c>
      <c r="AC219">
        <v>5.3999999999999999E-2</v>
      </c>
    </row>
    <row r="220" spans="1:29" hidden="1">
      <c r="A220" t="s">
        <v>82</v>
      </c>
      <c r="B220" t="s">
        <v>102</v>
      </c>
      <c r="C220" t="s">
        <v>128</v>
      </c>
      <c r="D220" t="s">
        <v>164</v>
      </c>
      <c r="E220">
        <v>18</v>
      </c>
      <c r="F220">
        <v>5.2</v>
      </c>
      <c r="G220" s="2">
        <v>0.46147037800000001</v>
      </c>
      <c r="H220">
        <v>1</v>
      </c>
      <c r="I220">
        <v>10</v>
      </c>
      <c r="J220">
        <v>0.1</v>
      </c>
      <c r="K220" t="s">
        <v>31</v>
      </c>
      <c r="L220">
        <v>2.75</v>
      </c>
      <c r="M220">
        <v>0.27500000000000002</v>
      </c>
      <c r="N220">
        <v>5.17</v>
      </c>
      <c r="O220">
        <v>5.0999999999999996</v>
      </c>
      <c r="P220">
        <v>2.8000000000000001E-2</v>
      </c>
      <c r="Q220">
        <v>0.01</v>
      </c>
      <c r="R220">
        <v>1.2999999999999999E-2</v>
      </c>
      <c r="S220">
        <v>7.0000000000000001E-3</v>
      </c>
      <c r="T220">
        <v>1.2E-2</v>
      </c>
      <c r="U220">
        <v>1</v>
      </c>
      <c r="V220">
        <v>0.66</v>
      </c>
      <c r="W220">
        <v>5.5E-2</v>
      </c>
      <c r="X220">
        <v>6.9000000000000006E-2</v>
      </c>
      <c r="Y220">
        <v>8.9999999999999993E-3</v>
      </c>
      <c r="Z220" t="s">
        <v>31</v>
      </c>
      <c r="AA220" t="s">
        <v>31</v>
      </c>
      <c r="AB220" t="s">
        <v>31</v>
      </c>
      <c r="AC220">
        <v>8.9999999999999993E-3</v>
      </c>
    </row>
    <row r="221" spans="1:29" hidden="1">
      <c r="A221" t="s">
        <v>131</v>
      </c>
      <c r="B221" t="s">
        <v>130</v>
      </c>
      <c r="C221" t="s">
        <v>128</v>
      </c>
      <c r="D221" t="s">
        <v>178</v>
      </c>
      <c r="E221">
        <v>32.5</v>
      </c>
      <c r="F221">
        <v>8.9</v>
      </c>
      <c r="G221" s="2">
        <v>0.77343226300000001</v>
      </c>
      <c r="H221">
        <v>2</v>
      </c>
      <c r="I221">
        <v>21.5</v>
      </c>
      <c r="J221">
        <v>9.2999999999999999E-2</v>
      </c>
      <c r="K221" t="s">
        <v>31</v>
      </c>
      <c r="L221">
        <v>2.99</v>
      </c>
      <c r="M221">
        <v>0.27800000000000002</v>
      </c>
      <c r="N221">
        <v>5.03</v>
      </c>
      <c r="O221">
        <v>6.36</v>
      </c>
      <c r="P221">
        <v>0.08</v>
      </c>
      <c r="Q221">
        <v>0.03</v>
      </c>
      <c r="R221" t="s">
        <v>31</v>
      </c>
      <c r="S221" t="s">
        <v>31</v>
      </c>
      <c r="T221" t="s">
        <v>31</v>
      </c>
      <c r="U221">
        <v>1.7</v>
      </c>
      <c r="V221">
        <v>0.41</v>
      </c>
      <c r="W221">
        <v>0.68400000000000005</v>
      </c>
      <c r="X221">
        <v>7.5999999999999998E-2</v>
      </c>
      <c r="Y221" t="s">
        <v>31</v>
      </c>
      <c r="Z221" t="s">
        <v>31</v>
      </c>
      <c r="AA221" t="s">
        <v>31</v>
      </c>
      <c r="AB221">
        <v>0.217</v>
      </c>
      <c r="AC221" t="s">
        <v>31</v>
      </c>
    </row>
    <row r="222" spans="1:29" hidden="1">
      <c r="A222" t="s">
        <v>71</v>
      </c>
      <c r="B222" t="s">
        <v>69</v>
      </c>
      <c r="C222" t="s">
        <v>70</v>
      </c>
      <c r="D222" t="s">
        <v>68</v>
      </c>
      <c r="E222">
        <v>11</v>
      </c>
      <c r="F222">
        <v>6.1</v>
      </c>
      <c r="G222" s="2">
        <v>0.30006296300000002</v>
      </c>
      <c r="H222">
        <v>4</v>
      </c>
      <c r="I222">
        <v>36</v>
      </c>
      <c r="J222">
        <v>0.111</v>
      </c>
      <c r="K222">
        <v>10</v>
      </c>
      <c r="L222">
        <v>2.5</v>
      </c>
      <c r="M222">
        <v>0.27800000000000002</v>
      </c>
      <c r="N222" t="s">
        <v>31</v>
      </c>
      <c r="O222" t="s">
        <v>31</v>
      </c>
      <c r="P222" t="s">
        <v>31</v>
      </c>
      <c r="Q222" t="s">
        <v>31</v>
      </c>
      <c r="R222" t="s">
        <v>31</v>
      </c>
      <c r="S222" t="s">
        <v>31</v>
      </c>
      <c r="T222" t="s">
        <v>31</v>
      </c>
      <c r="U222" t="s">
        <v>31</v>
      </c>
      <c r="V222" t="s">
        <v>31</v>
      </c>
      <c r="W222" t="s">
        <v>31</v>
      </c>
      <c r="X222" t="s">
        <v>31</v>
      </c>
      <c r="Y222" t="s">
        <v>31</v>
      </c>
      <c r="Z222" t="s">
        <v>31</v>
      </c>
      <c r="AA222" t="s">
        <v>31</v>
      </c>
      <c r="AB222" t="s">
        <v>31</v>
      </c>
      <c r="AC222" t="s">
        <v>31</v>
      </c>
    </row>
    <row r="223" spans="1:29" hidden="1">
      <c r="A223" t="s">
        <v>87</v>
      </c>
      <c r="B223" t="s">
        <v>118</v>
      </c>
      <c r="C223" t="s">
        <v>128</v>
      </c>
      <c r="D223" t="s">
        <v>178</v>
      </c>
      <c r="E223">
        <v>32.5</v>
      </c>
      <c r="F223">
        <v>8.9</v>
      </c>
      <c r="G223" s="2">
        <v>0.77343226300000001</v>
      </c>
      <c r="H223">
        <v>2</v>
      </c>
      <c r="I223">
        <v>22.5</v>
      </c>
      <c r="J223">
        <v>8.8999999999999996E-2</v>
      </c>
      <c r="K223" t="s">
        <v>31</v>
      </c>
      <c r="L223">
        <v>3.16</v>
      </c>
      <c r="M223">
        <v>0.28100000000000003</v>
      </c>
      <c r="N223">
        <v>3.52</v>
      </c>
      <c r="O223">
        <v>3.77</v>
      </c>
      <c r="P223">
        <v>2.5000000000000001E-2</v>
      </c>
      <c r="Q223" t="s">
        <v>31</v>
      </c>
      <c r="R223">
        <v>1.2999999999999999E-2</v>
      </c>
      <c r="S223">
        <v>1.2999999999999999E-2</v>
      </c>
      <c r="T223">
        <v>1.2E-2</v>
      </c>
      <c r="U223">
        <v>1</v>
      </c>
      <c r="V223" t="s">
        <v>31</v>
      </c>
      <c r="W223">
        <v>0.50800000000000001</v>
      </c>
      <c r="X223" t="s">
        <v>31</v>
      </c>
      <c r="Y223">
        <v>1.2E-2</v>
      </c>
      <c r="Z223">
        <v>4.2000000000000003E-2</v>
      </c>
      <c r="AA223" t="s">
        <v>31</v>
      </c>
      <c r="AB223" t="s">
        <v>31</v>
      </c>
      <c r="AC223">
        <v>5.3999999999999999E-2</v>
      </c>
    </row>
    <row r="224" spans="1:29" hidden="1">
      <c r="A224" t="s">
        <v>65</v>
      </c>
      <c r="B224" t="s">
        <v>63</v>
      </c>
      <c r="C224" t="s">
        <v>64</v>
      </c>
      <c r="D224" t="s">
        <v>125</v>
      </c>
      <c r="E224">
        <v>164</v>
      </c>
      <c r="F224">
        <v>25</v>
      </c>
      <c r="G224" s="2">
        <v>3.1828143249999998</v>
      </c>
      <c r="H224">
        <v>1</v>
      </c>
      <c r="I224">
        <v>70.2</v>
      </c>
      <c r="J224">
        <v>1.4E-2</v>
      </c>
      <c r="K224" t="s">
        <v>31</v>
      </c>
      <c r="L224">
        <v>20</v>
      </c>
      <c r="M224">
        <v>0.28499999999999998</v>
      </c>
      <c r="N224">
        <v>9.73</v>
      </c>
      <c r="O224">
        <v>17.309999999999999</v>
      </c>
      <c r="P224">
        <v>0.93500000000000005</v>
      </c>
      <c r="Q224">
        <v>0.39500000000000002</v>
      </c>
      <c r="R224">
        <v>0.13900000000000001</v>
      </c>
      <c r="S224">
        <v>0.51600000000000001</v>
      </c>
      <c r="T224">
        <v>0.40400000000000003</v>
      </c>
      <c r="U224">
        <v>3.1</v>
      </c>
      <c r="V224">
        <v>0.41</v>
      </c>
      <c r="W224">
        <v>0.71099999999999997</v>
      </c>
      <c r="X224">
        <v>8.7999999999999995E-2</v>
      </c>
      <c r="Y224">
        <v>1.2E-2</v>
      </c>
      <c r="Z224" t="s">
        <v>31</v>
      </c>
      <c r="AA224" t="s">
        <v>31</v>
      </c>
      <c r="AB224">
        <v>0.16500000000000001</v>
      </c>
      <c r="AC224">
        <v>1.2E-2</v>
      </c>
    </row>
    <row r="225" spans="1:29" hidden="1">
      <c r="A225" t="s">
        <v>89</v>
      </c>
      <c r="B225" t="s">
        <v>88</v>
      </c>
      <c r="C225" t="s">
        <v>128</v>
      </c>
      <c r="D225" t="s">
        <v>164</v>
      </c>
      <c r="E225">
        <v>18</v>
      </c>
      <c r="F225">
        <v>5.2</v>
      </c>
      <c r="G225" s="2">
        <v>0.46147037800000001</v>
      </c>
      <c r="H225">
        <v>2</v>
      </c>
      <c r="I225">
        <v>28</v>
      </c>
      <c r="J225">
        <v>7.0999999999999994E-2</v>
      </c>
      <c r="K225">
        <v>8</v>
      </c>
      <c r="L225">
        <v>4</v>
      </c>
      <c r="M225">
        <v>0.28599999999999998</v>
      </c>
      <c r="N225">
        <v>7</v>
      </c>
      <c r="O225">
        <v>12</v>
      </c>
      <c r="P225">
        <v>0.3</v>
      </c>
      <c r="Q225" t="s">
        <v>31</v>
      </c>
      <c r="R225">
        <v>0.2</v>
      </c>
      <c r="S225" t="s">
        <v>31</v>
      </c>
      <c r="T225" t="s">
        <v>31</v>
      </c>
      <c r="U225">
        <v>1</v>
      </c>
      <c r="V225">
        <v>0.91</v>
      </c>
      <c r="W225">
        <v>2.5000000000000001E-2</v>
      </c>
      <c r="X225">
        <v>6.9000000000000006E-2</v>
      </c>
      <c r="Y225" t="s">
        <v>31</v>
      </c>
      <c r="Z225" t="s">
        <v>31</v>
      </c>
      <c r="AA225" t="s">
        <v>31</v>
      </c>
      <c r="AB225">
        <v>0.877</v>
      </c>
      <c r="AC225" t="s">
        <v>31</v>
      </c>
    </row>
    <row r="226" spans="1:29" hidden="1">
      <c r="A226" t="s">
        <v>67</v>
      </c>
      <c r="B226" t="s">
        <v>185</v>
      </c>
      <c r="C226" t="s">
        <v>128</v>
      </c>
      <c r="D226" t="s">
        <v>178</v>
      </c>
      <c r="E226">
        <v>32.5</v>
      </c>
      <c r="F226">
        <v>8.9</v>
      </c>
      <c r="G226" s="2">
        <v>0.77343226300000001</v>
      </c>
      <c r="H226">
        <v>2</v>
      </c>
      <c r="I226">
        <v>14.2</v>
      </c>
      <c r="J226">
        <v>0.14099999999999999</v>
      </c>
      <c r="K226" t="s">
        <v>31</v>
      </c>
      <c r="L226">
        <v>2.1</v>
      </c>
      <c r="M226">
        <v>0.29599999999999999</v>
      </c>
      <c r="N226">
        <v>3.2</v>
      </c>
      <c r="O226">
        <v>3.36</v>
      </c>
      <c r="P226">
        <v>5.5E-2</v>
      </c>
      <c r="Q226" t="s">
        <v>31</v>
      </c>
      <c r="R226">
        <v>1E-3</v>
      </c>
      <c r="S226">
        <v>5.2999999999999999E-2</v>
      </c>
      <c r="T226">
        <v>6.0000000000000001E-3</v>
      </c>
      <c r="U226">
        <v>12.6</v>
      </c>
      <c r="V226" t="s">
        <v>31</v>
      </c>
      <c r="W226" t="s">
        <v>31</v>
      </c>
      <c r="X226" t="s">
        <v>31</v>
      </c>
      <c r="Y226" t="s">
        <v>31</v>
      </c>
      <c r="Z226" t="s">
        <v>31</v>
      </c>
      <c r="AA226" t="s">
        <v>31</v>
      </c>
      <c r="AB226" t="s">
        <v>31</v>
      </c>
      <c r="AC226" t="s">
        <v>31</v>
      </c>
    </row>
    <row r="227" spans="1:29" hidden="1">
      <c r="A227" t="s">
        <v>47</v>
      </c>
      <c r="B227" t="s">
        <v>46</v>
      </c>
      <c r="C227" t="s">
        <v>204</v>
      </c>
      <c r="D227" t="s">
        <v>203</v>
      </c>
      <c r="E227">
        <v>54</v>
      </c>
      <c r="F227">
        <v>11.1</v>
      </c>
      <c r="G227" s="2">
        <v>1.205449054</v>
      </c>
      <c r="H227" t="s">
        <v>31</v>
      </c>
      <c r="I227" t="s">
        <v>31</v>
      </c>
      <c r="J227">
        <v>0.157</v>
      </c>
      <c r="K227" t="s">
        <v>31</v>
      </c>
      <c r="L227">
        <v>1.99</v>
      </c>
      <c r="M227">
        <v>0.312</v>
      </c>
      <c r="N227">
        <v>13.29</v>
      </c>
      <c r="O227">
        <v>12.98</v>
      </c>
      <c r="P227">
        <v>1.421</v>
      </c>
      <c r="Q227">
        <v>0.46</v>
      </c>
      <c r="R227">
        <v>1.0649999999999999</v>
      </c>
      <c r="S227">
        <v>0.32300000000000001</v>
      </c>
      <c r="T227">
        <v>0.96299999999999997</v>
      </c>
      <c r="U227">
        <v>1</v>
      </c>
      <c r="V227">
        <v>0.68</v>
      </c>
      <c r="W227">
        <v>0.13600000000000001</v>
      </c>
      <c r="X227">
        <v>5.0999999999999997E-2</v>
      </c>
      <c r="Y227">
        <v>4.0000000000000001E-3</v>
      </c>
      <c r="Z227">
        <v>0.182</v>
      </c>
      <c r="AA227" t="s">
        <v>31</v>
      </c>
      <c r="AB227">
        <v>0.69899999999999995</v>
      </c>
      <c r="AC227">
        <v>0.186</v>
      </c>
    </row>
    <row r="228" spans="1:29" hidden="1">
      <c r="A228" t="s">
        <v>147</v>
      </c>
      <c r="B228" t="s">
        <v>205</v>
      </c>
      <c r="C228" t="s">
        <v>204</v>
      </c>
      <c r="D228" t="s">
        <v>203</v>
      </c>
      <c r="E228">
        <v>54</v>
      </c>
      <c r="F228">
        <v>11.1</v>
      </c>
      <c r="G228" s="2">
        <v>1.205449054</v>
      </c>
      <c r="H228">
        <v>5</v>
      </c>
      <c r="I228">
        <v>32</v>
      </c>
      <c r="J228">
        <v>0.156</v>
      </c>
      <c r="K228">
        <v>10</v>
      </c>
      <c r="L228">
        <v>2</v>
      </c>
      <c r="M228">
        <v>0.313</v>
      </c>
      <c r="N228">
        <v>10.34</v>
      </c>
      <c r="O228">
        <v>16.73</v>
      </c>
      <c r="P228">
        <v>0.93</v>
      </c>
      <c r="Q228" t="s">
        <v>31</v>
      </c>
      <c r="R228">
        <v>0.01</v>
      </c>
      <c r="S228" t="s">
        <v>31</v>
      </c>
      <c r="T228" t="s">
        <v>31</v>
      </c>
      <c r="U228">
        <v>19.100000000000001</v>
      </c>
      <c r="V228">
        <v>0.7</v>
      </c>
      <c r="W228">
        <v>0.2</v>
      </c>
      <c r="X228" t="s">
        <v>31</v>
      </c>
      <c r="Y228" t="s">
        <v>31</v>
      </c>
      <c r="Z228" t="s">
        <v>31</v>
      </c>
      <c r="AA228" t="s">
        <v>31</v>
      </c>
      <c r="AB228" t="s">
        <v>31</v>
      </c>
      <c r="AC228" t="s">
        <v>31</v>
      </c>
    </row>
    <row r="229" spans="1:29" hidden="1">
      <c r="A229" t="s">
        <v>65</v>
      </c>
      <c r="B229" t="s">
        <v>63</v>
      </c>
      <c r="C229" t="s">
        <v>204</v>
      </c>
      <c r="D229" t="s">
        <v>203</v>
      </c>
      <c r="E229">
        <v>54</v>
      </c>
      <c r="F229">
        <v>11.1</v>
      </c>
      <c r="G229" s="2">
        <v>1.205449054</v>
      </c>
      <c r="H229">
        <v>6</v>
      </c>
      <c r="I229">
        <v>32</v>
      </c>
      <c r="J229">
        <v>0.188</v>
      </c>
      <c r="K229" t="s">
        <v>31</v>
      </c>
      <c r="L229">
        <v>1.7</v>
      </c>
      <c r="M229">
        <v>0.31900000000000001</v>
      </c>
      <c r="N229">
        <v>9.73</v>
      </c>
      <c r="O229">
        <v>17.309999999999999</v>
      </c>
      <c r="P229">
        <v>0.93500000000000005</v>
      </c>
      <c r="Q229">
        <v>0.39500000000000002</v>
      </c>
      <c r="R229">
        <v>0.13900000000000001</v>
      </c>
      <c r="S229">
        <v>0.51600000000000001</v>
      </c>
      <c r="T229">
        <v>0.40400000000000003</v>
      </c>
      <c r="U229">
        <v>3.1</v>
      </c>
      <c r="V229">
        <v>0.41</v>
      </c>
      <c r="W229">
        <v>0.71099999999999997</v>
      </c>
      <c r="X229">
        <v>8.7999999999999995E-2</v>
      </c>
      <c r="Y229">
        <v>1.2E-2</v>
      </c>
      <c r="Z229" t="s">
        <v>31</v>
      </c>
      <c r="AA229" t="s">
        <v>31</v>
      </c>
      <c r="AB229">
        <v>0.16500000000000001</v>
      </c>
      <c r="AC229">
        <v>1.2E-2</v>
      </c>
    </row>
    <row r="230" spans="1:29" hidden="1">
      <c r="A230" t="s">
        <v>47</v>
      </c>
      <c r="B230" t="s">
        <v>46</v>
      </c>
      <c r="C230" t="s">
        <v>64</v>
      </c>
      <c r="D230" t="s">
        <v>125</v>
      </c>
      <c r="E230">
        <v>164</v>
      </c>
      <c r="F230">
        <v>25</v>
      </c>
      <c r="G230" s="2">
        <v>3.1828143249999998</v>
      </c>
      <c r="H230" t="s">
        <v>31</v>
      </c>
      <c r="I230" t="s">
        <v>31</v>
      </c>
      <c r="J230">
        <v>5.0999999999999997E-2</v>
      </c>
      <c r="K230" t="s">
        <v>31</v>
      </c>
      <c r="L230">
        <v>6.28</v>
      </c>
      <c r="M230">
        <v>0.32</v>
      </c>
      <c r="N230">
        <v>13.29</v>
      </c>
      <c r="O230">
        <v>12.98</v>
      </c>
      <c r="P230">
        <v>1.421</v>
      </c>
      <c r="Q230">
        <v>0.46</v>
      </c>
      <c r="R230">
        <v>1.0649999999999999</v>
      </c>
      <c r="S230">
        <v>0.32300000000000001</v>
      </c>
      <c r="T230">
        <v>0.96299999999999997</v>
      </c>
      <c r="U230">
        <v>1</v>
      </c>
      <c r="V230">
        <v>0.68</v>
      </c>
      <c r="W230">
        <v>0.13600000000000001</v>
      </c>
      <c r="X230">
        <v>5.0999999999999997E-2</v>
      </c>
      <c r="Y230">
        <v>4.0000000000000001E-3</v>
      </c>
      <c r="Z230">
        <v>0.182</v>
      </c>
      <c r="AA230" t="s">
        <v>31</v>
      </c>
      <c r="AB230">
        <v>0.69899999999999995</v>
      </c>
      <c r="AC230">
        <v>0.186</v>
      </c>
    </row>
    <row r="231" spans="1:29" hidden="1">
      <c r="A231" t="s">
        <v>87</v>
      </c>
      <c r="B231" t="s">
        <v>118</v>
      </c>
      <c r="C231" t="s">
        <v>204</v>
      </c>
      <c r="D231" t="s">
        <v>203</v>
      </c>
      <c r="E231">
        <v>54</v>
      </c>
      <c r="F231">
        <v>11.1</v>
      </c>
      <c r="G231" s="2">
        <v>1.205449054</v>
      </c>
      <c r="H231">
        <v>2</v>
      </c>
      <c r="I231">
        <v>48</v>
      </c>
      <c r="J231">
        <v>4.2000000000000003E-2</v>
      </c>
      <c r="K231" t="s">
        <v>31</v>
      </c>
      <c r="L231">
        <v>8</v>
      </c>
      <c r="M231">
        <v>0.33300000000000002</v>
      </c>
      <c r="N231">
        <v>3.52</v>
      </c>
      <c r="O231">
        <v>3.77</v>
      </c>
      <c r="P231">
        <v>2.5000000000000001E-2</v>
      </c>
      <c r="Q231" t="s">
        <v>31</v>
      </c>
      <c r="R231">
        <v>1.2999999999999999E-2</v>
      </c>
      <c r="S231">
        <v>1.2999999999999999E-2</v>
      </c>
      <c r="T231">
        <v>1.2E-2</v>
      </c>
      <c r="U231">
        <v>1</v>
      </c>
      <c r="V231" t="s">
        <v>31</v>
      </c>
      <c r="W231">
        <v>0.50800000000000001</v>
      </c>
      <c r="X231" t="s">
        <v>31</v>
      </c>
      <c r="Y231">
        <v>1.2E-2</v>
      </c>
      <c r="Z231">
        <v>4.2000000000000003E-2</v>
      </c>
      <c r="AA231" t="s">
        <v>31</v>
      </c>
      <c r="AB231" t="s">
        <v>31</v>
      </c>
      <c r="AC231">
        <v>5.3999999999999999E-2</v>
      </c>
    </row>
    <row r="232" spans="1:29" hidden="1">
      <c r="A232" t="s">
        <v>59</v>
      </c>
      <c r="B232" t="s">
        <v>58</v>
      </c>
      <c r="C232" t="s">
        <v>200</v>
      </c>
      <c r="D232" t="s">
        <v>202</v>
      </c>
      <c r="E232">
        <v>89.7</v>
      </c>
      <c r="F232">
        <v>20.5</v>
      </c>
      <c r="G232" s="2">
        <v>1.8783555249999999</v>
      </c>
      <c r="H232">
        <v>26</v>
      </c>
      <c r="I232">
        <v>77.3</v>
      </c>
      <c r="J232">
        <v>0.33600000000000002</v>
      </c>
      <c r="K232">
        <v>26</v>
      </c>
      <c r="L232">
        <v>1</v>
      </c>
      <c r="M232">
        <v>0.33600000000000002</v>
      </c>
      <c r="N232">
        <v>17.91</v>
      </c>
      <c r="O232">
        <v>29.71</v>
      </c>
      <c r="P232">
        <v>5.258</v>
      </c>
      <c r="Q232">
        <v>1.55</v>
      </c>
      <c r="R232">
        <v>2.1989999999999998</v>
      </c>
      <c r="S232">
        <v>0.71</v>
      </c>
      <c r="T232">
        <v>1.5569999999999999</v>
      </c>
      <c r="U232">
        <v>1</v>
      </c>
      <c r="V232">
        <v>0.54</v>
      </c>
      <c r="W232">
        <v>0.56899999999999995</v>
      </c>
      <c r="X232">
        <v>5.5E-2</v>
      </c>
      <c r="Y232">
        <v>3.0000000000000001E-3</v>
      </c>
      <c r="Z232" t="s">
        <v>31</v>
      </c>
      <c r="AA232" t="s">
        <v>31</v>
      </c>
      <c r="AB232" t="s">
        <v>31</v>
      </c>
      <c r="AC232">
        <v>3.0000000000000001E-3</v>
      </c>
    </row>
    <row r="233" spans="1:29" hidden="1">
      <c r="A233" t="s">
        <v>59</v>
      </c>
      <c r="B233" t="s">
        <v>175</v>
      </c>
      <c r="C233" t="s">
        <v>204</v>
      </c>
      <c r="D233" t="s">
        <v>210</v>
      </c>
      <c r="E233">
        <v>69.5</v>
      </c>
      <c r="F233">
        <v>13.3</v>
      </c>
      <c r="G233" s="2">
        <v>1.5029055069999999</v>
      </c>
      <c r="H233">
        <v>9</v>
      </c>
      <c r="I233">
        <v>32</v>
      </c>
      <c r="J233">
        <v>0.28100000000000003</v>
      </c>
      <c r="K233">
        <v>7</v>
      </c>
      <c r="L233">
        <v>1.2</v>
      </c>
      <c r="M233">
        <v>0.33800000000000002</v>
      </c>
      <c r="N233">
        <v>10.49</v>
      </c>
      <c r="O233">
        <v>14.66</v>
      </c>
      <c r="P233">
        <v>0.75</v>
      </c>
      <c r="Q233" t="s">
        <v>31</v>
      </c>
      <c r="R233">
        <v>0.54</v>
      </c>
      <c r="S233">
        <v>0.12</v>
      </c>
      <c r="T233">
        <v>0.36</v>
      </c>
      <c r="U233">
        <v>1</v>
      </c>
      <c r="V233">
        <v>0.41</v>
      </c>
      <c r="W233">
        <v>0.53900000000000003</v>
      </c>
      <c r="X233">
        <v>7.0999999999999994E-2</v>
      </c>
      <c r="Y233" t="s">
        <v>31</v>
      </c>
      <c r="Z233" t="s">
        <v>31</v>
      </c>
      <c r="AA233">
        <v>8.4000000000000005E-2</v>
      </c>
      <c r="AB233" t="s">
        <v>31</v>
      </c>
      <c r="AC233" t="s">
        <v>31</v>
      </c>
    </row>
    <row r="234" spans="1:29" hidden="1">
      <c r="A234" t="s">
        <v>80</v>
      </c>
      <c r="B234" t="s">
        <v>167</v>
      </c>
      <c r="C234" t="s">
        <v>128</v>
      </c>
      <c r="D234" t="s">
        <v>169</v>
      </c>
      <c r="E234">
        <v>39</v>
      </c>
      <c r="F234">
        <v>8.3000000000000007</v>
      </c>
      <c r="G234" s="2">
        <v>0.90704089499999996</v>
      </c>
      <c r="H234">
        <v>8</v>
      </c>
      <c r="I234">
        <v>23</v>
      </c>
      <c r="J234">
        <v>0.34799999999999998</v>
      </c>
      <c r="K234" t="s">
        <v>31</v>
      </c>
      <c r="L234">
        <v>1</v>
      </c>
      <c r="M234">
        <v>0.34799999999999998</v>
      </c>
      <c r="N234">
        <v>7.3</v>
      </c>
      <c r="O234">
        <v>9.77</v>
      </c>
      <c r="P234">
        <v>0.14000000000000001</v>
      </c>
      <c r="Q234" t="s">
        <v>31</v>
      </c>
      <c r="R234">
        <v>6.2E-2</v>
      </c>
      <c r="S234" t="s">
        <v>31</v>
      </c>
      <c r="T234" t="s">
        <v>31</v>
      </c>
      <c r="U234">
        <v>1</v>
      </c>
      <c r="V234" t="s">
        <v>31</v>
      </c>
      <c r="W234">
        <v>0.14499999999999999</v>
      </c>
      <c r="X234">
        <v>0.114</v>
      </c>
      <c r="Y234">
        <v>7.4999999999999997E-2</v>
      </c>
      <c r="Z234">
        <v>0.19900000000000001</v>
      </c>
      <c r="AA234" t="s">
        <v>31</v>
      </c>
      <c r="AB234" t="s">
        <v>31</v>
      </c>
      <c r="AC234">
        <v>0.27400000000000002</v>
      </c>
    </row>
    <row r="235" spans="1:29" hidden="1">
      <c r="A235" t="s">
        <v>47</v>
      </c>
      <c r="B235" t="s">
        <v>46</v>
      </c>
      <c r="C235" t="s">
        <v>204</v>
      </c>
      <c r="D235" t="s">
        <v>203</v>
      </c>
      <c r="E235">
        <v>54</v>
      </c>
      <c r="F235">
        <v>11.1</v>
      </c>
      <c r="G235" s="2">
        <v>1.205449054</v>
      </c>
      <c r="H235">
        <v>52</v>
      </c>
      <c r="I235">
        <v>276</v>
      </c>
      <c r="J235">
        <v>0.16700000000000001</v>
      </c>
      <c r="K235">
        <v>110</v>
      </c>
      <c r="L235">
        <v>2.12</v>
      </c>
      <c r="M235">
        <v>0.35299999999999998</v>
      </c>
      <c r="N235">
        <v>13.29</v>
      </c>
      <c r="O235">
        <v>12.98</v>
      </c>
      <c r="P235">
        <v>1.421</v>
      </c>
      <c r="Q235">
        <v>0.46</v>
      </c>
      <c r="R235">
        <v>1.0649999999999999</v>
      </c>
      <c r="S235">
        <v>0.32300000000000001</v>
      </c>
      <c r="T235">
        <v>0.96299999999999997</v>
      </c>
      <c r="U235">
        <v>1</v>
      </c>
      <c r="V235">
        <v>0.68</v>
      </c>
      <c r="W235">
        <v>0.13600000000000001</v>
      </c>
      <c r="X235">
        <v>5.0999999999999997E-2</v>
      </c>
      <c r="Y235">
        <v>4.0000000000000001E-3</v>
      </c>
      <c r="Z235">
        <v>0.182</v>
      </c>
      <c r="AA235" t="s">
        <v>31</v>
      </c>
      <c r="AB235">
        <v>0.69899999999999995</v>
      </c>
      <c r="AC235">
        <v>0.186</v>
      </c>
    </row>
    <row r="236" spans="1:29" hidden="1">
      <c r="A236" t="s">
        <v>89</v>
      </c>
      <c r="B236" t="s">
        <v>88</v>
      </c>
      <c r="C236" t="s">
        <v>64</v>
      </c>
      <c r="D236" t="s">
        <v>125</v>
      </c>
      <c r="E236">
        <v>164</v>
      </c>
      <c r="F236">
        <v>25</v>
      </c>
      <c r="G236" s="2">
        <v>3.1828143249999998</v>
      </c>
      <c r="H236">
        <v>7</v>
      </c>
      <c r="I236">
        <v>28</v>
      </c>
      <c r="J236">
        <v>0.25</v>
      </c>
      <c r="K236">
        <v>10</v>
      </c>
      <c r="L236">
        <v>1.43</v>
      </c>
      <c r="M236">
        <v>0.35699999999999998</v>
      </c>
      <c r="N236">
        <v>7</v>
      </c>
      <c r="O236">
        <v>12</v>
      </c>
      <c r="P236">
        <v>0.3</v>
      </c>
      <c r="Q236" t="s">
        <v>31</v>
      </c>
      <c r="R236">
        <v>0.2</v>
      </c>
      <c r="S236" t="s">
        <v>31</v>
      </c>
      <c r="T236" t="s">
        <v>31</v>
      </c>
      <c r="U236">
        <v>1</v>
      </c>
      <c r="V236">
        <v>0.91</v>
      </c>
      <c r="W236">
        <v>2.5000000000000001E-2</v>
      </c>
      <c r="X236">
        <v>6.9000000000000006E-2</v>
      </c>
      <c r="Y236" t="s">
        <v>31</v>
      </c>
      <c r="Z236" t="s">
        <v>31</v>
      </c>
      <c r="AA236" t="s">
        <v>31</v>
      </c>
      <c r="AB236">
        <v>0.877</v>
      </c>
      <c r="AC236" t="s">
        <v>31</v>
      </c>
    </row>
    <row r="237" spans="1:29" hidden="1">
      <c r="A237" t="s">
        <v>65</v>
      </c>
      <c r="B237" t="s">
        <v>63</v>
      </c>
      <c r="C237" t="s">
        <v>204</v>
      </c>
      <c r="D237" t="s">
        <v>210</v>
      </c>
      <c r="E237">
        <v>69.5</v>
      </c>
      <c r="F237">
        <v>13.3</v>
      </c>
      <c r="G237" s="2">
        <v>1.5029055069999999</v>
      </c>
      <c r="H237">
        <v>13</v>
      </c>
      <c r="I237">
        <v>70.2</v>
      </c>
      <c r="J237">
        <v>0.185</v>
      </c>
      <c r="K237" t="s">
        <v>31</v>
      </c>
      <c r="L237">
        <v>2</v>
      </c>
      <c r="M237">
        <v>0.37</v>
      </c>
      <c r="N237">
        <v>9.73</v>
      </c>
      <c r="O237">
        <v>17.309999999999999</v>
      </c>
      <c r="P237">
        <v>0.93500000000000005</v>
      </c>
      <c r="Q237">
        <v>0.39500000000000002</v>
      </c>
      <c r="R237">
        <v>0.13900000000000001</v>
      </c>
      <c r="S237">
        <v>0.51600000000000001</v>
      </c>
      <c r="T237">
        <v>0.40400000000000003</v>
      </c>
      <c r="U237">
        <v>3.1</v>
      </c>
      <c r="V237">
        <v>0.41</v>
      </c>
      <c r="W237">
        <v>0.71099999999999997</v>
      </c>
      <c r="X237">
        <v>8.7999999999999995E-2</v>
      </c>
      <c r="Y237">
        <v>1.2E-2</v>
      </c>
      <c r="Z237" t="s">
        <v>31</v>
      </c>
      <c r="AA237" t="s">
        <v>31</v>
      </c>
      <c r="AB237">
        <v>0.16500000000000001</v>
      </c>
      <c r="AC237">
        <v>1.2E-2</v>
      </c>
    </row>
    <row r="238" spans="1:29" hidden="1">
      <c r="A238" t="s">
        <v>87</v>
      </c>
      <c r="B238" t="s">
        <v>118</v>
      </c>
      <c r="C238" t="s">
        <v>128</v>
      </c>
      <c r="D238" t="s">
        <v>178</v>
      </c>
      <c r="E238">
        <v>32.5</v>
      </c>
      <c r="F238">
        <v>8.9</v>
      </c>
      <c r="G238" s="2">
        <v>0.77343226300000001</v>
      </c>
      <c r="H238">
        <v>2</v>
      </c>
      <c r="I238">
        <v>48</v>
      </c>
      <c r="J238">
        <v>4.2000000000000003E-2</v>
      </c>
      <c r="K238" t="s">
        <v>31</v>
      </c>
      <c r="L238">
        <v>9</v>
      </c>
      <c r="M238">
        <v>0.375</v>
      </c>
      <c r="N238">
        <v>3.52</v>
      </c>
      <c r="O238">
        <v>3.77</v>
      </c>
      <c r="P238">
        <v>2.5000000000000001E-2</v>
      </c>
      <c r="Q238" t="s">
        <v>31</v>
      </c>
      <c r="R238">
        <v>1.2999999999999999E-2</v>
      </c>
      <c r="S238">
        <v>1.2999999999999999E-2</v>
      </c>
      <c r="T238">
        <v>1.2E-2</v>
      </c>
      <c r="U238">
        <v>1</v>
      </c>
      <c r="V238" t="s">
        <v>31</v>
      </c>
      <c r="W238">
        <v>0.50800000000000001</v>
      </c>
      <c r="X238" t="s">
        <v>31</v>
      </c>
      <c r="Y238">
        <v>1.2E-2</v>
      </c>
      <c r="Z238">
        <v>4.2000000000000003E-2</v>
      </c>
      <c r="AA238" t="s">
        <v>31</v>
      </c>
      <c r="AB238" t="s">
        <v>31</v>
      </c>
      <c r="AC238">
        <v>5.3999999999999999E-2</v>
      </c>
    </row>
    <row r="239" spans="1:29" hidden="1">
      <c r="A239" t="s">
        <v>89</v>
      </c>
      <c r="B239" t="s">
        <v>88</v>
      </c>
      <c r="C239" t="s">
        <v>70</v>
      </c>
      <c r="D239" t="s">
        <v>84</v>
      </c>
      <c r="E239">
        <v>14.4</v>
      </c>
      <c r="F239">
        <v>7.7</v>
      </c>
      <c r="G239" s="2">
        <v>0.37970320499999999</v>
      </c>
      <c r="H239">
        <v>4</v>
      </c>
      <c r="I239">
        <v>28</v>
      </c>
      <c r="J239">
        <v>0.14299999999999999</v>
      </c>
      <c r="K239">
        <v>11</v>
      </c>
      <c r="L239">
        <v>2.75</v>
      </c>
      <c r="M239">
        <v>0.39300000000000002</v>
      </c>
      <c r="N239">
        <v>7</v>
      </c>
      <c r="O239">
        <v>12</v>
      </c>
      <c r="P239">
        <v>0.3</v>
      </c>
      <c r="Q239" t="s">
        <v>31</v>
      </c>
      <c r="R239">
        <v>0.2</v>
      </c>
      <c r="S239" t="s">
        <v>31</v>
      </c>
      <c r="T239" t="s">
        <v>31</v>
      </c>
      <c r="U239">
        <v>1</v>
      </c>
      <c r="V239">
        <v>0.91</v>
      </c>
      <c r="W239">
        <v>2.5000000000000001E-2</v>
      </c>
      <c r="X239">
        <v>6.9000000000000006E-2</v>
      </c>
      <c r="Y239" t="s">
        <v>31</v>
      </c>
      <c r="Z239" t="s">
        <v>31</v>
      </c>
      <c r="AA239" t="s">
        <v>31</v>
      </c>
      <c r="AB239">
        <v>0.877</v>
      </c>
      <c r="AC239" t="s">
        <v>31</v>
      </c>
    </row>
    <row r="240" spans="1:29" hidden="1">
      <c r="A240" t="s">
        <v>141</v>
      </c>
      <c r="B240" t="s">
        <v>140</v>
      </c>
      <c r="C240" t="s">
        <v>204</v>
      </c>
      <c r="D240" t="s">
        <v>210</v>
      </c>
      <c r="E240">
        <v>69.5</v>
      </c>
      <c r="F240">
        <v>13.3</v>
      </c>
      <c r="G240" s="2">
        <v>1.5029055069999999</v>
      </c>
      <c r="H240">
        <v>8</v>
      </c>
      <c r="I240">
        <v>40</v>
      </c>
      <c r="J240">
        <v>0.2</v>
      </c>
      <c r="K240">
        <v>16</v>
      </c>
      <c r="L240">
        <v>2</v>
      </c>
      <c r="M240">
        <v>0.4</v>
      </c>
      <c r="N240">
        <v>15.36</v>
      </c>
      <c r="O240">
        <v>21.45</v>
      </c>
      <c r="P240">
        <v>0.98</v>
      </c>
      <c r="Q240" t="s">
        <v>31</v>
      </c>
      <c r="R240">
        <v>0.70499999999999996</v>
      </c>
      <c r="S240" t="s">
        <v>31</v>
      </c>
      <c r="T240" t="s">
        <v>31</v>
      </c>
      <c r="U240">
        <v>1</v>
      </c>
      <c r="V240">
        <v>0.75</v>
      </c>
      <c r="W240">
        <v>0.155</v>
      </c>
      <c r="X240">
        <v>9.2999999999999999E-2</v>
      </c>
      <c r="Y240" t="s">
        <v>31</v>
      </c>
      <c r="Z240" t="s">
        <v>31</v>
      </c>
      <c r="AA240" t="s">
        <v>31</v>
      </c>
      <c r="AB240">
        <v>0.70299999999999996</v>
      </c>
      <c r="AC240" t="s">
        <v>31</v>
      </c>
    </row>
    <row r="241" spans="1:29" hidden="1">
      <c r="A241" t="s">
        <v>138</v>
      </c>
      <c r="B241" t="s">
        <v>137</v>
      </c>
      <c r="C241" t="s">
        <v>128</v>
      </c>
      <c r="D241" t="s">
        <v>178</v>
      </c>
      <c r="E241">
        <v>32.5</v>
      </c>
      <c r="F241">
        <v>8.9</v>
      </c>
      <c r="G241" s="2">
        <v>0.77343226300000001</v>
      </c>
      <c r="H241">
        <v>9</v>
      </c>
      <c r="I241">
        <v>22</v>
      </c>
      <c r="J241">
        <v>0.40899999999999997</v>
      </c>
      <c r="K241">
        <v>17</v>
      </c>
      <c r="L241">
        <v>1</v>
      </c>
      <c r="M241">
        <v>0.40899999999999997</v>
      </c>
      <c r="N241">
        <v>5</v>
      </c>
      <c r="O241">
        <v>4.5</v>
      </c>
      <c r="P241" t="s">
        <v>31</v>
      </c>
      <c r="Q241" t="s">
        <v>31</v>
      </c>
      <c r="R241">
        <v>3.0000000000000001E-3</v>
      </c>
      <c r="S241" t="s">
        <v>31</v>
      </c>
      <c r="T241" t="s">
        <v>31</v>
      </c>
      <c r="U241">
        <v>4</v>
      </c>
      <c r="V241" t="s">
        <v>31</v>
      </c>
      <c r="W241" t="s">
        <v>31</v>
      </c>
      <c r="X241" t="s">
        <v>31</v>
      </c>
      <c r="Y241" t="s">
        <v>31</v>
      </c>
      <c r="Z241" t="s">
        <v>31</v>
      </c>
      <c r="AA241" t="s">
        <v>31</v>
      </c>
      <c r="AB241" t="s">
        <v>31</v>
      </c>
      <c r="AC241" t="s">
        <v>31</v>
      </c>
    </row>
    <row r="242" spans="1:29" hidden="1">
      <c r="A242" t="s">
        <v>82</v>
      </c>
      <c r="B242" t="s">
        <v>81</v>
      </c>
      <c r="C242" t="s">
        <v>70</v>
      </c>
      <c r="D242" t="s">
        <v>68</v>
      </c>
      <c r="E242">
        <v>11</v>
      </c>
      <c r="F242">
        <v>6.1</v>
      </c>
      <c r="G242" s="2">
        <v>0.30006296300000002</v>
      </c>
      <c r="H242">
        <v>8</v>
      </c>
      <c r="I242">
        <v>56</v>
      </c>
      <c r="J242">
        <v>0.14299999999999999</v>
      </c>
      <c r="K242">
        <v>23</v>
      </c>
      <c r="L242">
        <v>2.88</v>
      </c>
      <c r="M242">
        <v>0.41099999999999998</v>
      </c>
      <c r="N242">
        <v>10.47</v>
      </c>
      <c r="O242">
        <v>14.03</v>
      </c>
      <c r="P242">
        <v>0.74199999999999999</v>
      </c>
      <c r="Q242">
        <v>0.59</v>
      </c>
      <c r="R242">
        <v>0.26</v>
      </c>
      <c r="S242">
        <v>0.56899999999999995</v>
      </c>
      <c r="T242">
        <v>0.22</v>
      </c>
      <c r="U242">
        <v>1</v>
      </c>
      <c r="V242">
        <v>0.8</v>
      </c>
      <c r="W242">
        <v>7.4999999999999997E-2</v>
      </c>
      <c r="X242">
        <v>4.8000000000000001E-2</v>
      </c>
      <c r="Y242">
        <v>5.2999999999999999E-2</v>
      </c>
      <c r="Z242">
        <v>0.11</v>
      </c>
      <c r="AA242">
        <v>0.88</v>
      </c>
      <c r="AB242" t="s">
        <v>31</v>
      </c>
      <c r="AC242">
        <v>0.16400000000000001</v>
      </c>
    </row>
    <row r="243" spans="1:29" hidden="1">
      <c r="A243" t="s">
        <v>101</v>
      </c>
      <c r="B243" t="s">
        <v>100</v>
      </c>
      <c r="C243" t="s">
        <v>204</v>
      </c>
      <c r="D243" t="s">
        <v>210</v>
      </c>
      <c r="E243">
        <v>69.5</v>
      </c>
      <c r="F243">
        <v>13.3</v>
      </c>
      <c r="G243" s="2">
        <v>1.5029055069999999</v>
      </c>
      <c r="H243">
        <v>27</v>
      </c>
      <c r="I243">
        <v>32</v>
      </c>
      <c r="J243">
        <v>0.84399999999999997</v>
      </c>
      <c r="K243">
        <v>12</v>
      </c>
      <c r="L243">
        <v>0.5</v>
      </c>
      <c r="M243">
        <v>0.42199999999999999</v>
      </c>
      <c r="N243">
        <v>8.1</v>
      </c>
      <c r="O243">
        <v>188.5</v>
      </c>
      <c r="P243">
        <v>9.56</v>
      </c>
      <c r="Q243" t="s">
        <v>31</v>
      </c>
      <c r="R243" t="s">
        <v>31</v>
      </c>
      <c r="S243" t="s">
        <v>31</v>
      </c>
      <c r="T243" t="s">
        <v>31</v>
      </c>
      <c r="U243">
        <v>938</v>
      </c>
      <c r="V243">
        <v>0.9</v>
      </c>
      <c r="W243">
        <v>2.1999999999999999E-2</v>
      </c>
      <c r="X243" t="s">
        <v>31</v>
      </c>
      <c r="Y243" t="s">
        <v>31</v>
      </c>
      <c r="Z243" t="s">
        <v>31</v>
      </c>
      <c r="AA243" t="s">
        <v>31</v>
      </c>
      <c r="AB243" t="s">
        <v>31</v>
      </c>
      <c r="AC243" t="s">
        <v>31</v>
      </c>
    </row>
    <row r="244" spans="1:29" hidden="1">
      <c r="A244" t="s">
        <v>78</v>
      </c>
      <c r="B244" t="s">
        <v>77</v>
      </c>
      <c r="C244" t="s">
        <v>204</v>
      </c>
      <c r="D244" t="s">
        <v>210</v>
      </c>
      <c r="E244">
        <v>69.5</v>
      </c>
      <c r="F244">
        <v>13.3</v>
      </c>
      <c r="G244" s="2">
        <v>1.5029055069999999</v>
      </c>
      <c r="H244">
        <v>11</v>
      </c>
      <c r="I244">
        <v>32</v>
      </c>
      <c r="J244">
        <v>0.34399999999999997</v>
      </c>
      <c r="K244">
        <v>8</v>
      </c>
      <c r="L244">
        <v>1.3</v>
      </c>
      <c r="M244">
        <v>0.44700000000000001</v>
      </c>
      <c r="N244">
        <v>12.7</v>
      </c>
      <c r="O244">
        <v>20.350000000000001</v>
      </c>
      <c r="P244">
        <v>1.9570000000000001</v>
      </c>
      <c r="Q244">
        <v>2.74</v>
      </c>
      <c r="R244">
        <v>0.26500000000000001</v>
      </c>
      <c r="S244">
        <v>0.91800000000000004</v>
      </c>
      <c r="T244">
        <v>0.317</v>
      </c>
      <c r="U244">
        <v>1.1000000000000001</v>
      </c>
      <c r="V244">
        <v>0.8</v>
      </c>
      <c r="W244">
        <v>9.9000000000000005E-2</v>
      </c>
      <c r="X244">
        <v>6.4000000000000001E-2</v>
      </c>
      <c r="Y244">
        <v>1.4E-2</v>
      </c>
      <c r="Z244" t="s">
        <v>31</v>
      </c>
      <c r="AA244" t="s">
        <v>31</v>
      </c>
      <c r="AB244" t="s">
        <v>31</v>
      </c>
      <c r="AC244">
        <v>1.4E-2</v>
      </c>
    </row>
    <row r="245" spans="1:29" hidden="1">
      <c r="A245" t="s">
        <v>67</v>
      </c>
      <c r="B245" t="s">
        <v>66</v>
      </c>
      <c r="C245" t="s">
        <v>64</v>
      </c>
      <c r="D245" t="s">
        <v>113</v>
      </c>
      <c r="E245">
        <v>331</v>
      </c>
      <c r="F245">
        <v>30.7</v>
      </c>
      <c r="G245" s="2">
        <v>5.8798753819999998</v>
      </c>
      <c r="H245">
        <v>27</v>
      </c>
      <c r="I245">
        <v>177.8</v>
      </c>
      <c r="J245">
        <v>0.152</v>
      </c>
      <c r="K245" t="s">
        <v>31</v>
      </c>
      <c r="L245">
        <v>3</v>
      </c>
      <c r="M245">
        <v>0.45600000000000002</v>
      </c>
      <c r="N245">
        <v>3.16</v>
      </c>
      <c r="O245">
        <v>4.03</v>
      </c>
      <c r="P245" t="s">
        <v>31</v>
      </c>
      <c r="Q245" t="s">
        <v>31</v>
      </c>
      <c r="R245" t="s">
        <v>31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  <c r="AA245" t="s">
        <v>31</v>
      </c>
      <c r="AB245" t="s">
        <v>31</v>
      </c>
      <c r="AC245" t="s">
        <v>31</v>
      </c>
    </row>
    <row r="246" spans="1:29" hidden="1">
      <c r="A246" t="s">
        <v>109</v>
      </c>
      <c r="B246" t="s">
        <v>108</v>
      </c>
      <c r="C246" t="s">
        <v>204</v>
      </c>
      <c r="D246" t="s">
        <v>210</v>
      </c>
      <c r="E246">
        <v>69.5</v>
      </c>
      <c r="F246">
        <v>13.3</v>
      </c>
      <c r="G246" s="2">
        <v>1.5029055069999999</v>
      </c>
      <c r="H246">
        <v>3</v>
      </c>
      <c r="I246">
        <v>24</v>
      </c>
      <c r="J246">
        <v>0.125</v>
      </c>
      <c r="K246">
        <v>11</v>
      </c>
      <c r="L246">
        <v>3.67</v>
      </c>
      <c r="M246">
        <v>0.45800000000000002</v>
      </c>
      <c r="N246">
        <v>10.9</v>
      </c>
      <c r="O246" t="s">
        <v>31</v>
      </c>
      <c r="P246" t="s">
        <v>31</v>
      </c>
      <c r="Q246" t="s">
        <v>31</v>
      </c>
      <c r="R246" t="s">
        <v>31</v>
      </c>
      <c r="S246" t="s">
        <v>31</v>
      </c>
      <c r="T246" t="s">
        <v>31</v>
      </c>
      <c r="U246">
        <v>1</v>
      </c>
      <c r="V246" t="s">
        <v>31</v>
      </c>
      <c r="W246" t="s">
        <v>31</v>
      </c>
      <c r="X246" t="s">
        <v>31</v>
      </c>
      <c r="Y246" t="s">
        <v>31</v>
      </c>
      <c r="Z246" t="s">
        <v>31</v>
      </c>
      <c r="AA246" t="s">
        <v>31</v>
      </c>
      <c r="AB246" t="s">
        <v>31</v>
      </c>
      <c r="AC246" t="s">
        <v>31</v>
      </c>
    </row>
    <row r="247" spans="1:29" hidden="1">
      <c r="A247" t="s">
        <v>67</v>
      </c>
      <c r="B247" t="s">
        <v>154</v>
      </c>
      <c r="C247" t="s">
        <v>128</v>
      </c>
      <c r="D247" t="s">
        <v>169</v>
      </c>
      <c r="E247">
        <v>39</v>
      </c>
      <c r="F247">
        <v>8.3000000000000007</v>
      </c>
      <c r="G247" s="2">
        <v>0.90704089499999996</v>
      </c>
      <c r="H247">
        <v>56</v>
      </c>
      <c r="I247">
        <v>254</v>
      </c>
      <c r="J247">
        <v>0.22</v>
      </c>
      <c r="K247" t="s">
        <v>31</v>
      </c>
      <c r="L247">
        <v>2.1</v>
      </c>
      <c r="M247">
        <v>0.46300000000000002</v>
      </c>
      <c r="N247">
        <v>3.27</v>
      </c>
      <c r="O247">
        <v>3.44</v>
      </c>
      <c r="P247" t="s">
        <v>31</v>
      </c>
      <c r="Q247" t="s">
        <v>31</v>
      </c>
      <c r="R247" t="s">
        <v>31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31</v>
      </c>
      <c r="AB247" t="s">
        <v>31</v>
      </c>
      <c r="AC247" t="s">
        <v>31</v>
      </c>
    </row>
    <row r="248" spans="1:29" hidden="1">
      <c r="A248" t="s">
        <v>124</v>
      </c>
      <c r="B248" t="s">
        <v>123</v>
      </c>
      <c r="C248" t="s">
        <v>64</v>
      </c>
      <c r="D248" t="s">
        <v>121</v>
      </c>
      <c r="E248">
        <v>343.5</v>
      </c>
      <c r="F248">
        <v>30.1</v>
      </c>
      <c r="G248" s="2">
        <v>6.0734919850000004</v>
      </c>
      <c r="H248">
        <v>1</v>
      </c>
      <c r="I248">
        <v>32</v>
      </c>
      <c r="J248">
        <v>3.1E-2</v>
      </c>
      <c r="K248">
        <v>15</v>
      </c>
      <c r="L248">
        <v>15</v>
      </c>
      <c r="M248">
        <v>0.46899999999999997</v>
      </c>
      <c r="N248">
        <v>6.9</v>
      </c>
      <c r="O248">
        <v>7.9</v>
      </c>
      <c r="P248">
        <v>0.505</v>
      </c>
      <c r="Q248" t="s">
        <v>31</v>
      </c>
      <c r="R248">
        <v>4.4999999999999998E-2</v>
      </c>
      <c r="S248">
        <v>0.11600000000000001</v>
      </c>
      <c r="T248">
        <v>1.4E-2</v>
      </c>
      <c r="U248">
        <v>1.6</v>
      </c>
      <c r="V248">
        <v>0.78</v>
      </c>
      <c r="W248">
        <v>0.17899999999999999</v>
      </c>
      <c r="X248">
        <v>0.11899999999999999</v>
      </c>
      <c r="Y248" t="s">
        <v>31</v>
      </c>
      <c r="Z248" t="s">
        <v>31</v>
      </c>
      <c r="AA248">
        <v>0.54600000000000004</v>
      </c>
      <c r="AB248" t="s">
        <v>31</v>
      </c>
      <c r="AC248" t="s">
        <v>31</v>
      </c>
    </row>
    <row r="249" spans="1:29" hidden="1">
      <c r="A249" t="s">
        <v>67</v>
      </c>
      <c r="B249" t="s">
        <v>105</v>
      </c>
      <c r="C249" t="s">
        <v>204</v>
      </c>
      <c r="D249" t="s">
        <v>210</v>
      </c>
      <c r="E249">
        <v>69.5</v>
      </c>
      <c r="F249">
        <v>13.3</v>
      </c>
      <c r="G249" s="2">
        <v>1.5029055069999999</v>
      </c>
      <c r="H249">
        <v>4</v>
      </c>
      <c r="I249">
        <v>85.3</v>
      </c>
      <c r="J249">
        <v>4.7E-2</v>
      </c>
      <c r="K249" t="s">
        <v>31</v>
      </c>
      <c r="L249">
        <v>10.029999999999999</v>
      </c>
      <c r="M249">
        <v>0.47</v>
      </c>
      <c r="N249">
        <v>4</v>
      </c>
      <c r="O249">
        <v>3.3</v>
      </c>
      <c r="P249" t="s">
        <v>31</v>
      </c>
      <c r="Q249" t="s">
        <v>31</v>
      </c>
      <c r="R249" t="s">
        <v>31</v>
      </c>
      <c r="S249" t="s">
        <v>31</v>
      </c>
      <c r="T249" t="s">
        <v>31</v>
      </c>
      <c r="U249" t="s">
        <v>31</v>
      </c>
      <c r="V249" t="s">
        <v>31</v>
      </c>
      <c r="W249" t="s">
        <v>31</v>
      </c>
      <c r="X249" t="s">
        <v>31</v>
      </c>
      <c r="Y249" t="s">
        <v>31</v>
      </c>
      <c r="Z249" t="s">
        <v>31</v>
      </c>
      <c r="AA249" t="s">
        <v>31</v>
      </c>
      <c r="AB249" t="s">
        <v>31</v>
      </c>
      <c r="AC249" t="s">
        <v>31</v>
      </c>
    </row>
    <row r="250" spans="1:29" hidden="1">
      <c r="A250" t="s">
        <v>67</v>
      </c>
      <c r="B250" t="s">
        <v>208</v>
      </c>
      <c r="C250" t="s">
        <v>204</v>
      </c>
      <c r="D250" t="s">
        <v>210</v>
      </c>
      <c r="E250">
        <v>69.5</v>
      </c>
      <c r="F250">
        <v>13.3</v>
      </c>
      <c r="G250" s="2">
        <v>1.5029055069999999</v>
      </c>
      <c r="H250">
        <v>4</v>
      </c>
      <c r="I250">
        <v>85.3</v>
      </c>
      <c r="J250">
        <v>4.7E-2</v>
      </c>
      <c r="K250" t="s">
        <v>31</v>
      </c>
      <c r="L250">
        <v>10.029999999999999</v>
      </c>
      <c r="M250">
        <v>0.47</v>
      </c>
      <c r="N250">
        <v>3.48</v>
      </c>
      <c r="O250">
        <v>3.8</v>
      </c>
      <c r="P250">
        <v>0.114</v>
      </c>
      <c r="Q250" t="s">
        <v>31</v>
      </c>
      <c r="R250" t="s">
        <v>31</v>
      </c>
      <c r="S250">
        <v>0.107</v>
      </c>
      <c r="T250" t="s">
        <v>31</v>
      </c>
      <c r="U250">
        <v>6.5</v>
      </c>
      <c r="V250" t="s">
        <v>31</v>
      </c>
      <c r="W250" t="s">
        <v>31</v>
      </c>
      <c r="X250" t="s">
        <v>31</v>
      </c>
      <c r="Y250" t="s">
        <v>31</v>
      </c>
      <c r="Z250" t="s">
        <v>31</v>
      </c>
      <c r="AA250" t="s">
        <v>31</v>
      </c>
      <c r="AB250" t="s">
        <v>31</v>
      </c>
      <c r="AC250" t="s">
        <v>31</v>
      </c>
    </row>
    <row r="251" spans="1:29" hidden="1">
      <c r="A251" t="s">
        <v>47</v>
      </c>
      <c r="B251" t="s">
        <v>46</v>
      </c>
      <c r="C251" t="s">
        <v>64</v>
      </c>
      <c r="D251" t="s">
        <v>62</v>
      </c>
      <c r="E251">
        <v>146</v>
      </c>
      <c r="F251">
        <v>23.6</v>
      </c>
      <c r="G251" s="2">
        <v>2.8752927229999998</v>
      </c>
      <c r="H251">
        <v>6</v>
      </c>
      <c r="I251">
        <v>330</v>
      </c>
      <c r="J251">
        <v>5.5E-2</v>
      </c>
      <c r="K251" t="s">
        <v>31</v>
      </c>
      <c r="L251">
        <v>9</v>
      </c>
      <c r="M251">
        <v>0.49099999999999999</v>
      </c>
      <c r="N251">
        <v>13.29</v>
      </c>
      <c r="O251">
        <v>12.98</v>
      </c>
      <c r="P251">
        <v>1.421</v>
      </c>
      <c r="Q251">
        <v>0.46</v>
      </c>
      <c r="R251">
        <v>1.0649999999999999</v>
      </c>
      <c r="S251">
        <v>0.32300000000000001</v>
      </c>
      <c r="T251">
        <v>0.96299999999999997</v>
      </c>
      <c r="U251">
        <v>1</v>
      </c>
      <c r="V251">
        <v>0.68</v>
      </c>
      <c r="W251">
        <v>0.13600000000000001</v>
      </c>
      <c r="X251">
        <v>5.0999999999999997E-2</v>
      </c>
      <c r="Y251">
        <v>4.0000000000000001E-3</v>
      </c>
      <c r="Z251">
        <v>0.182</v>
      </c>
      <c r="AA251" t="s">
        <v>31</v>
      </c>
      <c r="AB251">
        <v>0.69899999999999995</v>
      </c>
      <c r="AC251">
        <v>0.186</v>
      </c>
    </row>
    <row r="252" spans="1:29" hidden="1">
      <c r="A252" t="s">
        <v>39</v>
      </c>
      <c r="B252" t="s">
        <v>38</v>
      </c>
      <c r="C252" t="s">
        <v>204</v>
      </c>
      <c r="D252" t="s">
        <v>203</v>
      </c>
      <c r="E252">
        <v>54</v>
      </c>
      <c r="F252">
        <v>11.1</v>
      </c>
      <c r="G252" s="2">
        <v>1.205449054</v>
      </c>
      <c r="H252">
        <v>9</v>
      </c>
      <c r="I252">
        <v>18</v>
      </c>
      <c r="J252">
        <v>0.5</v>
      </c>
      <c r="K252" t="s">
        <v>31</v>
      </c>
      <c r="L252">
        <v>1</v>
      </c>
      <c r="M252">
        <v>0.5</v>
      </c>
      <c r="N252">
        <v>10.7</v>
      </c>
      <c r="O252">
        <v>12.3</v>
      </c>
      <c r="P252">
        <v>1.6</v>
      </c>
      <c r="Q252">
        <v>0.7</v>
      </c>
      <c r="R252">
        <v>1.05</v>
      </c>
      <c r="S252" t="s">
        <v>31</v>
      </c>
      <c r="T252" t="s">
        <v>31</v>
      </c>
      <c r="U252">
        <v>2</v>
      </c>
      <c r="V252">
        <v>0.81</v>
      </c>
      <c r="W252">
        <v>6.3E-2</v>
      </c>
      <c r="X252">
        <v>6.8000000000000005E-2</v>
      </c>
      <c r="Y252" t="s">
        <v>31</v>
      </c>
      <c r="Z252" t="s">
        <v>31</v>
      </c>
      <c r="AA252" t="s">
        <v>31</v>
      </c>
      <c r="AB252">
        <v>0.82699999999999996</v>
      </c>
      <c r="AC252" t="s">
        <v>31</v>
      </c>
    </row>
    <row r="253" spans="1:29" hidden="1">
      <c r="A253" t="s">
        <v>82</v>
      </c>
      <c r="B253" t="s">
        <v>102</v>
      </c>
      <c r="C253" t="s">
        <v>204</v>
      </c>
      <c r="D253" t="s">
        <v>210</v>
      </c>
      <c r="E253">
        <v>69.5</v>
      </c>
      <c r="F253">
        <v>13.3</v>
      </c>
      <c r="G253" s="2">
        <v>1.5029055069999999</v>
      </c>
      <c r="H253">
        <v>1</v>
      </c>
      <c r="I253">
        <v>10</v>
      </c>
      <c r="J253">
        <v>0.1</v>
      </c>
      <c r="K253">
        <v>5</v>
      </c>
      <c r="L253">
        <v>5</v>
      </c>
      <c r="M253">
        <v>0.5</v>
      </c>
      <c r="N253">
        <v>5.17</v>
      </c>
      <c r="O253">
        <v>5.0999999999999996</v>
      </c>
      <c r="P253">
        <v>2.8000000000000001E-2</v>
      </c>
      <c r="Q253">
        <v>0.01</v>
      </c>
      <c r="R253">
        <v>1.2999999999999999E-2</v>
      </c>
      <c r="S253">
        <v>7.0000000000000001E-3</v>
      </c>
      <c r="T253">
        <v>1.2E-2</v>
      </c>
      <c r="U253">
        <v>1</v>
      </c>
      <c r="V253">
        <v>0.66</v>
      </c>
      <c r="W253">
        <v>5.5E-2</v>
      </c>
      <c r="X253">
        <v>6.9000000000000006E-2</v>
      </c>
      <c r="Y253">
        <v>8.9999999999999993E-3</v>
      </c>
      <c r="Z253" t="s">
        <v>31</v>
      </c>
      <c r="AA253" t="s">
        <v>31</v>
      </c>
      <c r="AB253" t="s">
        <v>31</v>
      </c>
      <c r="AC253">
        <v>8.9999999999999993E-3</v>
      </c>
    </row>
    <row r="254" spans="1:29" hidden="1">
      <c r="A254" t="s">
        <v>129</v>
      </c>
      <c r="B254" t="s">
        <v>193</v>
      </c>
      <c r="C254" t="s">
        <v>128</v>
      </c>
      <c r="D254" t="s">
        <v>178</v>
      </c>
      <c r="E254">
        <v>32.5</v>
      </c>
      <c r="F254">
        <v>8.9</v>
      </c>
      <c r="G254" s="2">
        <v>0.77343226300000001</v>
      </c>
      <c r="H254">
        <v>5</v>
      </c>
      <c r="I254">
        <v>10</v>
      </c>
      <c r="J254">
        <v>0.5</v>
      </c>
      <c r="K254">
        <v>5</v>
      </c>
      <c r="L254">
        <v>1</v>
      </c>
      <c r="M254">
        <v>0.5</v>
      </c>
      <c r="N254" t="s">
        <v>31</v>
      </c>
      <c r="O254" t="s">
        <v>31</v>
      </c>
      <c r="P254" t="s">
        <v>31</v>
      </c>
      <c r="Q254" t="s">
        <v>31</v>
      </c>
      <c r="R254" t="s">
        <v>31</v>
      </c>
      <c r="S254" t="s">
        <v>31</v>
      </c>
      <c r="T254" t="s">
        <v>31</v>
      </c>
      <c r="U254" t="s">
        <v>31</v>
      </c>
      <c r="V254" t="s">
        <v>31</v>
      </c>
      <c r="W254" t="s">
        <v>31</v>
      </c>
      <c r="X254" t="s">
        <v>31</v>
      </c>
      <c r="Y254" t="s">
        <v>31</v>
      </c>
      <c r="Z254" t="s">
        <v>31</v>
      </c>
      <c r="AA254" t="s">
        <v>31</v>
      </c>
      <c r="AB254" t="s">
        <v>31</v>
      </c>
      <c r="AC254" t="s">
        <v>31</v>
      </c>
    </row>
    <row r="255" spans="1:29" hidden="1">
      <c r="A255" t="s">
        <v>80</v>
      </c>
      <c r="B255" t="s">
        <v>111</v>
      </c>
      <c r="C255" t="s">
        <v>204</v>
      </c>
      <c r="D255" t="s">
        <v>203</v>
      </c>
      <c r="E255">
        <v>54</v>
      </c>
      <c r="F255">
        <v>11.1</v>
      </c>
      <c r="G255" s="2">
        <v>1.205449054</v>
      </c>
      <c r="H255" t="s">
        <v>31</v>
      </c>
      <c r="I255" t="s">
        <v>31</v>
      </c>
      <c r="J255">
        <v>0.13</v>
      </c>
      <c r="K255" t="s">
        <v>31</v>
      </c>
      <c r="L255">
        <v>4</v>
      </c>
      <c r="M255">
        <v>0.52</v>
      </c>
      <c r="N255">
        <v>12.12</v>
      </c>
      <c r="O255">
        <v>14.95</v>
      </c>
      <c r="P255">
        <v>1.38</v>
      </c>
      <c r="Q255">
        <v>0.78</v>
      </c>
      <c r="R255">
        <v>0.6</v>
      </c>
      <c r="S255">
        <v>0.26</v>
      </c>
      <c r="T255" t="s">
        <v>31</v>
      </c>
      <c r="U255">
        <v>1.2</v>
      </c>
      <c r="V255">
        <v>0.53</v>
      </c>
      <c r="W255">
        <v>3.9E-2</v>
      </c>
      <c r="X255">
        <v>3.5999999999999997E-2</v>
      </c>
      <c r="Y255">
        <v>7.5999999999999998E-2</v>
      </c>
      <c r="Z255" t="s">
        <v>31</v>
      </c>
      <c r="AA255" t="s">
        <v>31</v>
      </c>
      <c r="AB255" t="s">
        <v>31</v>
      </c>
      <c r="AC255">
        <v>7.5999999999999998E-2</v>
      </c>
    </row>
    <row r="256" spans="1:29" hidden="1">
      <c r="A256" t="s">
        <v>67</v>
      </c>
      <c r="B256" t="s">
        <v>117</v>
      </c>
      <c r="C256" t="s">
        <v>204</v>
      </c>
      <c r="D256" t="s">
        <v>203</v>
      </c>
      <c r="E256">
        <v>54</v>
      </c>
      <c r="F256">
        <v>11.1</v>
      </c>
      <c r="G256" s="2">
        <v>1.205449054</v>
      </c>
      <c r="H256">
        <v>11</v>
      </c>
      <c r="I256">
        <v>44</v>
      </c>
      <c r="J256">
        <v>0.25</v>
      </c>
      <c r="K256">
        <v>23</v>
      </c>
      <c r="L256">
        <v>2.09</v>
      </c>
      <c r="M256">
        <v>0.52300000000000002</v>
      </c>
      <c r="N256">
        <v>4.8899999999999997</v>
      </c>
      <c r="O256">
        <v>4.2</v>
      </c>
      <c r="P256">
        <v>0.124</v>
      </c>
      <c r="Q256" t="s">
        <v>31</v>
      </c>
      <c r="R256">
        <v>4.0000000000000001E-3</v>
      </c>
      <c r="S256" t="s">
        <v>31</v>
      </c>
      <c r="T256" t="s">
        <v>31</v>
      </c>
      <c r="U256">
        <v>4.5999999999999996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  <c r="AA256" t="s">
        <v>31</v>
      </c>
      <c r="AB256" t="s">
        <v>31</v>
      </c>
      <c r="AC256" t="s">
        <v>31</v>
      </c>
    </row>
    <row r="257" spans="1:29">
      <c r="A257" t="s">
        <v>33</v>
      </c>
      <c r="B257" t="s">
        <v>30</v>
      </c>
      <c r="C257" t="s">
        <v>128</v>
      </c>
      <c r="D257" t="s">
        <v>178</v>
      </c>
      <c r="E257">
        <v>32.5</v>
      </c>
      <c r="F257">
        <v>8.9</v>
      </c>
      <c r="G257" s="2">
        <v>0.77343226300000001</v>
      </c>
      <c r="H257">
        <v>6</v>
      </c>
      <c r="I257">
        <v>5.5</v>
      </c>
      <c r="J257">
        <v>1.091</v>
      </c>
      <c r="K257" t="s">
        <v>31</v>
      </c>
      <c r="L257">
        <v>0.48</v>
      </c>
      <c r="M257">
        <v>0.52400000000000002</v>
      </c>
      <c r="N257">
        <v>11.2</v>
      </c>
      <c r="O257">
        <v>147.6</v>
      </c>
      <c r="P257">
        <v>14.87</v>
      </c>
      <c r="Q257" t="s">
        <v>31</v>
      </c>
      <c r="R257">
        <v>1E-3</v>
      </c>
      <c r="S257">
        <v>9.7370000000000001</v>
      </c>
      <c r="T257" t="s">
        <v>31</v>
      </c>
      <c r="U257">
        <v>2964</v>
      </c>
      <c r="V257" t="s">
        <v>31</v>
      </c>
      <c r="W257">
        <v>3.6999999999999998E-2</v>
      </c>
      <c r="X257">
        <v>0.121</v>
      </c>
      <c r="Y257">
        <v>8.0000000000000002E-3</v>
      </c>
      <c r="Z257">
        <v>7.6999999999999999E-2</v>
      </c>
      <c r="AA257" t="s">
        <v>31</v>
      </c>
      <c r="AB257" t="s">
        <v>31</v>
      </c>
      <c r="AC257">
        <v>8.4000000000000005E-2</v>
      </c>
    </row>
    <row r="258" spans="1:29" hidden="1">
      <c r="A258" t="s">
        <v>47</v>
      </c>
      <c r="B258" t="s">
        <v>46</v>
      </c>
      <c r="C258" t="s">
        <v>64</v>
      </c>
      <c r="D258" t="s">
        <v>125</v>
      </c>
      <c r="E258">
        <v>164</v>
      </c>
      <c r="F258">
        <v>25</v>
      </c>
      <c r="G258" s="2">
        <v>3.1828143249999998</v>
      </c>
      <c r="H258">
        <v>26</v>
      </c>
      <c r="I258">
        <v>276</v>
      </c>
      <c r="J258">
        <v>8.4000000000000005E-2</v>
      </c>
      <c r="K258">
        <v>166</v>
      </c>
      <c r="L258">
        <v>6.31</v>
      </c>
      <c r="M258">
        <v>0.52700000000000002</v>
      </c>
      <c r="N258">
        <v>13.29</v>
      </c>
      <c r="O258">
        <v>12.98</v>
      </c>
      <c r="P258">
        <v>1.421</v>
      </c>
      <c r="Q258">
        <v>0.46</v>
      </c>
      <c r="R258">
        <v>1.0649999999999999</v>
      </c>
      <c r="S258">
        <v>0.32300000000000001</v>
      </c>
      <c r="T258">
        <v>0.96299999999999997</v>
      </c>
      <c r="U258">
        <v>1</v>
      </c>
      <c r="V258">
        <v>0.68</v>
      </c>
      <c r="W258">
        <v>0.13600000000000001</v>
      </c>
      <c r="X258">
        <v>5.0999999999999997E-2</v>
      </c>
      <c r="Y258">
        <v>4.0000000000000001E-3</v>
      </c>
      <c r="Z258">
        <v>0.182</v>
      </c>
      <c r="AA258" t="s">
        <v>31</v>
      </c>
      <c r="AB258">
        <v>0.69899999999999995</v>
      </c>
      <c r="AC258">
        <v>0.186</v>
      </c>
    </row>
    <row r="259" spans="1:29" hidden="1">
      <c r="A259" t="s">
        <v>47</v>
      </c>
      <c r="B259" t="s">
        <v>46</v>
      </c>
      <c r="C259" t="s">
        <v>32</v>
      </c>
      <c r="D259" t="s">
        <v>29</v>
      </c>
      <c r="E259">
        <v>1250</v>
      </c>
      <c r="F259">
        <v>19.100000000000001</v>
      </c>
      <c r="G259" s="2">
        <v>18.781880900000001</v>
      </c>
      <c r="H259" t="s">
        <v>31</v>
      </c>
      <c r="I259" t="s">
        <v>31</v>
      </c>
      <c r="J259">
        <v>1.7999999999999999E-2</v>
      </c>
      <c r="K259" t="s">
        <v>31</v>
      </c>
      <c r="L259">
        <v>30.09</v>
      </c>
      <c r="M259">
        <v>0.54200000000000004</v>
      </c>
      <c r="N259">
        <v>13.29</v>
      </c>
      <c r="O259">
        <v>12.98</v>
      </c>
      <c r="P259">
        <v>1.421</v>
      </c>
      <c r="Q259">
        <v>0.46</v>
      </c>
      <c r="R259">
        <v>1.0649999999999999</v>
      </c>
      <c r="S259">
        <v>0.32300000000000001</v>
      </c>
      <c r="T259">
        <v>0.96299999999999997</v>
      </c>
      <c r="U259">
        <v>1</v>
      </c>
      <c r="V259">
        <v>0.68</v>
      </c>
      <c r="W259">
        <v>0.13600000000000001</v>
      </c>
      <c r="X259">
        <v>5.0999999999999997E-2</v>
      </c>
      <c r="Y259">
        <v>4.0000000000000001E-3</v>
      </c>
      <c r="Z259">
        <v>0.182</v>
      </c>
      <c r="AA259" t="s">
        <v>31</v>
      </c>
      <c r="AB259">
        <v>0.69899999999999995</v>
      </c>
      <c r="AC259">
        <v>0.186</v>
      </c>
    </row>
    <row r="260" spans="1:29" hidden="1">
      <c r="A260" t="s">
        <v>71</v>
      </c>
      <c r="B260" t="s">
        <v>69</v>
      </c>
      <c r="C260" t="s">
        <v>128</v>
      </c>
      <c r="D260" t="s">
        <v>126</v>
      </c>
      <c r="E260">
        <v>18</v>
      </c>
      <c r="F260">
        <v>7.4</v>
      </c>
      <c r="G260" s="2">
        <v>0.46147037800000001</v>
      </c>
      <c r="H260">
        <v>2</v>
      </c>
      <c r="I260">
        <v>36</v>
      </c>
      <c r="J260">
        <v>5.6000000000000001E-2</v>
      </c>
      <c r="K260">
        <v>20</v>
      </c>
      <c r="L260">
        <v>10</v>
      </c>
      <c r="M260">
        <v>0.55600000000000005</v>
      </c>
      <c r="N260" t="s">
        <v>31</v>
      </c>
      <c r="O260" t="s">
        <v>31</v>
      </c>
      <c r="P260" t="s">
        <v>31</v>
      </c>
      <c r="Q260" t="s">
        <v>31</v>
      </c>
      <c r="R260" t="s">
        <v>31</v>
      </c>
      <c r="S260" t="s">
        <v>31</v>
      </c>
      <c r="T260" t="s">
        <v>31</v>
      </c>
      <c r="U260" t="s">
        <v>31</v>
      </c>
      <c r="V260" t="s">
        <v>31</v>
      </c>
      <c r="W260" t="s">
        <v>31</v>
      </c>
      <c r="X260" t="s">
        <v>31</v>
      </c>
      <c r="Y260" t="s">
        <v>31</v>
      </c>
      <c r="Z260" t="s">
        <v>31</v>
      </c>
      <c r="AA260" t="s">
        <v>31</v>
      </c>
      <c r="AB260" t="s">
        <v>31</v>
      </c>
      <c r="AC260" t="s">
        <v>31</v>
      </c>
    </row>
    <row r="261" spans="1:29" hidden="1">
      <c r="A261" t="s">
        <v>45</v>
      </c>
      <c r="B261" t="s">
        <v>44</v>
      </c>
      <c r="C261" t="s">
        <v>204</v>
      </c>
      <c r="D261" t="s">
        <v>203</v>
      </c>
      <c r="E261">
        <v>54</v>
      </c>
      <c r="F261">
        <v>11.1</v>
      </c>
      <c r="G261" s="2">
        <v>1.205449054</v>
      </c>
      <c r="H261">
        <v>8</v>
      </c>
      <c r="I261">
        <v>21</v>
      </c>
      <c r="J261">
        <v>0.38100000000000001</v>
      </c>
      <c r="K261" t="s">
        <v>31</v>
      </c>
      <c r="L261">
        <v>1.5</v>
      </c>
      <c r="M261">
        <v>0.57099999999999995</v>
      </c>
      <c r="N261">
        <v>15.48</v>
      </c>
      <c r="O261">
        <v>20.46</v>
      </c>
      <c r="P261">
        <v>1.4</v>
      </c>
      <c r="Q261" t="s">
        <v>31</v>
      </c>
      <c r="R261">
        <v>1.1000000000000001</v>
      </c>
      <c r="S261" t="s">
        <v>31</v>
      </c>
      <c r="T261" t="s">
        <v>31</v>
      </c>
      <c r="U261">
        <v>3</v>
      </c>
      <c r="V261">
        <v>0.56000000000000005</v>
      </c>
      <c r="W261">
        <v>0.626</v>
      </c>
      <c r="X261">
        <v>0.11</v>
      </c>
      <c r="Y261" t="s">
        <v>31</v>
      </c>
      <c r="Z261" t="s">
        <v>31</v>
      </c>
      <c r="AA261" t="s">
        <v>31</v>
      </c>
      <c r="AB261">
        <v>0.246</v>
      </c>
      <c r="AC261" t="s">
        <v>31</v>
      </c>
    </row>
    <row r="262" spans="1:29" hidden="1">
      <c r="A262" t="s">
        <v>124</v>
      </c>
      <c r="B262" t="s">
        <v>123</v>
      </c>
      <c r="C262" t="s">
        <v>128</v>
      </c>
      <c r="D262" t="s">
        <v>169</v>
      </c>
      <c r="E262">
        <v>39</v>
      </c>
      <c r="F262">
        <v>8.3000000000000007</v>
      </c>
      <c r="G262" s="2">
        <v>0.90704089499999996</v>
      </c>
      <c r="H262">
        <v>66</v>
      </c>
      <c r="I262">
        <v>254</v>
      </c>
      <c r="J262">
        <v>0.26</v>
      </c>
      <c r="K262" t="s">
        <v>31</v>
      </c>
      <c r="L262">
        <v>2.2000000000000002</v>
      </c>
      <c r="M262">
        <v>0.57199999999999995</v>
      </c>
      <c r="N262">
        <v>6.9</v>
      </c>
      <c r="O262">
        <v>7.9</v>
      </c>
      <c r="P262">
        <v>0.505</v>
      </c>
      <c r="Q262" t="s">
        <v>31</v>
      </c>
      <c r="R262">
        <v>4.4999999999999998E-2</v>
      </c>
      <c r="S262">
        <v>0.11600000000000001</v>
      </c>
      <c r="T262">
        <v>1.4E-2</v>
      </c>
      <c r="U262">
        <v>1.6</v>
      </c>
      <c r="V262">
        <v>0.78</v>
      </c>
      <c r="W262">
        <v>0.17899999999999999</v>
      </c>
      <c r="X262">
        <v>0.11899999999999999</v>
      </c>
      <c r="Y262" t="s">
        <v>31</v>
      </c>
      <c r="Z262" t="s">
        <v>31</v>
      </c>
      <c r="AA262">
        <v>0.54600000000000004</v>
      </c>
      <c r="AB262" t="s">
        <v>31</v>
      </c>
      <c r="AC262" t="s">
        <v>31</v>
      </c>
    </row>
    <row r="263" spans="1:29" hidden="1">
      <c r="A263" t="s">
        <v>67</v>
      </c>
      <c r="B263" t="s">
        <v>208</v>
      </c>
      <c r="C263" t="s">
        <v>204</v>
      </c>
      <c r="D263" t="s">
        <v>203</v>
      </c>
      <c r="E263">
        <v>54</v>
      </c>
      <c r="F263">
        <v>11.1</v>
      </c>
      <c r="G263" s="2">
        <v>1.205449054</v>
      </c>
      <c r="H263">
        <v>5</v>
      </c>
      <c r="I263">
        <v>85.3</v>
      </c>
      <c r="J263">
        <v>5.8999999999999997E-2</v>
      </c>
      <c r="K263" t="s">
        <v>31</v>
      </c>
      <c r="L263">
        <v>10.029999999999999</v>
      </c>
      <c r="M263">
        <v>0.58799999999999997</v>
      </c>
      <c r="N263">
        <v>3.48</v>
      </c>
      <c r="O263">
        <v>3.8</v>
      </c>
      <c r="P263">
        <v>0.114</v>
      </c>
      <c r="Q263" t="s">
        <v>31</v>
      </c>
      <c r="R263" t="s">
        <v>31</v>
      </c>
      <c r="S263">
        <v>0.107</v>
      </c>
      <c r="T263" t="s">
        <v>31</v>
      </c>
      <c r="U263">
        <v>6.5</v>
      </c>
      <c r="V263" t="s">
        <v>31</v>
      </c>
      <c r="W263" t="s">
        <v>31</v>
      </c>
      <c r="X263" t="s">
        <v>31</v>
      </c>
      <c r="Y263" t="s">
        <v>31</v>
      </c>
      <c r="Z263" t="s">
        <v>31</v>
      </c>
      <c r="AA263" t="s">
        <v>31</v>
      </c>
      <c r="AB263" t="s">
        <v>31</v>
      </c>
      <c r="AC263" t="s">
        <v>31</v>
      </c>
    </row>
    <row r="264" spans="1:29" hidden="1">
      <c r="A264" t="s">
        <v>129</v>
      </c>
      <c r="B264" t="s">
        <v>127</v>
      </c>
      <c r="C264" t="s">
        <v>128</v>
      </c>
      <c r="D264" t="s">
        <v>178</v>
      </c>
      <c r="E264">
        <v>32.5</v>
      </c>
      <c r="F264">
        <v>8.9</v>
      </c>
      <c r="G264" s="2">
        <v>0.77343226300000001</v>
      </c>
      <c r="H264">
        <v>9</v>
      </c>
      <c r="I264">
        <v>18</v>
      </c>
      <c r="J264">
        <v>0.5</v>
      </c>
      <c r="K264">
        <v>11</v>
      </c>
      <c r="L264">
        <v>1.22</v>
      </c>
      <c r="M264">
        <v>0.61099999999999999</v>
      </c>
      <c r="N264">
        <v>7</v>
      </c>
      <c r="O264">
        <v>7.2</v>
      </c>
      <c r="P264" t="s">
        <v>31</v>
      </c>
      <c r="Q264" t="s">
        <v>31</v>
      </c>
      <c r="R264" t="s">
        <v>31</v>
      </c>
      <c r="S264" t="s">
        <v>31</v>
      </c>
      <c r="T264" t="s">
        <v>31</v>
      </c>
      <c r="U264" t="s">
        <v>31</v>
      </c>
      <c r="V264">
        <v>0.82</v>
      </c>
      <c r="W264" t="s">
        <v>31</v>
      </c>
      <c r="X264">
        <v>7.9000000000000001E-2</v>
      </c>
      <c r="Y264" t="s">
        <v>31</v>
      </c>
      <c r="Z264" t="s">
        <v>31</v>
      </c>
      <c r="AA264">
        <v>0.48299999999999998</v>
      </c>
      <c r="AB264" t="s">
        <v>31</v>
      </c>
      <c r="AC264" t="s">
        <v>31</v>
      </c>
    </row>
    <row r="265" spans="1:29" hidden="1">
      <c r="A265" t="s">
        <v>67</v>
      </c>
      <c r="B265" t="s">
        <v>218</v>
      </c>
      <c r="C265" t="s">
        <v>204</v>
      </c>
      <c r="D265" t="s">
        <v>210</v>
      </c>
      <c r="E265">
        <v>69.5</v>
      </c>
      <c r="F265">
        <v>13.3</v>
      </c>
      <c r="G265" s="2">
        <v>1.5029055069999999</v>
      </c>
      <c r="H265">
        <v>1</v>
      </c>
      <c r="I265">
        <v>32</v>
      </c>
      <c r="J265">
        <v>3.1E-2</v>
      </c>
      <c r="K265">
        <v>20</v>
      </c>
      <c r="L265">
        <v>20</v>
      </c>
      <c r="M265">
        <v>0.625</v>
      </c>
      <c r="N265">
        <v>2.5499999999999998</v>
      </c>
      <c r="O265">
        <v>2.4</v>
      </c>
      <c r="P265">
        <v>0.03</v>
      </c>
      <c r="Q265" t="s">
        <v>31</v>
      </c>
      <c r="R265" t="s">
        <v>31</v>
      </c>
      <c r="S265" t="s">
        <v>31</v>
      </c>
      <c r="T265" t="s">
        <v>31</v>
      </c>
      <c r="U265">
        <v>2</v>
      </c>
      <c r="V265">
        <v>0.85</v>
      </c>
      <c r="W265">
        <v>1.4999999999999999E-2</v>
      </c>
      <c r="X265" t="s">
        <v>31</v>
      </c>
      <c r="Y265" t="s">
        <v>31</v>
      </c>
      <c r="Z265" t="s">
        <v>31</v>
      </c>
      <c r="AA265" t="s">
        <v>31</v>
      </c>
      <c r="AB265" t="s">
        <v>31</v>
      </c>
      <c r="AC265" t="s">
        <v>31</v>
      </c>
    </row>
    <row r="266" spans="1:29" hidden="1">
      <c r="A266" t="s">
        <v>78</v>
      </c>
      <c r="B266" t="s">
        <v>77</v>
      </c>
      <c r="C266" t="s">
        <v>70</v>
      </c>
      <c r="D266" t="s">
        <v>90</v>
      </c>
      <c r="E266">
        <v>15</v>
      </c>
      <c r="F266">
        <v>6.9</v>
      </c>
      <c r="G266" s="2">
        <v>0.39349502400000003</v>
      </c>
      <c r="H266">
        <v>8</v>
      </c>
      <c r="I266">
        <v>32</v>
      </c>
      <c r="J266">
        <v>0.25</v>
      </c>
      <c r="K266">
        <v>15</v>
      </c>
      <c r="L266">
        <v>2.5</v>
      </c>
      <c r="M266">
        <v>0.625</v>
      </c>
      <c r="N266">
        <v>12.7</v>
      </c>
      <c r="O266">
        <v>20.350000000000001</v>
      </c>
      <c r="P266">
        <v>1.9570000000000001</v>
      </c>
      <c r="Q266">
        <v>2.74</v>
      </c>
      <c r="R266">
        <v>0.26500000000000001</v>
      </c>
      <c r="S266">
        <v>0.91800000000000004</v>
      </c>
      <c r="T266">
        <v>0.317</v>
      </c>
      <c r="U266">
        <v>1.1000000000000001</v>
      </c>
      <c r="V266">
        <v>0.8</v>
      </c>
      <c r="W266">
        <v>9.9000000000000005E-2</v>
      </c>
      <c r="X266">
        <v>6.4000000000000001E-2</v>
      </c>
      <c r="Y266">
        <v>1.4E-2</v>
      </c>
      <c r="Z266" t="s">
        <v>31</v>
      </c>
      <c r="AA266" t="s">
        <v>31</v>
      </c>
      <c r="AB266" t="s">
        <v>31</v>
      </c>
      <c r="AC266">
        <v>1.4E-2</v>
      </c>
    </row>
    <row r="267" spans="1:29" hidden="1">
      <c r="A267" t="s">
        <v>129</v>
      </c>
      <c r="B267" t="s">
        <v>224</v>
      </c>
      <c r="C267" t="s">
        <v>204</v>
      </c>
      <c r="D267" t="s">
        <v>210</v>
      </c>
      <c r="E267">
        <v>69.5</v>
      </c>
      <c r="F267">
        <v>13.3</v>
      </c>
      <c r="G267" s="2">
        <v>1.5029055069999999</v>
      </c>
      <c r="H267">
        <v>2</v>
      </c>
      <c r="I267">
        <v>32</v>
      </c>
      <c r="J267">
        <v>6.3E-2</v>
      </c>
      <c r="K267">
        <v>20</v>
      </c>
      <c r="L267">
        <v>10</v>
      </c>
      <c r="M267">
        <v>0.625</v>
      </c>
      <c r="N267">
        <v>8.6</v>
      </c>
      <c r="O267">
        <v>8.6999999999999993</v>
      </c>
      <c r="P267">
        <v>0.4</v>
      </c>
      <c r="Q267" t="s">
        <v>31</v>
      </c>
      <c r="R267" t="s">
        <v>31</v>
      </c>
      <c r="S267" t="s">
        <v>31</v>
      </c>
      <c r="T267" t="s">
        <v>31</v>
      </c>
      <c r="U267">
        <v>9.5</v>
      </c>
      <c r="V267">
        <v>0.69</v>
      </c>
      <c r="W267">
        <v>3.0000000000000001E-3</v>
      </c>
      <c r="X267" t="s">
        <v>31</v>
      </c>
      <c r="Y267" t="s">
        <v>31</v>
      </c>
      <c r="Z267" t="s">
        <v>31</v>
      </c>
      <c r="AA267" t="s">
        <v>31</v>
      </c>
      <c r="AB267" t="s">
        <v>31</v>
      </c>
      <c r="AC267" t="s">
        <v>31</v>
      </c>
    </row>
    <row r="268" spans="1:29" hidden="1">
      <c r="A268" t="s">
        <v>39</v>
      </c>
      <c r="B268" t="s">
        <v>38</v>
      </c>
      <c r="C268" t="s">
        <v>128</v>
      </c>
      <c r="D268" t="s">
        <v>178</v>
      </c>
      <c r="E268">
        <v>32.5</v>
      </c>
      <c r="F268">
        <v>8.9</v>
      </c>
      <c r="G268" s="2">
        <v>0.77343226300000001</v>
      </c>
      <c r="H268">
        <v>11</v>
      </c>
      <c r="I268">
        <v>18</v>
      </c>
      <c r="J268">
        <v>0.61099999999999999</v>
      </c>
      <c r="K268" t="s">
        <v>31</v>
      </c>
      <c r="L268">
        <v>1.04</v>
      </c>
      <c r="M268">
        <v>0.63300000000000001</v>
      </c>
      <c r="N268">
        <v>10.7</v>
      </c>
      <c r="O268">
        <v>12.3</v>
      </c>
      <c r="P268">
        <v>1.6</v>
      </c>
      <c r="Q268">
        <v>0.7</v>
      </c>
      <c r="R268">
        <v>1.05</v>
      </c>
      <c r="S268" t="s">
        <v>31</v>
      </c>
      <c r="T268" t="s">
        <v>31</v>
      </c>
      <c r="U268">
        <v>2</v>
      </c>
      <c r="V268">
        <v>0.81</v>
      </c>
      <c r="W268">
        <v>6.3E-2</v>
      </c>
      <c r="X268">
        <v>6.8000000000000005E-2</v>
      </c>
      <c r="Y268" t="s">
        <v>31</v>
      </c>
      <c r="Z268" t="s">
        <v>31</v>
      </c>
      <c r="AA268" t="s">
        <v>31</v>
      </c>
      <c r="AB268">
        <v>0.82699999999999996</v>
      </c>
      <c r="AC268" t="s">
        <v>31</v>
      </c>
    </row>
    <row r="269" spans="1:29" hidden="1">
      <c r="A269" t="s">
        <v>124</v>
      </c>
      <c r="B269" t="s">
        <v>123</v>
      </c>
      <c r="C269" t="s">
        <v>128</v>
      </c>
      <c r="D269" t="s">
        <v>169</v>
      </c>
      <c r="E269">
        <v>39</v>
      </c>
      <c r="F269">
        <v>8.3000000000000007</v>
      </c>
      <c r="G269" s="2">
        <v>0.90704089499999996</v>
      </c>
      <c r="H269">
        <v>9</v>
      </c>
      <c r="I269">
        <v>32</v>
      </c>
      <c r="J269">
        <v>0.28100000000000003</v>
      </c>
      <c r="K269">
        <v>16</v>
      </c>
      <c r="L269">
        <v>2.2999999999999998</v>
      </c>
      <c r="M269">
        <v>0.64700000000000002</v>
      </c>
      <c r="N269">
        <v>6.9</v>
      </c>
      <c r="O269">
        <v>7.9</v>
      </c>
      <c r="P269">
        <v>0.505</v>
      </c>
      <c r="Q269" t="s">
        <v>31</v>
      </c>
      <c r="R269">
        <v>4.4999999999999998E-2</v>
      </c>
      <c r="S269">
        <v>0.11600000000000001</v>
      </c>
      <c r="T269">
        <v>1.4E-2</v>
      </c>
      <c r="U269">
        <v>1.6</v>
      </c>
      <c r="V269">
        <v>0.78</v>
      </c>
      <c r="W269">
        <v>0.17899999999999999</v>
      </c>
      <c r="X269">
        <v>0.11899999999999999</v>
      </c>
      <c r="Y269" t="s">
        <v>31</v>
      </c>
      <c r="Z269" t="s">
        <v>31</v>
      </c>
      <c r="AA269">
        <v>0.54600000000000004</v>
      </c>
      <c r="AB269" t="s">
        <v>31</v>
      </c>
      <c r="AC269" t="s">
        <v>31</v>
      </c>
    </row>
    <row r="270" spans="1:29" hidden="1">
      <c r="A270" t="s">
        <v>87</v>
      </c>
      <c r="B270" t="s">
        <v>118</v>
      </c>
      <c r="C270" t="s">
        <v>128</v>
      </c>
      <c r="D270" t="s">
        <v>168</v>
      </c>
      <c r="E270">
        <v>18.7</v>
      </c>
      <c r="F270">
        <v>6.1</v>
      </c>
      <c r="G270" s="2">
        <v>0.47711740499999999</v>
      </c>
      <c r="H270">
        <v>3</v>
      </c>
      <c r="I270">
        <v>21</v>
      </c>
      <c r="J270">
        <v>0.14299999999999999</v>
      </c>
      <c r="K270">
        <v>14</v>
      </c>
      <c r="L270">
        <v>4.67</v>
      </c>
      <c r="M270">
        <v>0.66700000000000004</v>
      </c>
      <c r="N270">
        <v>3.52</v>
      </c>
      <c r="O270">
        <v>3.77</v>
      </c>
      <c r="P270">
        <v>2.5000000000000001E-2</v>
      </c>
      <c r="Q270" t="s">
        <v>31</v>
      </c>
      <c r="R270">
        <v>1.2999999999999999E-2</v>
      </c>
      <c r="S270">
        <v>1.2999999999999999E-2</v>
      </c>
      <c r="T270">
        <v>1.2E-2</v>
      </c>
      <c r="U270">
        <v>1</v>
      </c>
      <c r="V270" t="s">
        <v>31</v>
      </c>
      <c r="W270">
        <v>0.50800000000000001</v>
      </c>
      <c r="X270" t="s">
        <v>31</v>
      </c>
      <c r="Y270">
        <v>1.2E-2</v>
      </c>
      <c r="Z270">
        <v>4.2000000000000003E-2</v>
      </c>
      <c r="AA270" t="s">
        <v>31</v>
      </c>
      <c r="AB270" t="s">
        <v>31</v>
      </c>
      <c r="AC270">
        <v>5.3999999999999999E-2</v>
      </c>
    </row>
    <row r="271" spans="1:29" hidden="1">
      <c r="A271" t="s">
        <v>87</v>
      </c>
      <c r="B271" t="s">
        <v>118</v>
      </c>
      <c r="C271" t="s">
        <v>128</v>
      </c>
      <c r="D271" t="s">
        <v>168</v>
      </c>
      <c r="E271">
        <v>18.7</v>
      </c>
      <c r="F271">
        <v>6.1</v>
      </c>
      <c r="G271" s="2">
        <v>0.47711740499999999</v>
      </c>
      <c r="H271">
        <v>3</v>
      </c>
      <c r="I271">
        <v>21</v>
      </c>
      <c r="J271">
        <v>0.14299999999999999</v>
      </c>
      <c r="K271">
        <v>14</v>
      </c>
      <c r="L271">
        <v>4.67</v>
      </c>
      <c r="M271">
        <v>0.66700000000000004</v>
      </c>
      <c r="N271">
        <v>3.52</v>
      </c>
      <c r="O271">
        <v>3.77</v>
      </c>
      <c r="P271">
        <v>2.5000000000000001E-2</v>
      </c>
      <c r="Q271" t="s">
        <v>31</v>
      </c>
      <c r="R271">
        <v>1.2999999999999999E-2</v>
      </c>
      <c r="S271">
        <v>1.2999999999999999E-2</v>
      </c>
      <c r="T271">
        <v>1.2E-2</v>
      </c>
      <c r="U271">
        <v>1</v>
      </c>
      <c r="V271" t="s">
        <v>31</v>
      </c>
      <c r="W271">
        <v>0.50800000000000001</v>
      </c>
      <c r="X271" t="s">
        <v>31</v>
      </c>
      <c r="Y271">
        <v>1.2E-2</v>
      </c>
      <c r="Z271">
        <v>4.2000000000000003E-2</v>
      </c>
      <c r="AA271" t="s">
        <v>31</v>
      </c>
      <c r="AB271" t="s">
        <v>31</v>
      </c>
      <c r="AC271">
        <v>5.3999999999999999E-2</v>
      </c>
    </row>
    <row r="272" spans="1:29" hidden="1">
      <c r="A272" t="s">
        <v>131</v>
      </c>
      <c r="B272" t="s">
        <v>130</v>
      </c>
      <c r="C272" t="s">
        <v>128</v>
      </c>
      <c r="D272" t="s">
        <v>126</v>
      </c>
      <c r="E272">
        <v>18</v>
      </c>
      <c r="F272">
        <v>7.4</v>
      </c>
      <c r="G272" s="2">
        <v>0.46147037800000001</v>
      </c>
      <c r="H272">
        <v>8</v>
      </c>
      <c r="I272">
        <v>20.6</v>
      </c>
      <c r="J272">
        <v>0.38800000000000001</v>
      </c>
      <c r="K272">
        <v>14</v>
      </c>
      <c r="L272">
        <v>1.75</v>
      </c>
      <c r="M272">
        <v>0.68</v>
      </c>
      <c r="N272">
        <v>5.03</v>
      </c>
      <c r="O272">
        <v>6.36</v>
      </c>
      <c r="P272">
        <v>0.08</v>
      </c>
      <c r="Q272">
        <v>0.03</v>
      </c>
      <c r="R272" t="s">
        <v>31</v>
      </c>
      <c r="S272" t="s">
        <v>31</v>
      </c>
      <c r="T272" t="s">
        <v>31</v>
      </c>
      <c r="U272">
        <v>1.7</v>
      </c>
      <c r="V272">
        <v>0.41</v>
      </c>
      <c r="W272">
        <v>0.68400000000000005</v>
      </c>
      <c r="X272">
        <v>7.5999999999999998E-2</v>
      </c>
      <c r="Y272" t="s">
        <v>31</v>
      </c>
      <c r="Z272" t="s">
        <v>31</v>
      </c>
      <c r="AA272" t="s">
        <v>31</v>
      </c>
      <c r="AB272">
        <v>0.217</v>
      </c>
      <c r="AC272" t="s">
        <v>31</v>
      </c>
    </row>
    <row r="273" spans="1:29" hidden="1">
      <c r="A273" t="s">
        <v>67</v>
      </c>
      <c r="B273" t="s">
        <v>66</v>
      </c>
      <c r="C273" t="s">
        <v>128</v>
      </c>
      <c r="D273" t="s">
        <v>168</v>
      </c>
      <c r="E273">
        <v>18.7</v>
      </c>
      <c r="F273">
        <v>6.1</v>
      </c>
      <c r="G273" s="2">
        <v>0.47711740499999999</v>
      </c>
      <c r="H273">
        <v>7</v>
      </c>
      <c r="I273">
        <v>85.3</v>
      </c>
      <c r="J273">
        <v>8.2000000000000003E-2</v>
      </c>
      <c r="K273" t="s">
        <v>31</v>
      </c>
      <c r="L273">
        <v>8.33</v>
      </c>
      <c r="M273">
        <v>0.68400000000000005</v>
      </c>
      <c r="N273">
        <v>3.16</v>
      </c>
      <c r="O273">
        <v>4.03</v>
      </c>
      <c r="P273" t="s">
        <v>31</v>
      </c>
      <c r="Q273" t="s">
        <v>31</v>
      </c>
      <c r="R273" t="s">
        <v>31</v>
      </c>
      <c r="S273" t="s">
        <v>31</v>
      </c>
      <c r="T273" t="s">
        <v>31</v>
      </c>
      <c r="U273" t="s">
        <v>31</v>
      </c>
      <c r="V273" t="s">
        <v>31</v>
      </c>
      <c r="W273" t="s">
        <v>31</v>
      </c>
      <c r="X273" t="s">
        <v>31</v>
      </c>
      <c r="Y273" t="s">
        <v>31</v>
      </c>
      <c r="Z273" t="s">
        <v>31</v>
      </c>
      <c r="AA273" t="s">
        <v>31</v>
      </c>
      <c r="AB273" t="s">
        <v>31</v>
      </c>
      <c r="AC273" t="s">
        <v>31</v>
      </c>
    </row>
    <row r="274" spans="1:29" hidden="1">
      <c r="A274" t="s">
        <v>65</v>
      </c>
      <c r="B274" t="s">
        <v>63</v>
      </c>
      <c r="C274" t="s">
        <v>204</v>
      </c>
      <c r="D274" t="s">
        <v>210</v>
      </c>
      <c r="E274">
        <v>69.5</v>
      </c>
      <c r="F274">
        <v>13.3</v>
      </c>
      <c r="G274" s="2">
        <v>1.5029055069999999</v>
      </c>
      <c r="H274">
        <v>11</v>
      </c>
      <c r="I274">
        <v>32</v>
      </c>
      <c r="J274">
        <v>0.34399999999999997</v>
      </c>
      <c r="K274">
        <v>22</v>
      </c>
      <c r="L274">
        <v>2</v>
      </c>
      <c r="M274">
        <v>0.68799999999999994</v>
      </c>
      <c r="N274">
        <v>9.73</v>
      </c>
      <c r="O274">
        <v>17.309999999999999</v>
      </c>
      <c r="P274">
        <v>0.93500000000000005</v>
      </c>
      <c r="Q274">
        <v>0.39500000000000002</v>
      </c>
      <c r="R274">
        <v>0.13900000000000001</v>
      </c>
      <c r="S274">
        <v>0.51600000000000001</v>
      </c>
      <c r="T274">
        <v>0.40400000000000003</v>
      </c>
      <c r="U274">
        <v>3.1</v>
      </c>
      <c r="V274">
        <v>0.41</v>
      </c>
      <c r="W274">
        <v>0.71099999999999997</v>
      </c>
      <c r="X274">
        <v>8.7999999999999995E-2</v>
      </c>
      <c r="Y274">
        <v>1.2E-2</v>
      </c>
      <c r="Z274" t="s">
        <v>31</v>
      </c>
      <c r="AA274" t="s">
        <v>31</v>
      </c>
      <c r="AB274">
        <v>0.16500000000000001</v>
      </c>
      <c r="AC274">
        <v>1.2E-2</v>
      </c>
    </row>
    <row r="275" spans="1:29" hidden="1">
      <c r="A275" t="s">
        <v>131</v>
      </c>
      <c r="B275" t="s">
        <v>199</v>
      </c>
      <c r="C275" t="s">
        <v>200</v>
      </c>
      <c r="D275" t="s">
        <v>198</v>
      </c>
      <c r="E275">
        <v>73.3</v>
      </c>
      <c r="F275">
        <v>17.5</v>
      </c>
      <c r="G275" s="2">
        <v>1.574482658</v>
      </c>
      <c r="H275">
        <v>9</v>
      </c>
      <c r="I275" t="s">
        <v>31</v>
      </c>
      <c r="J275">
        <v>0.23</v>
      </c>
      <c r="K275" t="s">
        <v>31</v>
      </c>
      <c r="L275">
        <v>3</v>
      </c>
      <c r="M275">
        <v>0.69</v>
      </c>
      <c r="N275">
        <v>6.26</v>
      </c>
      <c r="O275">
        <v>7</v>
      </c>
      <c r="P275">
        <v>0.25</v>
      </c>
      <c r="Q275" t="s">
        <v>31</v>
      </c>
      <c r="R275">
        <v>7.0000000000000007E-2</v>
      </c>
      <c r="S275" t="s">
        <v>31</v>
      </c>
      <c r="T275">
        <v>2</v>
      </c>
      <c r="U275">
        <v>1.7</v>
      </c>
      <c r="V275">
        <v>0.43</v>
      </c>
      <c r="W275">
        <v>0.67100000000000004</v>
      </c>
      <c r="X275">
        <v>7.8E-2</v>
      </c>
      <c r="Y275">
        <v>1.4999999999999999E-2</v>
      </c>
      <c r="Z275">
        <v>6.5000000000000002E-2</v>
      </c>
      <c r="AA275" t="s">
        <v>31</v>
      </c>
      <c r="AB275">
        <v>0.217</v>
      </c>
      <c r="AC275">
        <v>0.08</v>
      </c>
    </row>
    <row r="276" spans="1:29" hidden="1">
      <c r="A276" t="s">
        <v>87</v>
      </c>
      <c r="B276" t="s">
        <v>118</v>
      </c>
      <c r="C276" t="s">
        <v>112</v>
      </c>
      <c r="D276" t="s">
        <v>197</v>
      </c>
      <c r="E276">
        <v>68.099999999999994</v>
      </c>
      <c r="F276">
        <v>16.600000000000001</v>
      </c>
      <c r="G276" s="2">
        <v>1.4764118180000001</v>
      </c>
      <c r="H276">
        <v>3</v>
      </c>
      <c r="I276">
        <v>38.6</v>
      </c>
      <c r="J276">
        <v>7.8E-2</v>
      </c>
      <c r="K276">
        <v>28</v>
      </c>
      <c r="L276">
        <v>9</v>
      </c>
      <c r="M276">
        <v>0.69899999999999995</v>
      </c>
      <c r="N276">
        <v>3.52</v>
      </c>
      <c r="O276">
        <v>3.77</v>
      </c>
      <c r="P276">
        <v>2.5000000000000001E-2</v>
      </c>
      <c r="Q276" t="s">
        <v>31</v>
      </c>
      <c r="R276">
        <v>1.2999999999999999E-2</v>
      </c>
      <c r="S276">
        <v>1.2999999999999999E-2</v>
      </c>
      <c r="T276">
        <v>1.2E-2</v>
      </c>
      <c r="U276">
        <v>1</v>
      </c>
      <c r="V276" t="s">
        <v>31</v>
      </c>
      <c r="W276">
        <v>0.50800000000000001</v>
      </c>
      <c r="X276" t="s">
        <v>31</v>
      </c>
      <c r="Y276">
        <v>1.2E-2</v>
      </c>
      <c r="Z276">
        <v>4.2000000000000003E-2</v>
      </c>
      <c r="AA276" t="s">
        <v>31</v>
      </c>
      <c r="AB276" t="s">
        <v>31</v>
      </c>
      <c r="AC276">
        <v>5.3999999999999999E-2</v>
      </c>
    </row>
    <row r="277" spans="1:29" hidden="1">
      <c r="A277" t="s">
        <v>65</v>
      </c>
      <c r="B277" t="s">
        <v>63</v>
      </c>
      <c r="C277" t="s">
        <v>204</v>
      </c>
      <c r="D277" t="s">
        <v>203</v>
      </c>
      <c r="E277">
        <v>54</v>
      </c>
      <c r="F277">
        <v>11.1</v>
      </c>
      <c r="G277" s="2">
        <v>1.205449054</v>
      </c>
      <c r="H277">
        <v>30</v>
      </c>
      <c r="I277">
        <v>70.2</v>
      </c>
      <c r="J277">
        <v>0.42699999999999999</v>
      </c>
      <c r="K277" t="s">
        <v>31</v>
      </c>
      <c r="L277">
        <v>1.7</v>
      </c>
      <c r="M277">
        <v>0.72599999999999998</v>
      </c>
      <c r="N277">
        <v>9.73</v>
      </c>
      <c r="O277">
        <v>17.309999999999999</v>
      </c>
      <c r="P277">
        <v>0.93500000000000005</v>
      </c>
      <c r="Q277">
        <v>0.39500000000000002</v>
      </c>
      <c r="R277">
        <v>0.13900000000000001</v>
      </c>
      <c r="S277">
        <v>0.51600000000000001</v>
      </c>
      <c r="T277">
        <v>0.40400000000000003</v>
      </c>
      <c r="U277">
        <v>3.1</v>
      </c>
      <c r="V277">
        <v>0.41</v>
      </c>
      <c r="W277">
        <v>0.71099999999999997</v>
      </c>
      <c r="X277">
        <v>8.7999999999999995E-2</v>
      </c>
      <c r="Y277">
        <v>1.2E-2</v>
      </c>
      <c r="Z277" t="s">
        <v>31</v>
      </c>
      <c r="AA277" t="s">
        <v>31</v>
      </c>
      <c r="AB277">
        <v>0.16500000000000001</v>
      </c>
      <c r="AC277">
        <v>1.2E-2</v>
      </c>
    </row>
    <row r="278" spans="1:29" hidden="1">
      <c r="A278" t="s">
        <v>45</v>
      </c>
      <c r="B278" t="s">
        <v>122</v>
      </c>
      <c r="C278" t="s">
        <v>64</v>
      </c>
      <c r="D278" t="s">
        <v>121</v>
      </c>
      <c r="E278">
        <v>343.5</v>
      </c>
      <c r="F278">
        <v>30.1</v>
      </c>
      <c r="G278" s="2">
        <v>6.0734919850000004</v>
      </c>
      <c r="H278">
        <v>6</v>
      </c>
      <c r="I278">
        <v>32</v>
      </c>
      <c r="J278">
        <v>0.188</v>
      </c>
      <c r="K278">
        <v>16</v>
      </c>
      <c r="L278">
        <v>4</v>
      </c>
      <c r="M278">
        <v>0.75</v>
      </c>
      <c r="N278">
        <v>14.1</v>
      </c>
      <c r="O278">
        <v>12.8</v>
      </c>
      <c r="P278">
        <v>1.6</v>
      </c>
      <c r="Q278" t="s">
        <v>31</v>
      </c>
      <c r="R278" t="s">
        <v>31</v>
      </c>
      <c r="S278" t="s">
        <v>31</v>
      </c>
      <c r="T278" t="s">
        <v>31</v>
      </c>
      <c r="U278">
        <v>1.1000000000000001</v>
      </c>
      <c r="V278">
        <v>0.62</v>
      </c>
      <c r="W278">
        <v>0.01</v>
      </c>
      <c r="X278" t="s">
        <v>31</v>
      </c>
      <c r="Y278" t="s">
        <v>31</v>
      </c>
      <c r="Z278" t="s">
        <v>31</v>
      </c>
      <c r="AA278" t="s">
        <v>31</v>
      </c>
      <c r="AB278" t="s">
        <v>31</v>
      </c>
      <c r="AC278" t="s">
        <v>31</v>
      </c>
    </row>
    <row r="279" spans="1:29" hidden="1">
      <c r="A279" t="s">
        <v>138</v>
      </c>
      <c r="B279" t="s">
        <v>137</v>
      </c>
      <c r="C279" t="s">
        <v>128</v>
      </c>
      <c r="D279" t="s">
        <v>126</v>
      </c>
      <c r="E279">
        <v>18</v>
      </c>
      <c r="F279">
        <v>7.4</v>
      </c>
      <c r="G279" s="2">
        <v>0.46147037800000001</v>
      </c>
      <c r="H279">
        <v>5</v>
      </c>
      <c r="I279">
        <v>22</v>
      </c>
      <c r="J279">
        <v>0.22700000000000001</v>
      </c>
      <c r="K279">
        <v>17</v>
      </c>
      <c r="L279">
        <v>3.4</v>
      </c>
      <c r="M279">
        <v>0.77300000000000002</v>
      </c>
      <c r="N279">
        <v>5</v>
      </c>
      <c r="O279">
        <v>4.5</v>
      </c>
      <c r="P279" t="s">
        <v>31</v>
      </c>
      <c r="Q279" t="s">
        <v>31</v>
      </c>
      <c r="R279">
        <v>3.0000000000000001E-3</v>
      </c>
      <c r="S279" t="s">
        <v>31</v>
      </c>
      <c r="T279" t="s">
        <v>31</v>
      </c>
      <c r="U279">
        <v>4</v>
      </c>
      <c r="V279" t="s">
        <v>31</v>
      </c>
      <c r="W279" t="s">
        <v>31</v>
      </c>
      <c r="X279" t="s">
        <v>31</v>
      </c>
      <c r="Y279" t="s">
        <v>31</v>
      </c>
      <c r="Z279" t="s">
        <v>31</v>
      </c>
      <c r="AA279" t="s">
        <v>31</v>
      </c>
      <c r="AB279" t="s">
        <v>31</v>
      </c>
      <c r="AC279" t="s">
        <v>31</v>
      </c>
    </row>
    <row r="280" spans="1:29" hidden="1">
      <c r="A280" t="s">
        <v>138</v>
      </c>
      <c r="B280" t="s">
        <v>137</v>
      </c>
      <c r="C280" t="s">
        <v>128</v>
      </c>
      <c r="D280" t="s">
        <v>178</v>
      </c>
      <c r="E280">
        <v>32.5</v>
      </c>
      <c r="F280">
        <v>8.9</v>
      </c>
      <c r="G280" s="2">
        <v>0.77343226300000001</v>
      </c>
      <c r="H280">
        <v>9</v>
      </c>
      <c r="I280">
        <v>22</v>
      </c>
      <c r="J280">
        <v>0.40899999999999997</v>
      </c>
      <c r="K280">
        <v>17</v>
      </c>
      <c r="L280">
        <v>1.89</v>
      </c>
      <c r="M280">
        <v>0.77300000000000002</v>
      </c>
      <c r="N280">
        <v>5</v>
      </c>
      <c r="O280">
        <v>4.5</v>
      </c>
      <c r="P280" t="s">
        <v>31</v>
      </c>
      <c r="Q280" t="s">
        <v>31</v>
      </c>
      <c r="R280">
        <v>3.0000000000000001E-3</v>
      </c>
      <c r="S280" t="s">
        <v>31</v>
      </c>
      <c r="T280" t="s">
        <v>31</v>
      </c>
      <c r="U280">
        <v>4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  <c r="AA280" t="s">
        <v>31</v>
      </c>
      <c r="AB280" t="s">
        <v>31</v>
      </c>
      <c r="AC280" t="s">
        <v>31</v>
      </c>
    </row>
    <row r="281" spans="1:29" hidden="1">
      <c r="A281" t="s">
        <v>124</v>
      </c>
      <c r="B281" t="s">
        <v>123</v>
      </c>
      <c r="C281" t="s">
        <v>128</v>
      </c>
      <c r="D281" t="s">
        <v>178</v>
      </c>
      <c r="E281">
        <v>32.5</v>
      </c>
      <c r="F281">
        <v>8.9</v>
      </c>
      <c r="G281" s="2">
        <v>0.77343226300000001</v>
      </c>
      <c r="H281">
        <v>12</v>
      </c>
      <c r="I281">
        <v>32</v>
      </c>
      <c r="J281">
        <v>0.375</v>
      </c>
      <c r="K281">
        <v>21</v>
      </c>
      <c r="L281">
        <v>2.1</v>
      </c>
      <c r="M281">
        <v>0.78800000000000003</v>
      </c>
      <c r="N281">
        <v>6.9</v>
      </c>
      <c r="O281">
        <v>7.9</v>
      </c>
      <c r="P281">
        <v>0.505</v>
      </c>
      <c r="Q281" t="s">
        <v>31</v>
      </c>
      <c r="R281">
        <v>4.4999999999999998E-2</v>
      </c>
      <c r="S281">
        <v>0.11600000000000001</v>
      </c>
      <c r="T281">
        <v>1.4E-2</v>
      </c>
      <c r="U281">
        <v>1.6</v>
      </c>
      <c r="V281">
        <v>0.78</v>
      </c>
      <c r="W281">
        <v>0.17899999999999999</v>
      </c>
      <c r="X281">
        <v>0.11899999999999999</v>
      </c>
      <c r="Y281" t="s">
        <v>31</v>
      </c>
      <c r="Z281" t="s">
        <v>31</v>
      </c>
      <c r="AA281">
        <v>0.54600000000000004</v>
      </c>
      <c r="AB281" t="s">
        <v>31</v>
      </c>
      <c r="AC281" t="s">
        <v>31</v>
      </c>
    </row>
    <row r="282" spans="1:29" hidden="1">
      <c r="A282" t="s">
        <v>131</v>
      </c>
      <c r="B282" t="s">
        <v>130</v>
      </c>
      <c r="C282" t="s">
        <v>128</v>
      </c>
      <c r="D282" t="s">
        <v>164</v>
      </c>
      <c r="E282">
        <v>18</v>
      </c>
      <c r="F282">
        <v>5.2</v>
      </c>
      <c r="G282" s="2">
        <v>0.46147037800000001</v>
      </c>
      <c r="H282">
        <v>3</v>
      </c>
      <c r="I282">
        <v>12</v>
      </c>
      <c r="J282">
        <v>0.25</v>
      </c>
      <c r="K282">
        <v>10</v>
      </c>
      <c r="L282">
        <v>3.33</v>
      </c>
      <c r="M282">
        <v>0.83299999999999996</v>
      </c>
      <c r="N282">
        <v>5.03</v>
      </c>
      <c r="O282">
        <v>6.36</v>
      </c>
      <c r="P282">
        <v>0.08</v>
      </c>
      <c r="Q282">
        <v>0.03</v>
      </c>
      <c r="R282" t="s">
        <v>31</v>
      </c>
      <c r="S282" t="s">
        <v>31</v>
      </c>
      <c r="T282" t="s">
        <v>31</v>
      </c>
      <c r="U282">
        <v>1.7</v>
      </c>
      <c r="V282">
        <v>0.41</v>
      </c>
      <c r="W282">
        <v>0.68400000000000005</v>
      </c>
      <c r="X282">
        <v>7.5999999999999998E-2</v>
      </c>
      <c r="Y282" t="s">
        <v>31</v>
      </c>
      <c r="Z282" t="s">
        <v>31</v>
      </c>
      <c r="AA282" t="s">
        <v>31</v>
      </c>
      <c r="AB282">
        <v>0.217</v>
      </c>
      <c r="AC282" t="s">
        <v>31</v>
      </c>
    </row>
    <row r="283" spans="1:29" hidden="1">
      <c r="A283" t="s">
        <v>131</v>
      </c>
      <c r="B283" t="s">
        <v>130</v>
      </c>
      <c r="C283" t="s">
        <v>128</v>
      </c>
      <c r="D283" t="s">
        <v>169</v>
      </c>
      <c r="E283">
        <v>39</v>
      </c>
      <c r="F283">
        <v>8.3000000000000007</v>
      </c>
      <c r="G283" s="2">
        <v>0.90704089499999996</v>
      </c>
      <c r="H283">
        <v>6</v>
      </c>
      <c r="I283">
        <v>21.5</v>
      </c>
      <c r="J283">
        <v>0.27900000000000003</v>
      </c>
      <c r="K283" t="s">
        <v>31</v>
      </c>
      <c r="L283">
        <v>2.99</v>
      </c>
      <c r="M283">
        <v>0.83499999999999996</v>
      </c>
      <c r="N283">
        <v>5.03</v>
      </c>
      <c r="O283">
        <v>6.36</v>
      </c>
      <c r="P283">
        <v>0.08</v>
      </c>
      <c r="Q283">
        <v>0.03</v>
      </c>
      <c r="R283" t="s">
        <v>31</v>
      </c>
      <c r="S283" t="s">
        <v>31</v>
      </c>
      <c r="T283" t="s">
        <v>31</v>
      </c>
      <c r="U283">
        <v>1.7</v>
      </c>
      <c r="V283">
        <v>0.41</v>
      </c>
      <c r="W283">
        <v>0.68400000000000005</v>
      </c>
      <c r="X283">
        <v>7.5999999999999998E-2</v>
      </c>
      <c r="Y283" t="s">
        <v>31</v>
      </c>
      <c r="Z283" t="s">
        <v>31</v>
      </c>
      <c r="AA283" t="s">
        <v>31</v>
      </c>
      <c r="AB283">
        <v>0.217</v>
      </c>
      <c r="AC283" t="s">
        <v>31</v>
      </c>
    </row>
    <row r="284" spans="1:29" hidden="1">
      <c r="A284" t="s">
        <v>80</v>
      </c>
      <c r="B284" t="s">
        <v>111</v>
      </c>
      <c r="C284" t="s">
        <v>204</v>
      </c>
      <c r="D284" t="s">
        <v>210</v>
      </c>
      <c r="E284">
        <v>69.5</v>
      </c>
      <c r="F284">
        <v>13.3</v>
      </c>
      <c r="G284" s="2">
        <v>1.5029055069999999</v>
      </c>
      <c r="H284" t="s">
        <v>31</v>
      </c>
      <c r="I284" t="s">
        <v>31</v>
      </c>
      <c r="J284">
        <v>0.27</v>
      </c>
      <c r="K284" t="s">
        <v>31</v>
      </c>
      <c r="L284">
        <v>3.1</v>
      </c>
      <c r="M284">
        <v>0.83699999999999997</v>
      </c>
      <c r="N284">
        <v>12.12</v>
      </c>
      <c r="O284">
        <v>14.95</v>
      </c>
      <c r="P284">
        <v>1.38</v>
      </c>
      <c r="Q284">
        <v>0.78</v>
      </c>
      <c r="R284">
        <v>0.6</v>
      </c>
      <c r="S284">
        <v>0.26</v>
      </c>
      <c r="T284" t="s">
        <v>31</v>
      </c>
      <c r="U284">
        <v>1.2</v>
      </c>
      <c r="V284">
        <v>0.53</v>
      </c>
      <c r="W284">
        <v>3.9E-2</v>
      </c>
      <c r="X284">
        <v>3.5999999999999997E-2</v>
      </c>
      <c r="Y284">
        <v>7.5999999999999998E-2</v>
      </c>
      <c r="Z284" t="s">
        <v>31</v>
      </c>
      <c r="AA284" t="s">
        <v>31</v>
      </c>
      <c r="AB284" t="s">
        <v>31</v>
      </c>
      <c r="AC284">
        <v>7.5999999999999998E-2</v>
      </c>
    </row>
    <row r="285" spans="1:29" hidden="1">
      <c r="A285" t="s">
        <v>152</v>
      </c>
      <c r="B285" t="s">
        <v>151</v>
      </c>
      <c r="C285" t="s">
        <v>128</v>
      </c>
      <c r="D285" t="s">
        <v>126</v>
      </c>
      <c r="E285">
        <v>18</v>
      </c>
      <c r="F285">
        <v>7.4</v>
      </c>
      <c r="G285" s="2">
        <v>0.46147037800000001</v>
      </c>
      <c r="H285">
        <v>18</v>
      </c>
      <c r="I285">
        <v>43</v>
      </c>
      <c r="J285">
        <v>0.41899999999999998</v>
      </c>
      <c r="K285">
        <v>36</v>
      </c>
      <c r="L285">
        <v>2</v>
      </c>
      <c r="M285">
        <v>0.83699999999999997</v>
      </c>
      <c r="N285">
        <v>10.39</v>
      </c>
      <c r="O285">
        <v>12.8</v>
      </c>
      <c r="P285">
        <v>0.52200000000000002</v>
      </c>
      <c r="Q285" t="s">
        <v>31</v>
      </c>
      <c r="R285">
        <v>0.23899999999999999</v>
      </c>
      <c r="S285">
        <v>0.26500000000000001</v>
      </c>
      <c r="T285">
        <v>0.27900000000000003</v>
      </c>
      <c r="U285">
        <v>50</v>
      </c>
      <c r="V285" t="s">
        <v>31</v>
      </c>
      <c r="W285">
        <v>0.52600000000000002</v>
      </c>
      <c r="X285">
        <v>7.2999999999999995E-2</v>
      </c>
      <c r="Y285">
        <v>4.0000000000000001E-3</v>
      </c>
      <c r="Z285">
        <v>7.0000000000000007E-2</v>
      </c>
      <c r="AA285" t="s">
        <v>31</v>
      </c>
      <c r="AB285" t="s">
        <v>31</v>
      </c>
      <c r="AC285">
        <v>7.3999999999999996E-2</v>
      </c>
    </row>
    <row r="286" spans="1:29" hidden="1">
      <c r="A286" t="s">
        <v>78</v>
      </c>
      <c r="B286" t="s">
        <v>77</v>
      </c>
      <c r="C286" t="s">
        <v>128</v>
      </c>
      <c r="D286" t="s">
        <v>178</v>
      </c>
      <c r="E286">
        <v>32.5</v>
      </c>
      <c r="F286">
        <v>8.9</v>
      </c>
      <c r="G286" s="2">
        <v>0.77343226300000001</v>
      </c>
      <c r="H286">
        <v>10</v>
      </c>
      <c r="I286">
        <v>19.899999999999999</v>
      </c>
      <c r="J286">
        <v>0.251</v>
      </c>
      <c r="K286" t="s">
        <v>31</v>
      </c>
      <c r="L286">
        <v>3.35</v>
      </c>
      <c r="M286">
        <v>0.84199999999999997</v>
      </c>
      <c r="N286">
        <v>12.7</v>
      </c>
      <c r="O286">
        <v>20.350000000000001</v>
      </c>
      <c r="P286">
        <v>1.9570000000000001</v>
      </c>
      <c r="Q286">
        <v>2.74</v>
      </c>
      <c r="R286">
        <v>0.26500000000000001</v>
      </c>
      <c r="S286">
        <v>0.91800000000000004</v>
      </c>
      <c r="T286">
        <v>0.317</v>
      </c>
      <c r="U286">
        <v>1.1000000000000001</v>
      </c>
      <c r="V286">
        <v>0.8</v>
      </c>
      <c r="W286">
        <v>9.9000000000000005E-2</v>
      </c>
      <c r="X286">
        <v>6.4000000000000001E-2</v>
      </c>
      <c r="Y286">
        <v>1.4E-2</v>
      </c>
      <c r="Z286" t="s">
        <v>31</v>
      </c>
      <c r="AA286" t="s">
        <v>31</v>
      </c>
      <c r="AB286" t="s">
        <v>31</v>
      </c>
      <c r="AC286">
        <v>1.4E-2</v>
      </c>
    </row>
    <row r="287" spans="1:29" hidden="1">
      <c r="A287" t="s">
        <v>177</v>
      </c>
      <c r="B287" t="s">
        <v>206</v>
      </c>
      <c r="C287" t="s">
        <v>204</v>
      </c>
      <c r="D287" t="s">
        <v>203</v>
      </c>
      <c r="E287">
        <v>54</v>
      </c>
      <c r="F287">
        <v>11.1</v>
      </c>
      <c r="G287" s="2">
        <v>1.205449054</v>
      </c>
      <c r="H287">
        <v>9</v>
      </c>
      <c r="I287">
        <v>32</v>
      </c>
      <c r="J287">
        <v>0.28100000000000003</v>
      </c>
      <c r="K287">
        <v>27</v>
      </c>
      <c r="L287">
        <v>3</v>
      </c>
      <c r="M287">
        <v>0.84399999999999997</v>
      </c>
      <c r="N287">
        <v>6</v>
      </c>
      <c r="O287">
        <v>11.27</v>
      </c>
      <c r="P287">
        <v>0.38</v>
      </c>
      <c r="Q287" t="s">
        <v>31</v>
      </c>
      <c r="R287" t="s">
        <v>31</v>
      </c>
      <c r="S287" t="s">
        <v>31</v>
      </c>
      <c r="T287" t="s">
        <v>31</v>
      </c>
      <c r="U287">
        <v>1</v>
      </c>
      <c r="V287">
        <v>0.68</v>
      </c>
      <c r="W287">
        <v>8.5999999999999993E-2</v>
      </c>
      <c r="X287" t="s">
        <v>31</v>
      </c>
      <c r="Y287" t="s">
        <v>31</v>
      </c>
      <c r="Z287" t="s">
        <v>31</v>
      </c>
      <c r="AA287" t="s">
        <v>31</v>
      </c>
      <c r="AB287" t="s">
        <v>31</v>
      </c>
      <c r="AC287" t="s">
        <v>31</v>
      </c>
    </row>
    <row r="288" spans="1:29" hidden="1">
      <c r="A288" t="s">
        <v>131</v>
      </c>
      <c r="B288" t="s">
        <v>199</v>
      </c>
      <c r="C288" t="s">
        <v>204</v>
      </c>
      <c r="D288" t="s">
        <v>210</v>
      </c>
      <c r="E288">
        <v>69.5</v>
      </c>
      <c r="F288">
        <v>13.3</v>
      </c>
      <c r="G288" s="2">
        <v>1.5029055069999999</v>
      </c>
      <c r="H288">
        <v>14</v>
      </c>
      <c r="I288" t="s">
        <v>31</v>
      </c>
      <c r="J288">
        <v>0.36</v>
      </c>
      <c r="K288" t="s">
        <v>31</v>
      </c>
      <c r="L288">
        <v>2.36</v>
      </c>
      <c r="M288">
        <v>0.84899999999999998</v>
      </c>
      <c r="N288">
        <v>6.26</v>
      </c>
      <c r="O288">
        <v>7</v>
      </c>
      <c r="P288">
        <v>0.25</v>
      </c>
      <c r="Q288" t="s">
        <v>31</v>
      </c>
      <c r="R288">
        <v>7.0000000000000007E-2</v>
      </c>
      <c r="S288" t="s">
        <v>31</v>
      </c>
      <c r="T288">
        <v>2</v>
      </c>
      <c r="U288">
        <v>1.7</v>
      </c>
      <c r="V288">
        <v>0.43</v>
      </c>
      <c r="W288">
        <v>0.67100000000000004</v>
      </c>
      <c r="X288">
        <v>7.8E-2</v>
      </c>
      <c r="Y288">
        <v>1.4999999999999999E-2</v>
      </c>
      <c r="Z288">
        <v>6.5000000000000002E-2</v>
      </c>
      <c r="AA288" t="s">
        <v>31</v>
      </c>
      <c r="AB288">
        <v>0.217</v>
      </c>
      <c r="AC288">
        <v>0.08</v>
      </c>
    </row>
    <row r="289" spans="1:29" hidden="1">
      <c r="A289" t="s">
        <v>49</v>
      </c>
      <c r="B289" t="s">
        <v>72</v>
      </c>
      <c r="C289" t="s">
        <v>128</v>
      </c>
      <c r="D289" t="s">
        <v>126</v>
      </c>
      <c r="E289">
        <v>18</v>
      </c>
      <c r="F289">
        <v>7.4</v>
      </c>
      <c r="G289" s="2">
        <v>0.46147037800000001</v>
      </c>
      <c r="H289">
        <v>4</v>
      </c>
      <c r="I289">
        <v>4.5</v>
      </c>
      <c r="J289">
        <v>0.88900000000000001</v>
      </c>
      <c r="K289" t="s">
        <v>31</v>
      </c>
      <c r="L289">
        <v>1</v>
      </c>
      <c r="M289">
        <v>0.88900000000000001</v>
      </c>
      <c r="N289">
        <v>8</v>
      </c>
      <c r="O289">
        <v>10</v>
      </c>
      <c r="P289" t="s">
        <v>31</v>
      </c>
      <c r="Q289" t="s">
        <v>31</v>
      </c>
      <c r="R289" t="s">
        <v>31</v>
      </c>
      <c r="S289" t="s">
        <v>31</v>
      </c>
      <c r="T289" t="s">
        <v>31</v>
      </c>
      <c r="U289" t="s">
        <v>31</v>
      </c>
      <c r="V289" t="s">
        <v>31</v>
      </c>
      <c r="W289" t="s">
        <v>31</v>
      </c>
      <c r="X289" t="s">
        <v>31</v>
      </c>
      <c r="Y289" t="s">
        <v>31</v>
      </c>
      <c r="Z289" t="s">
        <v>31</v>
      </c>
      <c r="AA289" t="s">
        <v>31</v>
      </c>
      <c r="AB289" t="s">
        <v>31</v>
      </c>
      <c r="AC289" t="s">
        <v>31</v>
      </c>
    </row>
    <row r="290" spans="1:29" hidden="1">
      <c r="A290" t="s">
        <v>124</v>
      </c>
      <c r="B290" t="s">
        <v>123</v>
      </c>
      <c r="C290" t="s">
        <v>204</v>
      </c>
      <c r="D290" t="s">
        <v>203</v>
      </c>
      <c r="E290">
        <v>54</v>
      </c>
      <c r="F290">
        <v>11.1</v>
      </c>
      <c r="G290" s="2">
        <v>1.205449054</v>
      </c>
      <c r="H290">
        <v>11</v>
      </c>
      <c r="I290">
        <v>32</v>
      </c>
      <c r="J290">
        <v>0.34399999999999997</v>
      </c>
      <c r="K290">
        <v>29</v>
      </c>
      <c r="L290">
        <v>2.6</v>
      </c>
      <c r="M290">
        <v>0.89400000000000002</v>
      </c>
      <c r="N290">
        <v>6.9</v>
      </c>
      <c r="O290">
        <v>7.9</v>
      </c>
      <c r="P290">
        <v>0.505</v>
      </c>
      <c r="Q290" t="s">
        <v>31</v>
      </c>
      <c r="R290">
        <v>4.4999999999999998E-2</v>
      </c>
      <c r="S290">
        <v>0.11600000000000001</v>
      </c>
      <c r="T290">
        <v>1.4E-2</v>
      </c>
      <c r="U290">
        <v>1.6</v>
      </c>
      <c r="V290">
        <v>0.78</v>
      </c>
      <c r="W290">
        <v>0.17899999999999999</v>
      </c>
      <c r="X290">
        <v>0.11899999999999999</v>
      </c>
      <c r="Y290" t="s">
        <v>31</v>
      </c>
      <c r="Z290" t="s">
        <v>31</v>
      </c>
      <c r="AA290">
        <v>0.54600000000000004</v>
      </c>
      <c r="AB290" t="s">
        <v>31</v>
      </c>
      <c r="AC290" t="s">
        <v>31</v>
      </c>
    </row>
    <row r="291" spans="1:29" hidden="1">
      <c r="A291" t="s">
        <v>147</v>
      </c>
      <c r="B291" t="s">
        <v>205</v>
      </c>
      <c r="C291" t="s">
        <v>204</v>
      </c>
      <c r="D291" t="s">
        <v>210</v>
      </c>
      <c r="E291">
        <v>69.5</v>
      </c>
      <c r="F291">
        <v>13.3</v>
      </c>
      <c r="G291" s="2">
        <v>1.5029055069999999</v>
      </c>
      <c r="H291">
        <v>16</v>
      </c>
      <c r="I291">
        <v>32</v>
      </c>
      <c r="J291">
        <v>0.5</v>
      </c>
      <c r="K291">
        <v>29</v>
      </c>
      <c r="L291">
        <v>1.8</v>
      </c>
      <c r="M291">
        <v>0.9</v>
      </c>
      <c r="N291">
        <v>10.34</v>
      </c>
      <c r="O291">
        <v>16.73</v>
      </c>
      <c r="P291">
        <v>0.93</v>
      </c>
      <c r="Q291" t="s">
        <v>31</v>
      </c>
      <c r="R291">
        <v>0.01</v>
      </c>
      <c r="S291" t="s">
        <v>31</v>
      </c>
      <c r="T291" t="s">
        <v>31</v>
      </c>
      <c r="U291">
        <v>19.100000000000001</v>
      </c>
      <c r="V291">
        <v>0.7</v>
      </c>
      <c r="W291">
        <v>0.2</v>
      </c>
      <c r="X291" t="s">
        <v>31</v>
      </c>
      <c r="Y291" t="s">
        <v>31</v>
      </c>
      <c r="Z291" t="s">
        <v>31</v>
      </c>
      <c r="AA291" t="s">
        <v>31</v>
      </c>
      <c r="AB291" t="s">
        <v>31</v>
      </c>
      <c r="AC291" t="s">
        <v>31</v>
      </c>
    </row>
    <row r="292" spans="1:29" hidden="1">
      <c r="A292" t="s">
        <v>80</v>
      </c>
      <c r="B292" t="s">
        <v>116</v>
      </c>
      <c r="C292" t="s">
        <v>128</v>
      </c>
      <c r="D292" t="s">
        <v>178</v>
      </c>
      <c r="E292">
        <v>32.5</v>
      </c>
      <c r="F292">
        <v>8.9</v>
      </c>
      <c r="G292" s="2">
        <v>0.77343226300000001</v>
      </c>
      <c r="H292">
        <v>6</v>
      </c>
      <c r="I292">
        <v>10</v>
      </c>
      <c r="J292">
        <v>0.6</v>
      </c>
      <c r="K292">
        <v>9</v>
      </c>
      <c r="L292">
        <v>1.5</v>
      </c>
      <c r="M292">
        <v>0.9</v>
      </c>
      <c r="N292">
        <v>19.5</v>
      </c>
      <c r="O292">
        <v>25</v>
      </c>
      <c r="P292">
        <v>0.5</v>
      </c>
      <c r="Q292" t="s">
        <v>31</v>
      </c>
      <c r="R292">
        <v>0.2</v>
      </c>
      <c r="S292" t="s">
        <v>31</v>
      </c>
      <c r="T292" t="s">
        <v>31</v>
      </c>
      <c r="U292" t="s">
        <v>31</v>
      </c>
      <c r="V292">
        <v>0.86</v>
      </c>
      <c r="W292">
        <v>2.8000000000000001E-2</v>
      </c>
      <c r="X292">
        <v>5.6000000000000001E-2</v>
      </c>
      <c r="Y292" t="s">
        <v>31</v>
      </c>
      <c r="Z292" t="s">
        <v>31</v>
      </c>
      <c r="AA292">
        <v>0.88</v>
      </c>
      <c r="AB292" t="s">
        <v>31</v>
      </c>
      <c r="AC292" t="s">
        <v>31</v>
      </c>
    </row>
    <row r="293" spans="1:29" hidden="1">
      <c r="A293" t="s">
        <v>80</v>
      </c>
      <c r="B293" t="s">
        <v>196</v>
      </c>
      <c r="C293" t="s">
        <v>128</v>
      </c>
      <c r="D293" t="s">
        <v>178</v>
      </c>
      <c r="E293">
        <v>32.5</v>
      </c>
      <c r="F293">
        <v>8.9</v>
      </c>
      <c r="G293" s="2">
        <v>0.77343226300000001</v>
      </c>
      <c r="H293">
        <v>9</v>
      </c>
      <c r="I293">
        <v>10</v>
      </c>
      <c r="J293">
        <v>0.9</v>
      </c>
      <c r="K293">
        <v>14</v>
      </c>
      <c r="L293">
        <v>1</v>
      </c>
      <c r="M293">
        <v>0.9</v>
      </c>
      <c r="N293" t="s">
        <v>31</v>
      </c>
      <c r="O293">
        <v>22.3</v>
      </c>
      <c r="P293" t="s">
        <v>31</v>
      </c>
      <c r="Q293" t="s">
        <v>31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  <c r="AA293" t="s">
        <v>31</v>
      </c>
      <c r="AB293" t="s">
        <v>31</v>
      </c>
      <c r="AC293" t="s">
        <v>31</v>
      </c>
    </row>
    <row r="294" spans="1:29" hidden="1">
      <c r="A294" t="s">
        <v>162</v>
      </c>
      <c r="B294" t="s">
        <v>161</v>
      </c>
      <c r="C294" t="s">
        <v>128</v>
      </c>
      <c r="D294" t="s">
        <v>178</v>
      </c>
      <c r="E294">
        <v>32.5</v>
      </c>
      <c r="F294">
        <v>8.9</v>
      </c>
      <c r="G294" s="2">
        <v>0.77343226300000001</v>
      </c>
      <c r="H294">
        <v>12</v>
      </c>
      <c r="I294">
        <v>10</v>
      </c>
      <c r="J294">
        <v>1.2</v>
      </c>
      <c r="K294">
        <v>9</v>
      </c>
      <c r="L294">
        <v>0.75</v>
      </c>
      <c r="M294">
        <v>0.9</v>
      </c>
      <c r="N294">
        <v>2.92</v>
      </c>
      <c r="O294">
        <v>3.24</v>
      </c>
      <c r="P294">
        <v>0.01</v>
      </c>
      <c r="Q294" t="s">
        <v>31</v>
      </c>
      <c r="R294">
        <v>4.0000000000000001E-3</v>
      </c>
      <c r="S294">
        <v>6.0000000000000001E-3</v>
      </c>
      <c r="T294" t="s">
        <v>31</v>
      </c>
      <c r="U294">
        <v>1</v>
      </c>
      <c r="V294" t="s">
        <v>31</v>
      </c>
      <c r="W294">
        <v>0.48799999999999999</v>
      </c>
      <c r="X294">
        <v>0.107</v>
      </c>
      <c r="Y294">
        <v>1E-3</v>
      </c>
      <c r="Z294">
        <v>2.1000000000000001E-2</v>
      </c>
      <c r="AA294" t="s">
        <v>31</v>
      </c>
      <c r="AB294" t="s">
        <v>31</v>
      </c>
      <c r="AC294">
        <v>2.1999999999999999E-2</v>
      </c>
    </row>
    <row r="295" spans="1:29" hidden="1">
      <c r="A295" t="s">
        <v>67</v>
      </c>
      <c r="B295" t="s">
        <v>66</v>
      </c>
      <c r="C295" t="s">
        <v>204</v>
      </c>
      <c r="D295" t="s">
        <v>210</v>
      </c>
      <c r="E295">
        <v>69.5</v>
      </c>
      <c r="F295">
        <v>13.3</v>
      </c>
      <c r="G295" s="2">
        <v>1.5029055069999999</v>
      </c>
      <c r="H295">
        <v>8</v>
      </c>
      <c r="I295">
        <v>85.3</v>
      </c>
      <c r="J295">
        <v>9.4E-2</v>
      </c>
      <c r="K295" t="s">
        <v>31</v>
      </c>
      <c r="L295">
        <v>10.029999999999999</v>
      </c>
      <c r="M295">
        <v>0.94099999999999995</v>
      </c>
      <c r="N295">
        <v>3.16</v>
      </c>
      <c r="O295">
        <v>4.03</v>
      </c>
      <c r="P295" t="s">
        <v>31</v>
      </c>
      <c r="Q295" t="s">
        <v>31</v>
      </c>
      <c r="R295" t="s">
        <v>31</v>
      </c>
      <c r="S295" t="s">
        <v>31</v>
      </c>
      <c r="T295" t="s">
        <v>31</v>
      </c>
      <c r="U295" t="s">
        <v>31</v>
      </c>
      <c r="V295" t="s">
        <v>31</v>
      </c>
      <c r="W295" t="s">
        <v>31</v>
      </c>
      <c r="X295" t="s">
        <v>31</v>
      </c>
      <c r="Y295" t="s">
        <v>31</v>
      </c>
      <c r="Z295" t="s">
        <v>31</v>
      </c>
      <c r="AA295" t="s">
        <v>31</v>
      </c>
      <c r="AB295" t="s">
        <v>31</v>
      </c>
      <c r="AC295" t="s">
        <v>31</v>
      </c>
    </row>
    <row r="296" spans="1:29" hidden="1">
      <c r="A296" t="s">
        <v>67</v>
      </c>
      <c r="B296" t="s">
        <v>184</v>
      </c>
      <c r="C296" t="s">
        <v>128</v>
      </c>
      <c r="D296" t="s">
        <v>178</v>
      </c>
      <c r="E296">
        <v>32.5</v>
      </c>
      <c r="F296">
        <v>8.9</v>
      </c>
      <c r="G296" s="2">
        <v>0.77343226300000001</v>
      </c>
      <c r="H296">
        <v>7</v>
      </c>
      <c r="I296">
        <v>32</v>
      </c>
      <c r="J296">
        <v>0.219</v>
      </c>
      <c r="K296">
        <v>26</v>
      </c>
      <c r="L296">
        <v>4.3</v>
      </c>
      <c r="M296">
        <v>0.94099999999999995</v>
      </c>
      <c r="N296">
        <v>4.25</v>
      </c>
      <c r="O296">
        <v>3.9</v>
      </c>
      <c r="P296">
        <v>0.06</v>
      </c>
      <c r="Q296" t="s">
        <v>31</v>
      </c>
      <c r="R296" t="s">
        <v>31</v>
      </c>
      <c r="S296" t="s">
        <v>31</v>
      </c>
      <c r="T296" t="s">
        <v>31</v>
      </c>
      <c r="U296">
        <v>29.3</v>
      </c>
      <c r="V296">
        <v>0.64</v>
      </c>
      <c r="W296">
        <v>0.15</v>
      </c>
      <c r="X296" t="s">
        <v>31</v>
      </c>
      <c r="Y296" t="s">
        <v>31</v>
      </c>
      <c r="Z296" t="s">
        <v>31</v>
      </c>
      <c r="AA296" t="s">
        <v>31</v>
      </c>
      <c r="AB296" t="s">
        <v>31</v>
      </c>
      <c r="AC296" t="s">
        <v>31</v>
      </c>
    </row>
    <row r="297" spans="1:29" hidden="1">
      <c r="A297" t="s">
        <v>67</v>
      </c>
      <c r="B297" t="s">
        <v>66</v>
      </c>
      <c r="C297" t="s">
        <v>204</v>
      </c>
      <c r="D297" t="s">
        <v>203</v>
      </c>
      <c r="E297">
        <v>54</v>
      </c>
      <c r="F297">
        <v>11.1</v>
      </c>
      <c r="G297" s="2">
        <v>1.205449054</v>
      </c>
      <c r="H297">
        <v>17</v>
      </c>
      <c r="I297">
        <v>177.8</v>
      </c>
      <c r="J297">
        <v>9.6000000000000002E-2</v>
      </c>
      <c r="K297" t="s">
        <v>31</v>
      </c>
      <c r="L297">
        <v>10.029999999999999</v>
      </c>
      <c r="M297">
        <v>0.95899999999999996</v>
      </c>
      <c r="N297">
        <v>3.16</v>
      </c>
      <c r="O297">
        <v>4.03</v>
      </c>
      <c r="P297" t="s">
        <v>31</v>
      </c>
      <c r="Q297" t="s">
        <v>31</v>
      </c>
      <c r="R297" t="s">
        <v>31</v>
      </c>
      <c r="S297" t="s">
        <v>31</v>
      </c>
      <c r="T297" t="s">
        <v>31</v>
      </c>
      <c r="U297" t="s">
        <v>31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  <c r="AA297" t="s">
        <v>31</v>
      </c>
      <c r="AB297" t="s">
        <v>31</v>
      </c>
      <c r="AC297" t="s">
        <v>31</v>
      </c>
    </row>
    <row r="298" spans="1:29" hidden="1">
      <c r="A298" t="s">
        <v>39</v>
      </c>
      <c r="B298" t="s">
        <v>38</v>
      </c>
      <c r="C298" t="s">
        <v>204</v>
      </c>
      <c r="D298" t="s">
        <v>210</v>
      </c>
      <c r="E298">
        <v>69.5</v>
      </c>
      <c r="F298">
        <v>13.3</v>
      </c>
      <c r="G298" s="2">
        <v>1.5029055069999999</v>
      </c>
      <c r="H298">
        <v>29</v>
      </c>
      <c r="I298">
        <v>30</v>
      </c>
      <c r="J298">
        <v>0.96699999999999997</v>
      </c>
      <c r="K298">
        <v>29</v>
      </c>
      <c r="L298">
        <v>1</v>
      </c>
      <c r="M298">
        <v>0.96699999999999997</v>
      </c>
      <c r="N298">
        <v>10.7</v>
      </c>
      <c r="O298">
        <v>12.3</v>
      </c>
      <c r="P298">
        <v>1.6</v>
      </c>
      <c r="Q298">
        <v>0.7</v>
      </c>
      <c r="R298">
        <v>1.05</v>
      </c>
      <c r="S298" t="s">
        <v>31</v>
      </c>
      <c r="T298" t="s">
        <v>31</v>
      </c>
      <c r="U298">
        <v>2</v>
      </c>
      <c r="V298">
        <v>0.81</v>
      </c>
      <c r="W298">
        <v>6.3E-2</v>
      </c>
      <c r="X298">
        <v>6.8000000000000005E-2</v>
      </c>
      <c r="Y298" t="s">
        <v>31</v>
      </c>
      <c r="Z298" t="s">
        <v>31</v>
      </c>
      <c r="AA298" t="s">
        <v>31</v>
      </c>
      <c r="AB298">
        <v>0.82699999999999996</v>
      </c>
      <c r="AC298" t="s">
        <v>31</v>
      </c>
    </row>
    <row r="299" spans="1:29" hidden="1">
      <c r="A299" t="s">
        <v>65</v>
      </c>
      <c r="B299" t="s">
        <v>163</v>
      </c>
      <c r="C299" t="s">
        <v>128</v>
      </c>
      <c r="D299" t="s">
        <v>178</v>
      </c>
      <c r="E299">
        <v>32.5</v>
      </c>
      <c r="F299">
        <v>8.9</v>
      </c>
      <c r="G299" s="2">
        <v>0.77343226300000001</v>
      </c>
      <c r="H299">
        <v>21</v>
      </c>
      <c r="I299">
        <v>90.5</v>
      </c>
      <c r="J299">
        <v>0.23200000000000001</v>
      </c>
      <c r="K299">
        <v>88</v>
      </c>
      <c r="L299">
        <v>4.1900000000000004</v>
      </c>
      <c r="M299">
        <v>0.97199999999999998</v>
      </c>
      <c r="N299">
        <v>6</v>
      </c>
      <c r="O299">
        <v>9.5</v>
      </c>
      <c r="P299" t="s">
        <v>31</v>
      </c>
      <c r="Q299" t="s">
        <v>31</v>
      </c>
      <c r="R299" t="s">
        <v>31</v>
      </c>
      <c r="S299" t="s">
        <v>31</v>
      </c>
      <c r="T299" t="s">
        <v>31</v>
      </c>
      <c r="U299" t="s">
        <v>31</v>
      </c>
      <c r="V299" t="s">
        <v>31</v>
      </c>
      <c r="W299" t="s">
        <v>31</v>
      </c>
      <c r="X299" t="s">
        <v>31</v>
      </c>
      <c r="Y299" t="s">
        <v>31</v>
      </c>
      <c r="Z299" t="s">
        <v>31</v>
      </c>
      <c r="AA299" t="s">
        <v>31</v>
      </c>
      <c r="AB299" t="s">
        <v>31</v>
      </c>
      <c r="AC299" t="s">
        <v>31</v>
      </c>
    </row>
    <row r="300" spans="1:29" hidden="1">
      <c r="A300" t="s">
        <v>131</v>
      </c>
      <c r="B300" t="s">
        <v>130</v>
      </c>
      <c r="C300" t="s">
        <v>128</v>
      </c>
      <c r="D300" t="s">
        <v>168</v>
      </c>
      <c r="E300">
        <v>18.7</v>
      </c>
      <c r="F300">
        <v>6.1</v>
      </c>
      <c r="G300" s="2">
        <v>0.47711740499999999</v>
      </c>
      <c r="H300">
        <v>11</v>
      </c>
      <c r="I300">
        <v>28.5</v>
      </c>
      <c r="J300">
        <v>0.38600000000000001</v>
      </c>
      <c r="K300" t="s">
        <v>31</v>
      </c>
      <c r="L300">
        <v>2.54</v>
      </c>
      <c r="M300">
        <v>0.98</v>
      </c>
      <c r="N300">
        <v>5.03</v>
      </c>
      <c r="O300">
        <v>6.36</v>
      </c>
      <c r="P300">
        <v>0.08</v>
      </c>
      <c r="Q300">
        <v>0.03</v>
      </c>
      <c r="R300" t="s">
        <v>31</v>
      </c>
      <c r="S300" t="s">
        <v>31</v>
      </c>
      <c r="T300" t="s">
        <v>31</v>
      </c>
      <c r="U300">
        <v>1.7</v>
      </c>
      <c r="V300">
        <v>0.41</v>
      </c>
      <c r="W300">
        <v>0.68400000000000005</v>
      </c>
      <c r="X300">
        <v>7.5999999999999998E-2</v>
      </c>
      <c r="Y300" t="s">
        <v>31</v>
      </c>
      <c r="Z300" t="s">
        <v>31</v>
      </c>
      <c r="AA300" t="s">
        <v>31</v>
      </c>
      <c r="AB300">
        <v>0.217</v>
      </c>
      <c r="AC300" t="s">
        <v>31</v>
      </c>
    </row>
    <row r="301" spans="1:29" hidden="1">
      <c r="A301" t="s">
        <v>59</v>
      </c>
      <c r="B301" t="s">
        <v>175</v>
      </c>
      <c r="C301" t="s">
        <v>128</v>
      </c>
      <c r="D301" t="s">
        <v>169</v>
      </c>
      <c r="E301">
        <v>39</v>
      </c>
      <c r="F301">
        <v>8.3000000000000007</v>
      </c>
      <c r="G301" s="2">
        <v>0.90704089499999996</v>
      </c>
      <c r="H301">
        <v>1</v>
      </c>
      <c r="I301">
        <v>32</v>
      </c>
      <c r="J301">
        <v>1</v>
      </c>
      <c r="K301">
        <v>1</v>
      </c>
      <c r="L301">
        <v>1</v>
      </c>
      <c r="M301">
        <v>1</v>
      </c>
      <c r="N301">
        <v>10.49</v>
      </c>
      <c r="O301">
        <v>14.66</v>
      </c>
      <c r="P301">
        <v>0.75</v>
      </c>
      <c r="Q301" t="s">
        <v>31</v>
      </c>
      <c r="R301">
        <v>0.54</v>
      </c>
      <c r="S301">
        <v>0.12</v>
      </c>
      <c r="T301">
        <v>0.36</v>
      </c>
      <c r="U301">
        <v>1</v>
      </c>
      <c r="V301">
        <v>0.41</v>
      </c>
      <c r="W301">
        <v>0.53900000000000003</v>
      </c>
      <c r="X301">
        <v>7.0999999999999994E-2</v>
      </c>
      <c r="Y301" t="s">
        <v>31</v>
      </c>
      <c r="Z301" t="s">
        <v>31</v>
      </c>
      <c r="AA301">
        <v>8.4000000000000005E-2</v>
      </c>
      <c r="AB301" t="s">
        <v>31</v>
      </c>
      <c r="AC301" t="s">
        <v>31</v>
      </c>
    </row>
    <row r="302" spans="1:29" hidden="1">
      <c r="A302" t="s">
        <v>115</v>
      </c>
      <c r="B302" t="s">
        <v>114</v>
      </c>
      <c r="C302" t="s">
        <v>128</v>
      </c>
      <c r="D302" t="s">
        <v>178</v>
      </c>
      <c r="E302">
        <v>32.5</v>
      </c>
      <c r="F302">
        <v>8.9</v>
      </c>
      <c r="G302" s="2">
        <v>0.77343226300000001</v>
      </c>
      <c r="H302">
        <v>3</v>
      </c>
      <c r="I302">
        <v>22.2</v>
      </c>
      <c r="J302">
        <v>0.13500000000000001</v>
      </c>
      <c r="K302" t="s">
        <v>31</v>
      </c>
      <c r="L302">
        <v>7.67</v>
      </c>
      <c r="M302">
        <v>1.036</v>
      </c>
      <c r="N302">
        <v>5.49</v>
      </c>
      <c r="O302">
        <v>7.51</v>
      </c>
      <c r="P302">
        <v>0.16800000000000001</v>
      </c>
      <c r="Q302" t="s">
        <v>31</v>
      </c>
      <c r="R302">
        <v>5.0999999999999997E-2</v>
      </c>
      <c r="S302">
        <v>0.13600000000000001</v>
      </c>
      <c r="T302">
        <v>3.3000000000000002E-2</v>
      </c>
      <c r="U302">
        <v>1</v>
      </c>
      <c r="V302" t="s">
        <v>31</v>
      </c>
      <c r="W302">
        <v>0.88</v>
      </c>
      <c r="X302">
        <v>8.0000000000000002E-3</v>
      </c>
      <c r="Y302" t="s">
        <v>31</v>
      </c>
      <c r="Z302" t="s">
        <v>31</v>
      </c>
      <c r="AA302" t="s">
        <v>31</v>
      </c>
      <c r="AB302">
        <v>0.04</v>
      </c>
      <c r="AC302" t="s">
        <v>31</v>
      </c>
    </row>
    <row r="303" spans="1:29" hidden="1">
      <c r="A303" t="s">
        <v>87</v>
      </c>
      <c r="B303" t="s">
        <v>118</v>
      </c>
      <c r="C303" t="s">
        <v>128</v>
      </c>
      <c r="D303" t="s">
        <v>178</v>
      </c>
      <c r="E303">
        <v>32.5</v>
      </c>
      <c r="F303">
        <v>8.9</v>
      </c>
      <c r="G303" s="2">
        <v>0.77343226300000001</v>
      </c>
      <c r="H303">
        <v>7</v>
      </c>
      <c r="I303">
        <v>21</v>
      </c>
      <c r="J303">
        <v>0.33300000000000002</v>
      </c>
      <c r="K303">
        <v>22</v>
      </c>
      <c r="L303">
        <v>3.14</v>
      </c>
      <c r="M303">
        <v>1.048</v>
      </c>
      <c r="N303">
        <v>3.52</v>
      </c>
      <c r="O303">
        <v>3.77</v>
      </c>
      <c r="P303">
        <v>2.5000000000000001E-2</v>
      </c>
      <c r="Q303" t="s">
        <v>31</v>
      </c>
      <c r="R303">
        <v>1.2999999999999999E-2</v>
      </c>
      <c r="S303">
        <v>1.2999999999999999E-2</v>
      </c>
      <c r="T303">
        <v>1.2E-2</v>
      </c>
      <c r="U303">
        <v>1</v>
      </c>
      <c r="V303" t="s">
        <v>31</v>
      </c>
      <c r="W303">
        <v>0.50800000000000001</v>
      </c>
      <c r="X303" t="s">
        <v>31</v>
      </c>
      <c r="Y303">
        <v>1.2E-2</v>
      </c>
      <c r="Z303">
        <v>4.2000000000000003E-2</v>
      </c>
      <c r="AA303" t="s">
        <v>31</v>
      </c>
      <c r="AB303" t="s">
        <v>31</v>
      </c>
      <c r="AC303">
        <v>5.3999999999999999E-2</v>
      </c>
    </row>
    <row r="304" spans="1:29" hidden="1">
      <c r="A304" t="s">
        <v>129</v>
      </c>
      <c r="B304" t="s">
        <v>127</v>
      </c>
      <c r="C304" t="s">
        <v>128</v>
      </c>
      <c r="D304" t="s">
        <v>126</v>
      </c>
      <c r="E304">
        <v>18</v>
      </c>
      <c r="F304">
        <v>7.4</v>
      </c>
      <c r="G304" s="2">
        <v>0.46147037800000001</v>
      </c>
      <c r="H304">
        <v>11</v>
      </c>
      <c r="I304">
        <v>18</v>
      </c>
      <c r="J304">
        <v>0.61099999999999999</v>
      </c>
      <c r="K304">
        <v>19</v>
      </c>
      <c r="L304">
        <v>1.73</v>
      </c>
      <c r="M304">
        <v>1.056</v>
      </c>
      <c r="N304">
        <v>7</v>
      </c>
      <c r="O304">
        <v>7.2</v>
      </c>
      <c r="P304" t="s">
        <v>31</v>
      </c>
      <c r="Q304" t="s">
        <v>31</v>
      </c>
      <c r="R304" t="s">
        <v>31</v>
      </c>
      <c r="S304" t="s">
        <v>31</v>
      </c>
      <c r="T304" t="s">
        <v>31</v>
      </c>
      <c r="U304" t="s">
        <v>31</v>
      </c>
      <c r="V304">
        <v>0.82</v>
      </c>
      <c r="W304" t="s">
        <v>31</v>
      </c>
      <c r="X304">
        <v>7.9000000000000001E-2</v>
      </c>
      <c r="Y304" t="s">
        <v>31</v>
      </c>
      <c r="Z304" t="s">
        <v>31</v>
      </c>
      <c r="AA304">
        <v>0.48299999999999998</v>
      </c>
      <c r="AB304" t="s">
        <v>31</v>
      </c>
      <c r="AC304" t="s">
        <v>31</v>
      </c>
    </row>
    <row r="305" spans="1:29" hidden="1">
      <c r="A305" t="s">
        <v>87</v>
      </c>
      <c r="B305" t="s">
        <v>118</v>
      </c>
      <c r="C305" t="s">
        <v>64</v>
      </c>
      <c r="D305" t="s">
        <v>113</v>
      </c>
      <c r="E305">
        <v>331</v>
      </c>
      <c r="F305">
        <v>30.7</v>
      </c>
      <c r="G305" s="2">
        <v>5.8798753819999998</v>
      </c>
      <c r="H305">
        <v>2</v>
      </c>
      <c r="I305">
        <v>21</v>
      </c>
      <c r="J305">
        <v>9.5000000000000001E-2</v>
      </c>
      <c r="K305">
        <v>23</v>
      </c>
      <c r="L305">
        <v>11.5</v>
      </c>
      <c r="M305">
        <v>1.095</v>
      </c>
      <c r="N305">
        <v>3.52</v>
      </c>
      <c r="O305">
        <v>3.77</v>
      </c>
      <c r="P305">
        <v>2.5000000000000001E-2</v>
      </c>
      <c r="Q305" t="s">
        <v>31</v>
      </c>
      <c r="R305">
        <v>1.2999999999999999E-2</v>
      </c>
      <c r="S305">
        <v>1.2999999999999999E-2</v>
      </c>
      <c r="T305">
        <v>1.2E-2</v>
      </c>
      <c r="U305">
        <v>1</v>
      </c>
      <c r="V305" t="s">
        <v>31</v>
      </c>
      <c r="W305">
        <v>0.50800000000000001</v>
      </c>
      <c r="X305" t="s">
        <v>31</v>
      </c>
      <c r="Y305">
        <v>1.2E-2</v>
      </c>
      <c r="Z305">
        <v>4.2000000000000003E-2</v>
      </c>
      <c r="AA305" t="s">
        <v>31</v>
      </c>
      <c r="AB305" t="s">
        <v>31</v>
      </c>
      <c r="AC305">
        <v>5.3999999999999999E-2</v>
      </c>
    </row>
    <row r="306" spans="1:29" hidden="1">
      <c r="A306" t="s">
        <v>78</v>
      </c>
      <c r="B306" t="s">
        <v>77</v>
      </c>
      <c r="C306" t="s">
        <v>128</v>
      </c>
      <c r="D306" t="s">
        <v>169</v>
      </c>
      <c r="E306">
        <v>39</v>
      </c>
      <c r="F306">
        <v>8.3000000000000007</v>
      </c>
      <c r="G306" s="2">
        <v>0.90704089499999996</v>
      </c>
      <c r="H306">
        <v>12</v>
      </c>
      <c r="I306">
        <v>32</v>
      </c>
      <c r="J306">
        <v>0.375</v>
      </c>
      <c r="K306">
        <v>30</v>
      </c>
      <c r="L306">
        <v>3</v>
      </c>
      <c r="M306">
        <v>1.125</v>
      </c>
      <c r="N306">
        <v>12.7</v>
      </c>
      <c r="O306">
        <v>20.350000000000001</v>
      </c>
      <c r="P306">
        <v>1.9570000000000001</v>
      </c>
      <c r="Q306">
        <v>2.74</v>
      </c>
      <c r="R306">
        <v>0.26500000000000001</v>
      </c>
      <c r="S306">
        <v>0.91800000000000004</v>
      </c>
      <c r="T306">
        <v>0.317</v>
      </c>
      <c r="U306">
        <v>1.1000000000000001</v>
      </c>
      <c r="V306">
        <v>0.8</v>
      </c>
      <c r="W306">
        <v>9.9000000000000005E-2</v>
      </c>
      <c r="X306">
        <v>6.4000000000000001E-2</v>
      </c>
      <c r="Y306">
        <v>1.4E-2</v>
      </c>
      <c r="Z306" t="s">
        <v>31</v>
      </c>
      <c r="AA306" t="s">
        <v>31</v>
      </c>
      <c r="AB306" t="s">
        <v>31</v>
      </c>
      <c r="AC306">
        <v>1.4E-2</v>
      </c>
    </row>
    <row r="307" spans="1:29" hidden="1">
      <c r="A307" t="s">
        <v>67</v>
      </c>
      <c r="B307" t="s">
        <v>117</v>
      </c>
      <c r="C307" t="s">
        <v>204</v>
      </c>
      <c r="D307" t="s">
        <v>210</v>
      </c>
      <c r="E307">
        <v>69.5</v>
      </c>
      <c r="F307">
        <v>13.3</v>
      </c>
      <c r="G307" s="2">
        <v>1.5029055069999999</v>
      </c>
      <c r="H307">
        <v>9</v>
      </c>
      <c r="I307">
        <v>44</v>
      </c>
      <c r="J307">
        <v>0.20499999999999999</v>
      </c>
      <c r="K307">
        <v>50</v>
      </c>
      <c r="L307">
        <v>5.56</v>
      </c>
      <c r="M307">
        <v>1.1359999999999999</v>
      </c>
      <c r="N307">
        <v>4.8899999999999997</v>
      </c>
      <c r="O307">
        <v>4.2</v>
      </c>
      <c r="P307">
        <v>0.124</v>
      </c>
      <c r="Q307" t="s">
        <v>31</v>
      </c>
      <c r="R307">
        <v>4.0000000000000001E-3</v>
      </c>
      <c r="S307" t="s">
        <v>31</v>
      </c>
      <c r="T307" t="s">
        <v>31</v>
      </c>
      <c r="U307">
        <v>4.5999999999999996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  <c r="AA307" t="s">
        <v>31</v>
      </c>
      <c r="AB307" t="s">
        <v>31</v>
      </c>
      <c r="AC307" t="s">
        <v>31</v>
      </c>
    </row>
    <row r="308" spans="1:29" hidden="1">
      <c r="A308" t="s">
        <v>49</v>
      </c>
      <c r="B308" t="s">
        <v>173</v>
      </c>
      <c r="C308" t="s">
        <v>128</v>
      </c>
      <c r="D308" t="s">
        <v>169</v>
      </c>
      <c r="E308">
        <v>39</v>
      </c>
      <c r="F308">
        <v>8.3000000000000007</v>
      </c>
      <c r="G308" s="2">
        <v>0.90704089499999996</v>
      </c>
      <c r="H308">
        <v>5</v>
      </c>
      <c r="I308">
        <v>8.6</v>
      </c>
      <c r="J308">
        <v>0.58499999999999996</v>
      </c>
      <c r="K308">
        <v>6</v>
      </c>
      <c r="L308">
        <v>2</v>
      </c>
      <c r="M308">
        <v>1.17</v>
      </c>
      <c r="N308">
        <v>7.6</v>
      </c>
      <c r="O308">
        <v>8.9</v>
      </c>
      <c r="P308">
        <v>0.84499999999999997</v>
      </c>
      <c r="Q308" t="s">
        <v>31</v>
      </c>
      <c r="R308" t="s">
        <v>31</v>
      </c>
      <c r="S308">
        <v>8.2000000000000003E-2</v>
      </c>
      <c r="T308">
        <v>7.5999999999999998E-2</v>
      </c>
      <c r="U308" t="s">
        <v>31</v>
      </c>
      <c r="V308">
        <v>0.8</v>
      </c>
      <c r="W308">
        <v>4.4999999999999998E-2</v>
      </c>
      <c r="X308">
        <v>6.4000000000000001E-2</v>
      </c>
      <c r="Y308" t="s">
        <v>31</v>
      </c>
      <c r="Z308" t="s">
        <v>31</v>
      </c>
      <c r="AA308">
        <v>0.79900000000000004</v>
      </c>
      <c r="AB308" t="s">
        <v>31</v>
      </c>
      <c r="AC308" t="s">
        <v>31</v>
      </c>
    </row>
    <row r="309" spans="1:29" hidden="1">
      <c r="A309" t="s">
        <v>87</v>
      </c>
      <c r="B309" t="s">
        <v>118</v>
      </c>
      <c r="C309" t="s">
        <v>204</v>
      </c>
      <c r="D309" t="s">
        <v>203</v>
      </c>
      <c r="E309">
        <v>54</v>
      </c>
      <c r="F309">
        <v>11.1</v>
      </c>
      <c r="G309" s="2">
        <v>1.205449054</v>
      </c>
      <c r="H309">
        <v>2</v>
      </c>
      <c r="I309">
        <v>22.5</v>
      </c>
      <c r="J309">
        <v>8.8999999999999996E-2</v>
      </c>
      <c r="K309" t="s">
        <v>31</v>
      </c>
      <c r="L309">
        <v>14.3</v>
      </c>
      <c r="M309">
        <v>1.2709999999999999</v>
      </c>
      <c r="N309">
        <v>3.52</v>
      </c>
      <c r="O309">
        <v>3.77</v>
      </c>
      <c r="P309">
        <v>2.5000000000000001E-2</v>
      </c>
      <c r="Q309" t="s">
        <v>31</v>
      </c>
      <c r="R309">
        <v>1.2999999999999999E-2</v>
      </c>
      <c r="S309">
        <v>1.2999999999999999E-2</v>
      </c>
      <c r="T309">
        <v>1.2E-2</v>
      </c>
      <c r="U309">
        <v>1</v>
      </c>
      <c r="V309" t="s">
        <v>31</v>
      </c>
      <c r="W309">
        <v>0.50800000000000001</v>
      </c>
      <c r="X309" t="s">
        <v>31</v>
      </c>
      <c r="Y309">
        <v>1.2E-2</v>
      </c>
      <c r="Z309">
        <v>4.2000000000000003E-2</v>
      </c>
      <c r="AA309" t="s">
        <v>31</v>
      </c>
      <c r="AB309" t="s">
        <v>31</v>
      </c>
      <c r="AC309">
        <v>5.3999999999999999E-2</v>
      </c>
    </row>
    <row r="310" spans="1:29" hidden="1">
      <c r="A310" t="s">
        <v>129</v>
      </c>
      <c r="B310" t="s">
        <v>191</v>
      </c>
      <c r="C310" t="s">
        <v>128</v>
      </c>
      <c r="D310" t="s">
        <v>178</v>
      </c>
      <c r="E310">
        <v>32.5</v>
      </c>
      <c r="F310">
        <v>8.9</v>
      </c>
      <c r="G310" s="2">
        <v>0.77343226300000001</v>
      </c>
      <c r="H310">
        <v>4</v>
      </c>
      <c r="I310">
        <v>3</v>
      </c>
      <c r="J310">
        <v>1.333</v>
      </c>
      <c r="K310" t="s">
        <v>31</v>
      </c>
      <c r="L310">
        <v>1</v>
      </c>
      <c r="M310">
        <v>1.333</v>
      </c>
      <c r="N310" t="s">
        <v>31</v>
      </c>
      <c r="O310" t="s">
        <v>31</v>
      </c>
      <c r="P310" t="s">
        <v>31</v>
      </c>
      <c r="Q310" t="s">
        <v>31</v>
      </c>
      <c r="R310" t="s">
        <v>31</v>
      </c>
      <c r="S310" t="s">
        <v>31</v>
      </c>
      <c r="T310" t="s">
        <v>31</v>
      </c>
      <c r="U310" t="s">
        <v>31</v>
      </c>
      <c r="V310" t="s">
        <v>31</v>
      </c>
      <c r="W310" t="s">
        <v>31</v>
      </c>
      <c r="X310" t="s">
        <v>31</v>
      </c>
      <c r="Y310" t="s">
        <v>31</v>
      </c>
      <c r="Z310" t="s">
        <v>31</v>
      </c>
      <c r="AA310" t="s">
        <v>31</v>
      </c>
      <c r="AB310" t="s">
        <v>31</v>
      </c>
      <c r="AC310" t="s">
        <v>31</v>
      </c>
    </row>
    <row r="311" spans="1:29" hidden="1">
      <c r="A311" t="s">
        <v>141</v>
      </c>
      <c r="B311" t="s">
        <v>140</v>
      </c>
      <c r="C311" t="s">
        <v>128</v>
      </c>
      <c r="D311" t="s">
        <v>178</v>
      </c>
      <c r="E311">
        <v>32.5</v>
      </c>
      <c r="F311">
        <v>8.9</v>
      </c>
      <c r="G311" s="2">
        <v>0.77343226300000001</v>
      </c>
      <c r="H311">
        <v>32</v>
      </c>
      <c r="I311">
        <v>40</v>
      </c>
      <c r="J311">
        <v>0.8</v>
      </c>
      <c r="K311">
        <v>54</v>
      </c>
      <c r="L311">
        <v>1.69</v>
      </c>
      <c r="M311">
        <v>1.35</v>
      </c>
      <c r="N311">
        <v>15.36</v>
      </c>
      <c r="O311">
        <v>21.45</v>
      </c>
      <c r="P311">
        <v>0.98</v>
      </c>
      <c r="Q311" t="s">
        <v>31</v>
      </c>
      <c r="R311">
        <v>0.70499999999999996</v>
      </c>
      <c r="S311" t="s">
        <v>31</v>
      </c>
      <c r="T311" t="s">
        <v>31</v>
      </c>
      <c r="U311">
        <v>1</v>
      </c>
      <c r="V311">
        <v>0.75</v>
      </c>
      <c r="W311">
        <v>0.155</v>
      </c>
      <c r="X311">
        <v>9.2999999999999999E-2</v>
      </c>
      <c r="Y311" t="s">
        <v>31</v>
      </c>
      <c r="Z311" t="s">
        <v>31</v>
      </c>
      <c r="AA311" t="s">
        <v>31</v>
      </c>
      <c r="AB311">
        <v>0.70299999999999996</v>
      </c>
      <c r="AC311" t="s">
        <v>31</v>
      </c>
    </row>
    <row r="312" spans="1:29" hidden="1">
      <c r="A312" t="s">
        <v>67</v>
      </c>
      <c r="B312" t="s">
        <v>185</v>
      </c>
      <c r="C312" t="s">
        <v>204</v>
      </c>
      <c r="D312" t="s">
        <v>203</v>
      </c>
      <c r="E312">
        <v>54</v>
      </c>
      <c r="F312">
        <v>11.1</v>
      </c>
      <c r="G312" s="2">
        <v>1.205449054</v>
      </c>
      <c r="H312">
        <v>1</v>
      </c>
      <c r="I312">
        <v>7.4</v>
      </c>
      <c r="J312">
        <v>0.13500000000000001</v>
      </c>
      <c r="K312" t="s">
        <v>31</v>
      </c>
      <c r="L312">
        <v>10.029999999999999</v>
      </c>
      <c r="M312">
        <v>1.355</v>
      </c>
      <c r="N312">
        <v>3.2</v>
      </c>
      <c r="O312">
        <v>3.36</v>
      </c>
      <c r="P312">
        <v>5.5E-2</v>
      </c>
      <c r="Q312" t="s">
        <v>31</v>
      </c>
      <c r="R312">
        <v>1E-3</v>
      </c>
      <c r="S312">
        <v>5.2999999999999999E-2</v>
      </c>
      <c r="T312">
        <v>6.0000000000000001E-3</v>
      </c>
      <c r="U312">
        <v>12.6</v>
      </c>
      <c r="V312" t="s">
        <v>31</v>
      </c>
      <c r="W312" t="s">
        <v>31</v>
      </c>
      <c r="X312" t="s">
        <v>31</v>
      </c>
      <c r="Y312" t="s">
        <v>31</v>
      </c>
      <c r="Z312" t="s">
        <v>31</v>
      </c>
      <c r="AA312" t="s">
        <v>31</v>
      </c>
      <c r="AB312" t="s">
        <v>31</v>
      </c>
      <c r="AC312" t="s">
        <v>31</v>
      </c>
    </row>
    <row r="313" spans="1:29" hidden="1">
      <c r="A313" t="s">
        <v>67</v>
      </c>
      <c r="B313" t="s">
        <v>185</v>
      </c>
      <c r="C313" t="s">
        <v>204</v>
      </c>
      <c r="D313" t="s">
        <v>210</v>
      </c>
      <c r="E313">
        <v>69.5</v>
      </c>
      <c r="F313">
        <v>13.3</v>
      </c>
      <c r="G313" s="2">
        <v>1.5029055069999999</v>
      </c>
      <c r="H313">
        <v>1</v>
      </c>
      <c r="I313">
        <v>7.4</v>
      </c>
      <c r="J313">
        <v>0.13500000000000001</v>
      </c>
      <c r="K313" t="s">
        <v>31</v>
      </c>
      <c r="L313">
        <v>10.029999999999999</v>
      </c>
      <c r="M313">
        <v>1.355</v>
      </c>
      <c r="N313">
        <v>3.2</v>
      </c>
      <c r="O313">
        <v>3.36</v>
      </c>
      <c r="P313">
        <v>5.5E-2</v>
      </c>
      <c r="Q313" t="s">
        <v>31</v>
      </c>
      <c r="R313">
        <v>1E-3</v>
      </c>
      <c r="S313">
        <v>5.2999999999999999E-2</v>
      </c>
      <c r="T313">
        <v>6.0000000000000001E-3</v>
      </c>
      <c r="U313">
        <v>12.6</v>
      </c>
      <c r="V313" t="s">
        <v>31</v>
      </c>
      <c r="W313" t="s">
        <v>31</v>
      </c>
      <c r="X313" t="s">
        <v>31</v>
      </c>
      <c r="Y313" t="s">
        <v>31</v>
      </c>
      <c r="Z313" t="s">
        <v>31</v>
      </c>
      <c r="AA313" t="s">
        <v>31</v>
      </c>
      <c r="AB313" t="s">
        <v>31</v>
      </c>
      <c r="AC313" t="s">
        <v>31</v>
      </c>
    </row>
    <row r="314" spans="1:29" hidden="1">
      <c r="A314" t="s">
        <v>131</v>
      </c>
      <c r="B314" t="s">
        <v>132</v>
      </c>
      <c r="C314" t="s">
        <v>128</v>
      </c>
      <c r="D314" t="s">
        <v>178</v>
      </c>
      <c r="E314">
        <v>32.5</v>
      </c>
      <c r="F314">
        <v>8.9</v>
      </c>
      <c r="G314" s="2">
        <v>0.77343226300000001</v>
      </c>
      <c r="H314">
        <v>2</v>
      </c>
      <c r="I314">
        <v>4.4000000000000004</v>
      </c>
      <c r="J314">
        <v>0.45500000000000002</v>
      </c>
      <c r="K314" t="s">
        <v>31</v>
      </c>
      <c r="L314">
        <v>2.99</v>
      </c>
      <c r="M314">
        <v>1.36</v>
      </c>
      <c r="N314">
        <v>5</v>
      </c>
      <c r="O314">
        <v>10</v>
      </c>
      <c r="P314" t="s">
        <v>31</v>
      </c>
      <c r="Q314" t="s">
        <v>31</v>
      </c>
      <c r="R314" t="s">
        <v>31</v>
      </c>
      <c r="S314" t="s">
        <v>31</v>
      </c>
      <c r="T314" t="s">
        <v>31</v>
      </c>
      <c r="U314" t="s">
        <v>31</v>
      </c>
      <c r="V314" t="s">
        <v>31</v>
      </c>
      <c r="W314" t="s">
        <v>31</v>
      </c>
      <c r="X314" t="s">
        <v>31</v>
      </c>
      <c r="Y314" t="s">
        <v>31</v>
      </c>
      <c r="Z314" t="s">
        <v>31</v>
      </c>
      <c r="AA314" t="s">
        <v>31</v>
      </c>
      <c r="AB314" t="s">
        <v>31</v>
      </c>
      <c r="AC314" t="s">
        <v>31</v>
      </c>
    </row>
    <row r="315" spans="1:29" hidden="1">
      <c r="A315" t="s">
        <v>80</v>
      </c>
      <c r="B315" t="s">
        <v>196</v>
      </c>
      <c r="C315" t="s">
        <v>128</v>
      </c>
      <c r="D315" t="s">
        <v>178</v>
      </c>
      <c r="E315">
        <v>32.5</v>
      </c>
      <c r="F315">
        <v>8.9</v>
      </c>
      <c r="G315" s="2">
        <v>0.77343226300000001</v>
      </c>
      <c r="H315">
        <v>9</v>
      </c>
      <c r="I315">
        <v>10</v>
      </c>
      <c r="J315">
        <v>0.9</v>
      </c>
      <c r="K315">
        <v>14</v>
      </c>
      <c r="L315">
        <v>1.56</v>
      </c>
      <c r="M315">
        <v>1.4</v>
      </c>
      <c r="N315" t="s">
        <v>31</v>
      </c>
      <c r="O315">
        <v>22.3</v>
      </c>
      <c r="P315" t="s">
        <v>31</v>
      </c>
      <c r="Q315" t="s">
        <v>31</v>
      </c>
      <c r="R315" t="s">
        <v>31</v>
      </c>
      <c r="S315" t="s">
        <v>31</v>
      </c>
      <c r="T315" t="s">
        <v>31</v>
      </c>
      <c r="U315" t="s">
        <v>31</v>
      </c>
      <c r="V315" t="s">
        <v>31</v>
      </c>
      <c r="W315" t="s">
        <v>31</v>
      </c>
      <c r="X315" t="s">
        <v>31</v>
      </c>
      <c r="Y315" t="s">
        <v>31</v>
      </c>
      <c r="Z315" t="s">
        <v>31</v>
      </c>
      <c r="AA315" t="s">
        <v>31</v>
      </c>
      <c r="AB315" t="s">
        <v>31</v>
      </c>
      <c r="AC315" t="s">
        <v>31</v>
      </c>
    </row>
    <row r="316" spans="1:29" hidden="1">
      <c r="A316" t="s">
        <v>67</v>
      </c>
      <c r="B316" t="s">
        <v>185</v>
      </c>
      <c r="C316" t="s">
        <v>204</v>
      </c>
      <c r="D316" t="s">
        <v>203</v>
      </c>
      <c r="E316">
        <v>54</v>
      </c>
      <c r="F316">
        <v>11.1</v>
      </c>
      <c r="G316" s="2">
        <v>1.205449054</v>
      </c>
      <c r="H316">
        <v>2</v>
      </c>
      <c r="I316">
        <v>14.2</v>
      </c>
      <c r="J316">
        <v>0.14099999999999999</v>
      </c>
      <c r="K316" t="s">
        <v>31</v>
      </c>
      <c r="L316">
        <v>10.029999999999999</v>
      </c>
      <c r="M316">
        <v>1.413</v>
      </c>
      <c r="N316">
        <v>3.2</v>
      </c>
      <c r="O316">
        <v>3.36</v>
      </c>
      <c r="P316">
        <v>5.5E-2</v>
      </c>
      <c r="Q316" t="s">
        <v>31</v>
      </c>
      <c r="R316">
        <v>1E-3</v>
      </c>
      <c r="S316">
        <v>5.2999999999999999E-2</v>
      </c>
      <c r="T316">
        <v>6.0000000000000001E-3</v>
      </c>
      <c r="U316">
        <v>12.6</v>
      </c>
      <c r="V316" t="s">
        <v>31</v>
      </c>
      <c r="W316" t="s">
        <v>31</v>
      </c>
      <c r="X316" t="s">
        <v>31</v>
      </c>
      <c r="Y316" t="s">
        <v>31</v>
      </c>
      <c r="Z316" t="s">
        <v>31</v>
      </c>
      <c r="AA316" t="s">
        <v>31</v>
      </c>
      <c r="AB316" t="s">
        <v>31</v>
      </c>
      <c r="AC316" t="s">
        <v>31</v>
      </c>
    </row>
    <row r="317" spans="1:29" hidden="1">
      <c r="A317" t="s">
        <v>131</v>
      </c>
      <c r="B317" t="s">
        <v>132</v>
      </c>
      <c r="C317" t="s">
        <v>128</v>
      </c>
      <c r="D317" t="s">
        <v>126</v>
      </c>
      <c r="E317">
        <v>18</v>
      </c>
      <c r="F317">
        <v>7.4</v>
      </c>
      <c r="G317" s="2">
        <v>0.46147037800000001</v>
      </c>
      <c r="H317">
        <v>2</v>
      </c>
      <c r="I317">
        <v>3.5</v>
      </c>
      <c r="J317">
        <v>0.57099999999999995</v>
      </c>
      <c r="K317" t="s">
        <v>31</v>
      </c>
      <c r="L317">
        <v>2.54</v>
      </c>
      <c r="M317">
        <v>1.4510000000000001</v>
      </c>
      <c r="N317">
        <v>5</v>
      </c>
      <c r="O317">
        <v>10</v>
      </c>
      <c r="P317" t="s">
        <v>31</v>
      </c>
      <c r="Q317" t="s">
        <v>31</v>
      </c>
      <c r="R317" t="s">
        <v>31</v>
      </c>
      <c r="S317" t="s">
        <v>31</v>
      </c>
      <c r="T317" t="s">
        <v>31</v>
      </c>
      <c r="U317" t="s">
        <v>31</v>
      </c>
      <c r="V317" t="s">
        <v>31</v>
      </c>
      <c r="W317" t="s">
        <v>31</v>
      </c>
      <c r="X317" t="s">
        <v>31</v>
      </c>
      <c r="Y317" t="s">
        <v>31</v>
      </c>
      <c r="Z317" t="s">
        <v>31</v>
      </c>
      <c r="AA317" t="s">
        <v>31</v>
      </c>
      <c r="AB317" t="s">
        <v>31</v>
      </c>
      <c r="AC317" t="s">
        <v>31</v>
      </c>
    </row>
    <row r="318" spans="1:29" hidden="1">
      <c r="A318" t="s">
        <v>162</v>
      </c>
      <c r="B318" t="s">
        <v>161</v>
      </c>
      <c r="C318" t="s">
        <v>128</v>
      </c>
      <c r="D318" t="s">
        <v>164</v>
      </c>
      <c r="E318">
        <v>18</v>
      </c>
      <c r="F318">
        <v>5.2</v>
      </c>
      <c r="G318" s="2">
        <v>0.46147037800000001</v>
      </c>
      <c r="H318">
        <v>4</v>
      </c>
      <c r="I318">
        <v>13</v>
      </c>
      <c r="J318">
        <v>0.308</v>
      </c>
      <c r="K318">
        <v>19</v>
      </c>
      <c r="L318">
        <v>4.75</v>
      </c>
      <c r="M318">
        <v>1.462</v>
      </c>
      <c r="N318">
        <v>2.92</v>
      </c>
      <c r="O318">
        <v>3.24</v>
      </c>
      <c r="P318">
        <v>0.01</v>
      </c>
      <c r="Q318" t="s">
        <v>31</v>
      </c>
      <c r="R318">
        <v>4.0000000000000001E-3</v>
      </c>
      <c r="S318">
        <v>6.0000000000000001E-3</v>
      </c>
      <c r="T318" t="s">
        <v>31</v>
      </c>
      <c r="U318">
        <v>1</v>
      </c>
      <c r="V318" t="s">
        <v>31</v>
      </c>
      <c r="W318">
        <v>0.48799999999999999</v>
      </c>
      <c r="X318">
        <v>0.107</v>
      </c>
      <c r="Y318">
        <v>1E-3</v>
      </c>
      <c r="Z318">
        <v>2.1000000000000001E-2</v>
      </c>
      <c r="AA318" t="s">
        <v>31</v>
      </c>
      <c r="AB318" t="s">
        <v>31</v>
      </c>
      <c r="AC318">
        <v>2.1999999999999999E-2</v>
      </c>
    </row>
    <row r="319" spans="1:29" hidden="1">
      <c r="A319" t="s">
        <v>152</v>
      </c>
      <c r="B319" t="s">
        <v>151</v>
      </c>
      <c r="C319" t="s">
        <v>204</v>
      </c>
      <c r="D319" t="s">
        <v>210</v>
      </c>
      <c r="E319">
        <v>69.5</v>
      </c>
      <c r="F319">
        <v>13.3</v>
      </c>
      <c r="G319" s="2">
        <v>1.5029055069999999</v>
      </c>
      <c r="H319">
        <v>13</v>
      </c>
      <c r="I319">
        <v>43</v>
      </c>
      <c r="J319">
        <v>0.30199999999999999</v>
      </c>
      <c r="K319" t="s">
        <v>31</v>
      </c>
      <c r="L319">
        <v>4.92</v>
      </c>
      <c r="M319">
        <v>1.488</v>
      </c>
      <c r="N319">
        <v>10.39</v>
      </c>
      <c r="O319">
        <v>12.8</v>
      </c>
      <c r="P319">
        <v>0.52200000000000002</v>
      </c>
      <c r="Q319" t="s">
        <v>31</v>
      </c>
      <c r="R319">
        <v>0.23899999999999999</v>
      </c>
      <c r="S319">
        <v>0.26500000000000001</v>
      </c>
      <c r="T319">
        <v>0.27900000000000003</v>
      </c>
      <c r="U319">
        <v>50</v>
      </c>
      <c r="V319" t="s">
        <v>31</v>
      </c>
      <c r="W319">
        <v>0.52600000000000002</v>
      </c>
      <c r="X319">
        <v>7.2999999999999995E-2</v>
      </c>
      <c r="Y319">
        <v>4.0000000000000001E-3</v>
      </c>
      <c r="Z319">
        <v>7.0000000000000007E-2</v>
      </c>
      <c r="AA319" t="s">
        <v>31</v>
      </c>
      <c r="AB319" t="s">
        <v>31</v>
      </c>
      <c r="AC319">
        <v>7.3999999999999996E-2</v>
      </c>
    </row>
    <row r="320" spans="1:29" hidden="1">
      <c r="A320" t="s">
        <v>39</v>
      </c>
      <c r="B320" t="s">
        <v>38</v>
      </c>
      <c r="C320" t="s">
        <v>128</v>
      </c>
      <c r="D320" t="s">
        <v>178</v>
      </c>
      <c r="E320">
        <v>32.5</v>
      </c>
      <c r="F320">
        <v>8.9</v>
      </c>
      <c r="G320" s="2">
        <v>0.77343226300000001</v>
      </c>
      <c r="H320">
        <v>3</v>
      </c>
      <c r="I320">
        <v>15</v>
      </c>
      <c r="J320">
        <v>1</v>
      </c>
      <c r="K320" t="s">
        <v>31</v>
      </c>
      <c r="L320">
        <v>1.5</v>
      </c>
      <c r="M320">
        <v>1.5</v>
      </c>
      <c r="N320">
        <v>10.7</v>
      </c>
      <c r="O320">
        <v>12.3</v>
      </c>
      <c r="P320">
        <v>1.6</v>
      </c>
      <c r="Q320">
        <v>0.7</v>
      </c>
      <c r="R320">
        <v>1.05</v>
      </c>
      <c r="S320" t="s">
        <v>31</v>
      </c>
      <c r="T320" t="s">
        <v>31</v>
      </c>
      <c r="U320">
        <v>2</v>
      </c>
      <c r="V320">
        <v>0.81</v>
      </c>
      <c r="W320">
        <v>6.3E-2</v>
      </c>
      <c r="X320">
        <v>6.8000000000000005E-2</v>
      </c>
      <c r="Y320" t="s">
        <v>31</v>
      </c>
      <c r="Z320" t="s">
        <v>31</v>
      </c>
      <c r="AA320" t="s">
        <v>31</v>
      </c>
      <c r="AB320">
        <v>0.82699999999999996</v>
      </c>
      <c r="AC320" t="s">
        <v>31</v>
      </c>
    </row>
    <row r="321" spans="1:29" hidden="1">
      <c r="A321" t="s">
        <v>80</v>
      </c>
      <c r="B321" t="s">
        <v>116</v>
      </c>
      <c r="C321" t="s">
        <v>128</v>
      </c>
      <c r="D321" t="s">
        <v>178</v>
      </c>
      <c r="E321">
        <v>32.5</v>
      </c>
      <c r="F321">
        <v>8.9</v>
      </c>
      <c r="G321" s="2">
        <v>0.77343226300000001</v>
      </c>
      <c r="H321">
        <v>115</v>
      </c>
      <c r="I321">
        <v>116</v>
      </c>
      <c r="J321">
        <v>0.99099999999999999</v>
      </c>
      <c r="K321" t="s">
        <v>31</v>
      </c>
      <c r="L321">
        <v>1.53</v>
      </c>
      <c r="M321">
        <v>1.5169999999999999</v>
      </c>
      <c r="N321">
        <v>19.5</v>
      </c>
      <c r="O321">
        <v>25</v>
      </c>
      <c r="P321">
        <v>0.5</v>
      </c>
      <c r="Q321" t="s">
        <v>31</v>
      </c>
      <c r="R321">
        <v>0.2</v>
      </c>
      <c r="S321" t="s">
        <v>31</v>
      </c>
      <c r="T321" t="s">
        <v>31</v>
      </c>
      <c r="U321" t="s">
        <v>31</v>
      </c>
      <c r="V321">
        <v>0.86</v>
      </c>
      <c r="W321">
        <v>2.8000000000000001E-2</v>
      </c>
      <c r="X321">
        <v>5.6000000000000001E-2</v>
      </c>
      <c r="Y321" t="s">
        <v>31</v>
      </c>
      <c r="Z321" t="s">
        <v>31</v>
      </c>
      <c r="AA321">
        <v>0.88</v>
      </c>
      <c r="AB321" t="s">
        <v>31</v>
      </c>
      <c r="AC321" t="s">
        <v>31</v>
      </c>
    </row>
    <row r="322" spans="1:29" hidden="1">
      <c r="A322" t="s">
        <v>47</v>
      </c>
      <c r="B322" t="s">
        <v>46</v>
      </c>
      <c r="C322" t="s">
        <v>32</v>
      </c>
      <c r="D322" t="s">
        <v>29</v>
      </c>
      <c r="E322">
        <v>1250</v>
      </c>
      <c r="F322">
        <v>19.100000000000001</v>
      </c>
      <c r="G322" s="2">
        <v>18.781880900000001</v>
      </c>
      <c r="H322">
        <v>3</v>
      </c>
      <c r="I322">
        <v>330</v>
      </c>
      <c r="J322">
        <v>1.7999999999999999E-2</v>
      </c>
      <c r="K322" t="s">
        <v>31</v>
      </c>
      <c r="L322">
        <v>85</v>
      </c>
      <c r="M322">
        <v>1.5449999999999999</v>
      </c>
      <c r="N322">
        <v>13.29</v>
      </c>
      <c r="O322">
        <v>12.98</v>
      </c>
      <c r="P322">
        <v>1.421</v>
      </c>
      <c r="Q322">
        <v>0.46</v>
      </c>
      <c r="R322">
        <v>1.0649999999999999</v>
      </c>
      <c r="S322">
        <v>0.32300000000000001</v>
      </c>
      <c r="T322">
        <v>0.96299999999999997</v>
      </c>
      <c r="U322">
        <v>1</v>
      </c>
      <c r="V322">
        <v>0.68</v>
      </c>
      <c r="W322">
        <v>0.13600000000000001</v>
      </c>
      <c r="X322">
        <v>5.0999999999999997E-2</v>
      </c>
      <c r="Y322">
        <v>4.0000000000000001E-3</v>
      </c>
      <c r="Z322">
        <v>0.182</v>
      </c>
      <c r="AA322" t="s">
        <v>31</v>
      </c>
      <c r="AB322">
        <v>0.69899999999999995</v>
      </c>
      <c r="AC322">
        <v>0.186</v>
      </c>
    </row>
    <row r="323" spans="1:29" hidden="1">
      <c r="A323" t="s">
        <v>80</v>
      </c>
      <c r="B323" t="s">
        <v>186</v>
      </c>
      <c r="C323" t="s">
        <v>128</v>
      </c>
      <c r="D323" t="s">
        <v>178</v>
      </c>
      <c r="E323">
        <v>32.5</v>
      </c>
      <c r="F323">
        <v>8.9</v>
      </c>
      <c r="G323" s="2">
        <v>0.77343226300000001</v>
      </c>
      <c r="H323">
        <v>54</v>
      </c>
      <c r="I323">
        <v>60</v>
      </c>
      <c r="J323">
        <v>0.9</v>
      </c>
      <c r="K323">
        <v>94</v>
      </c>
      <c r="L323">
        <v>1.74</v>
      </c>
      <c r="M323">
        <v>1.5669999999999999</v>
      </c>
      <c r="N323" t="s">
        <v>31</v>
      </c>
      <c r="O323" t="s">
        <v>31</v>
      </c>
      <c r="P323" t="s">
        <v>31</v>
      </c>
      <c r="Q323" t="s">
        <v>31</v>
      </c>
      <c r="R323" t="s">
        <v>31</v>
      </c>
      <c r="S323" t="s">
        <v>31</v>
      </c>
      <c r="T323" t="s">
        <v>31</v>
      </c>
      <c r="U323" t="s">
        <v>31</v>
      </c>
      <c r="V323" t="s">
        <v>31</v>
      </c>
      <c r="W323" t="s">
        <v>31</v>
      </c>
      <c r="X323" t="s">
        <v>31</v>
      </c>
      <c r="Y323" t="s">
        <v>31</v>
      </c>
      <c r="Z323" t="s">
        <v>31</v>
      </c>
      <c r="AA323" t="s">
        <v>31</v>
      </c>
      <c r="AB323" t="s">
        <v>31</v>
      </c>
      <c r="AC323" t="s">
        <v>31</v>
      </c>
    </row>
    <row r="324" spans="1:29" hidden="1">
      <c r="A324" t="s">
        <v>45</v>
      </c>
      <c r="B324" t="s">
        <v>44</v>
      </c>
      <c r="C324" t="s">
        <v>204</v>
      </c>
      <c r="D324" t="s">
        <v>210</v>
      </c>
      <c r="E324">
        <v>69.5</v>
      </c>
      <c r="F324">
        <v>13.3</v>
      </c>
      <c r="G324" s="2">
        <v>1.5029055069999999</v>
      </c>
      <c r="H324">
        <v>4</v>
      </c>
      <c r="I324">
        <v>15</v>
      </c>
      <c r="J324">
        <v>1.0669999999999999</v>
      </c>
      <c r="K324" t="s">
        <v>31</v>
      </c>
      <c r="L324">
        <v>1.5</v>
      </c>
      <c r="M324">
        <v>1.6</v>
      </c>
      <c r="N324">
        <v>15.48</v>
      </c>
      <c r="O324">
        <v>20.46</v>
      </c>
      <c r="P324">
        <v>1.4</v>
      </c>
      <c r="Q324" t="s">
        <v>31</v>
      </c>
      <c r="R324">
        <v>1.1000000000000001</v>
      </c>
      <c r="S324" t="s">
        <v>31</v>
      </c>
      <c r="T324" t="s">
        <v>31</v>
      </c>
      <c r="U324">
        <v>3</v>
      </c>
      <c r="V324">
        <v>0.56000000000000005</v>
      </c>
      <c r="W324">
        <v>0.626</v>
      </c>
      <c r="X324">
        <v>0.11</v>
      </c>
      <c r="Y324" t="s">
        <v>31</v>
      </c>
      <c r="Z324" t="s">
        <v>31</v>
      </c>
      <c r="AA324" t="s">
        <v>31</v>
      </c>
      <c r="AB324">
        <v>0.246</v>
      </c>
      <c r="AC324" t="s">
        <v>31</v>
      </c>
    </row>
    <row r="325" spans="1:29" hidden="1">
      <c r="A325" t="s">
        <v>87</v>
      </c>
      <c r="B325" t="s">
        <v>86</v>
      </c>
      <c r="C325" t="s">
        <v>128</v>
      </c>
      <c r="D325" t="s">
        <v>164</v>
      </c>
      <c r="E325">
        <v>18</v>
      </c>
      <c r="F325">
        <v>5.2</v>
      </c>
      <c r="G325" s="2">
        <v>0.46147037800000001</v>
      </c>
      <c r="H325">
        <v>9</v>
      </c>
      <c r="I325">
        <v>20.8</v>
      </c>
      <c r="J325">
        <v>0.433</v>
      </c>
      <c r="K325" t="s">
        <v>31</v>
      </c>
      <c r="L325">
        <v>3.71</v>
      </c>
      <c r="M325">
        <v>1.605</v>
      </c>
      <c r="N325">
        <v>5.26</v>
      </c>
      <c r="O325">
        <v>5.23</v>
      </c>
      <c r="P325">
        <v>0.161</v>
      </c>
      <c r="Q325">
        <v>0.1</v>
      </c>
      <c r="R325">
        <v>8.5000000000000006E-2</v>
      </c>
      <c r="S325">
        <v>8.0000000000000002E-3</v>
      </c>
      <c r="T325">
        <v>2.3E-2</v>
      </c>
      <c r="U325">
        <v>1</v>
      </c>
      <c r="V325">
        <v>0.86</v>
      </c>
      <c r="W325">
        <v>0.08</v>
      </c>
      <c r="X325">
        <v>2.9000000000000001E-2</v>
      </c>
      <c r="Y325">
        <v>1E-3</v>
      </c>
      <c r="Z325" t="s">
        <v>31</v>
      </c>
      <c r="AA325" t="s">
        <v>31</v>
      </c>
      <c r="AB325" t="s">
        <v>31</v>
      </c>
      <c r="AC325">
        <v>1E-3</v>
      </c>
    </row>
    <row r="326" spans="1:29" hidden="1">
      <c r="A326" t="s">
        <v>145</v>
      </c>
      <c r="B326" t="s">
        <v>144</v>
      </c>
      <c r="C326" t="s">
        <v>128</v>
      </c>
      <c r="D326" t="s">
        <v>126</v>
      </c>
      <c r="E326">
        <v>18</v>
      </c>
      <c r="F326">
        <v>7.4</v>
      </c>
      <c r="G326" s="2">
        <v>0.46147037800000001</v>
      </c>
      <c r="H326">
        <v>21</v>
      </c>
      <c r="I326">
        <v>23</v>
      </c>
      <c r="J326">
        <v>0.91300000000000003</v>
      </c>
      <c r="K326">
        <v>37</v>
      </c>
      <c r="L326">
        <v>1.76</v>
      </c>
      <c r="M326">
        <v>1.609</v>
      </c>
      <c r="N326">
        <v>11.6</v>
      </c>
      <c r="O326" t="s">
        <v>31</v>
      </c>
      <c r="P326">
        <v>0.8</v>
      </c>
      <c r="Q326" t="s">
        <v>31</v>
      </c>
      <c r="R326" t="s">
        <v>31</v>
      </c>
      <c r="S326">
        <v>0.13</v>
      </c>
      <c r="T326" t="s">
        <v>31</v>
      </c>
      <c r="U326">
        <v>3</v>
      </c>
      <c r="V326" t="s">
        <v>31</v>
      </c>
      <c r="W326" t="s">
        <v>31</v>
      </c>
      <c r="X326" t="s">
        <v>31</v>
      </c>
      <c r="Y326" t="s">
        <v>31</v>
      </c>
      <c r="Z326" t="s">
        <v>31</v>
      </c>
      <c r="AA326" t="s">
        <v>31</v>
      </c>
      <c r="AB326" t="s">
        <v>31</v>
      </c>
      <c r="AC326" t="s">
        <v>31</v>
      </c>
    </row>
    <row r="327" spans="1:29" hidden="1">
      <c r="A327" t="s">
        <v>78</v>
      </c>
      <c r="B327" t="s">
        <v>77</v>
      </c>
      <c r="C327" t="s">
        <v>128</v>
      </c>
      <c r="D327" t="s">
        <v>178</v>
      </c>
      <c r="E327">
        <v>32.5</v>
      </c>
      <c r="F327">
        <v>8.9</v>
      </c>
      <c r="G327" s="2">
        <v>0.77343226300000001</v>
      </c>
      <c r="H327">
        <v>14</v>
      </c>
      <c r="I327">
        <v>32</v>
      </c>
      <c r="J327">
        <v>0.438</v>
      </c>
      <c r="K327">
        <v>44</v>
      </c>
      <c r="L327">
        <v>3.7</v>
      </c>
      <c r="M327">
        <v>1.619</v>
      </c>
      <c r="N327">
        <v>12.7</v>
      </c>
      <c r="O327">
        <v>20.350000000000001</v>
      </c>
      <c r="P327">
        <v>1.9570000000000001</v>
      </c>
      <c r="Q327">
        <v>2.74</v>
      </c>
      <c r="R327">
        <v>0.26500000000000001</v>
      </c>
      <c r="S327">
        <v>0.91800000000000004</v>
      </c>
      <c r="T327">
        <v>0.317</v>
      </c>
      <c r="U327">
        <v>1.1000000000000001</v>
      </c>
      <c r="V327">
        <v>0.8</v>
      </c>
      <c r="W327">
        <v>9.9000000000000005E-2</v>
      </c>
      <c r="X327">
        <v>6.4000000000000001E-2</v>
      </c>
      <c r="Y327">
        <v>1.4E-2</v>
      </c>
      <c r="Z327" t="s">
        <v>31</v>
      </c>
      <c r="AA327" t="s">
        <v>31</v>
      </c>
      <c r="AB327" t="s">
        <v>31</v>
      </c>
      <c r="AC327">
        <v>1.4E-2</v>
      </c>
    </row>
    <row r="328" spans="1:29" hidden="1">
      <c r="A328" t="s">
        <v>87</v>
      </c>
      <c r="B328" t="s">
        <v>118</v>
      </c>
      <c r="C328" t="s">
        <v>128</v>
      </c>
      <c r="D328" t="s">
        <v>164</v>
      </c>
      <c r="E328">
        <v>18</v>
      </c>
      <c r="F328">
        <v>5.2</v>
      </c>
      <c r="G328" s="2">
        <v>0.46147037800000001</v>
      </c>
      <c r="H328">
        <v>10</v>
      </c>
      <c r="I328">
        <v>21</v>
      </c>
      <c r="J328">
        <v>0.47599999999999998</v>
      </c>
      <c r="K328">
        <v>35</v>
      </c>
      <c r="L328">
        <v>3.5</v>
      </c>
      <c r="M328">
        <v>1.667</v>
      </c>
      <c r="N328">
        <v>3.52</v>
      </c>
      <c r="O328">
        <v>3.77</v>
      </c>
      <c r="P328">
        <v>2.5000000000000001E-2</v>
      </c>
      <c r="Q328" t="s">
        <v>31</v>
      </c>
      <c r="R328">
        <v>1.2999999999999999E-2</v>
      </c>
      <c r="S328">
        <v>1.2999999999999999E-2</v>
      </c>
      <c r="T328">
        <v>1.2E-2</v>
      </c>
      <c r="U328">
        <v>1</v>
      </c>
      <c r="V328" t="s">
        <v>31</v>
      </c>
      <c r="W328">
        <v>0.50800000000000001</v>
      </c>
      <c r="X328" t="s">
        <v>31</v>
      </c>
      <c r="Y328">
        <v>1.2E-2</v>
      </c>
      <c r="Z328">
        <v>4.2000000000000003E-2</v>
      </c>
      <c r="AA328" t="s">
        <v>31</v>
      </c>
      <c r="AB328" t="s">
        <v>31</v>
      </c>
      <c r="AC328">
        <v>5.3999999999999999E-2</v>
      </c>
    </row>
    <row r="329" spans="1:29" hidden="1">
      <c r="A329" t="s">
        <v>82</v>
      </c>
      <c r="B329" t="s">
        <v>81</v>
      </c>
      <c r="C329" t="s">
        <v>128</v>
      </c>
      <c r="D329" t="s">
        <v>169</v>
      </c>
      <c r="E329">
        <v>39</v>
      </c>
      <c r="F329">
        <v>8.3000000000000007</v>
      </c>
      <c r="G329" s="2">
        <v>0.90704089499999996</v>
      </c>
      <c r="H329">
        <v>35</v>
      </c>
      <c r="I329">
        <v>56</v>
      </c>
      <c r="J329">
        <v>0.625</v>
      </c>
      <c r="K329">
        <v>94</v>
      </c>
      <c r="L329">
        <v>2.69</v>
      </c>
      <c r="M329">
        <v>1.679</v>
      </c>
      <c r="N329">
        <v>10.47</v>
      </c>
      <c r="O329">
        <v>14.03</v>
      </c>
      <c r="P329">
        <v>0.74199999999999999</v>
      </c>
      <c r="Q329">
        <v>0.59</v>
      </c>
      <c r="R329">
        <v>0.26</v>
      </c>
      <c r="S329">
        <v>0.56899999999999995</v>
      </c>
      <c r="T329">
        <v>0.22</v>
      </c>
      <c r="U329">
        <v>1</v>
      </c>
      <c r="V329">
        <v>0.8</v>
      </c>
      <c r="W329">
        <v>7.4999999999999997E-2</v>
      </c>
      <c r="X329">
        <v>4.8000000000000001E-2</v>
      </c>
      <c r="Y329">
        <v>5.2999999999999999E-2</v>
      </c>
      <c r="Z329">
        <v>0.11</v>
      </c>
      <c r="AA329">
        <v>0.88</v>
      </c>
      <c r="AB329" t="s">
        <v>31</v>
      </c>
      <c r="AC329">
        <v>0.16400000000000001</v>
      </c>
    </row>
    <row r="330" spans="1:29" hidden="1">
      <c r="A330" t="s">
        <v>65</v>
      </c>
      <c r="B330" t="s">
        <v>73</v>
      </c>
      <c r="C330" t="s">
        <v>128</v>
      </c>
      <c r="D330" t="s">
        <v>126</v>
      </c>
      <c r="E330">
        <v>18</v>
      </c>
      <c r="F330">
        <v>7.4</v>
      </c>
      <c r="G330" s="2">
        <v>0.46147037800000001</v>
      </c>
      <c r="H330">
        <v>26</v>
      </c>
      <c r="I330">
        <v>30</v>
      </c>
      <c r="J330">
        <v>0.86699999999999999</v>
      </c>
      <c r="K330">
        <v>51</v>
      </c>
      <c r="L330">
        <v>1.96</v>
      </c>
      <c r="M330">
        <v>1.7</v>
      </c>
      <c r="N330">
        <v>12</v>
      </c>
      <c r="O330">
        <v>18</v>
      </c>
      <c r="P330">
        <v>1.19</v>
      </c>
      <c r="Q330" t="s">
        <v>31</v>
      </c>
      <c r="R330" t="s">
        <v>31</v>
      </c>
      <c r="S330">
        <v>0.27</v>
      </c>
      <c r="T330" t="s">
        <v>31</v>
      </c>
      <c r="U330" t="s">
        <v>31</v>
      </c>
      <c r="V330">
        <v>0.63</v>
      </c>
      <c r="W330">
        <v>4.5999999999999999E-2</v>
      </c>
      <c r="X330">
        <v>6.3E-2</v>
      </c>
      <c r="Y330" t="s">
        <v>31</v>
      </c>
      <c r="Z330" t="s">
        <v>31</v>
      </c>
      <c r="AA330" t="s">
        <v>31</v>
      </c>
      <c r="AB330" t="s">
        <v>31</v>
      </c>
      <c r="AC330" t="s">
        <v>31</v>
      </c>
    </row>
    <row r="331" spans="1:29" hidden="1">
      <c r="A331" t="s">
        <v>47</v>
      </c>
      <c r="B331" t="s">
        <v>46</v>
      </c>
      <c r="C331" t="s">
        <v>64</v>
      </c>
      <c r="D331" t="s">
        <v>125</v>
      </c>
      <c r="E331">
        <v>164</v>
      </c>
      <c r="F331">
        <v>25</v>
      </c>
      <c r="G331" s="2">
        <v>3.1828143249999998</v>
      </c>
      <c r="H331">
        <v>3</v>
      </c>
      <c r="I331">
        <v>33</v>
      </c>
      <c r="J331">
        <v>0.182</v>
      </c>
      <c r="K331" t="s">
        <v>31</v>
      </c>
      <c r="L331">
        <v>10</v>
      </c>
      <c r="M331">
        <v>1.8180000000000001</v>
      </c>
      <c r="N331">
        <v>13.29</v>
      </c>
      <c r="O331">
        <v>12.98</v>
      </c>
      <c r="P331">
        <v>1.421</v>
      </c>
      <c r="Q331">
        <v>0.46</v>
      </c>
      <c r="R331">
        <v>1.0649999999999999</v>
      </c>
      <c r="S331">
        <v>0.32300000000000001</v>
      </c>
      <c r="T331">
        <v>0.96299999999999997</v>
      </c>
      <c r="U331">
        <v>1</v>
      </c>
      <c r="V331">
        <v>0.68</v>
      </c>
      <c r="W331">
        <v>0.13600000000000001</v>
      </c>
      <c r="X331">
        <v>5.0999999999999997E-2</v>
      </c>
      <c r="Y331">
        <v>4.0000000000000001E-3</v>
      </c>
      <c r="Z331">
        <v>0.182</v>
      </c>
      <c r="AA331" t="s">
        <v>31</v>
      </c>
      <c r="AB331">
        <v>0.69899999999999995</v>
      </c>
      <c r="AC331">
        <v>0.186</v>
      </c>
    </row>
    <row r="332" spans="1:29" hidden="1">
      <c r="A332" t="s">
        <v>131</v>
      </c>
      <c r="B332" t="s">
        <v>130</v>
      </c>
      <c r="C332" t="s">
        <v>204</v>
      </c>
      <c r="D332" t="s">
        <v>210</v>
      </c>
      <c r="E332">
        <v>69.5</v>
      </c>
      <c r="F332">
        <v>13.3</v>
      </c>
      <c r="G332" s="2">
        <v>1.5029055069999999</v>
      </c>
      <c r="H332">
        <v>6</v>
      </c>
      <c r="I332">
        <v>21.5</v>
      </c>
      <c r="J332">
        <v>0.27900000000000003</v>
      </c>
      <c r="K332" t="s">
        <v>31</v>
      </c>
      <c r="L332">
        <v>6.73</v>
      </c>
      <c r="M332">
        <v>1.8779999999999999</v>
      </c>
      <c r="N332">
        <v>5.03</v>
      </c>
      <c r="O332">
        <v>6.36</v>
      </c>
      <c r="P332">
        <v>0.08</v>
      </c>
      <c r="Q332">
        <v>0.03</v>
      </c>
      <c r="R332" t="s">
        <v>31</v>
      </c>
      <c r="S332" t="s">
        <v>31</v>
      </c>
      <c r="T332" t="s">
        <v>31</v>
      </c>
      <c r="U332">
        <v>1.7</v>
      </c>
      <c r="V332">
        <v>0.41</v>
      </c>
      <c r="W332">
        <v>0.68400000000000005</v>
      </c>
      <c r="X332">
        <v>7.5999999999999998E-2</v>
      </c>
      <c r="Y332" t="s">
        <v>31</v>
      </c>
      <c r="Z332" t="s">
        <v>31</v>
      </c>
      <c r="AA332" t="s">
        <v>31</v>
      </c>
      <c r="AB332">
        <v>0.217</v>
      </c>
      <c r="AC332" t="s">
        <v>31</v>
      </c>
    </row>
    <row r="333" spans="1:29" hidden="1">
      <c r="A333" t="s">
        <v>43</v>
      </c>
      <c r="B333" t="s">
        <v>221</v>
      </c>
      <c r="C333" t="s">
        <v>204</v>
      </c>
      <c r="D333" t="s">
        <v>210</v>
      </c>
      <c r="E333">
        <v>69.5</v>
      </c>
      <c r="F333">
        <v>13.3</v>
      </c>
      <c r="G333" s="2">
        <v>1.5029055069999999</v>
      </c>
      <c r="H333">
        <v>16</v>
      </c>
      <c r="I333">
        <v>72</v>
      </c>
      <c r="J333">
        <v>0.222</v>
      </c>
      <c r="K333" t="s">
        <v>31</v>
      </c>
      <c r="L333">
        <v>8.6</v>
      </c>
      <c r="M333">
        <v>1.911</v>
      </c>
      <c r="N333">
        <v>6.08</v>
      </c>
      <c r="O333">
        <v>8.9700000000000006</v>
      </c>
      <c r="P333">
        <v>0.17</v>
      </c>
      <c r="Q333">
        <v>0.08</v>
      </c>
      <c r="R333">
        <v>0.11</v>
      </c>
      <c r="S333">
        <v>7.3999999999999996E-2</v>
      </c>
      <c r="T333">
        <v>0.1</v>
      </c>
      <c r="U333">
        <v>1</v>
      </c>
      <c r="V333">
        <v>0.66</v>
      </c>
      <c r="W333">
        <v>0.60599999999999998</v>
      </c>
      <c r="X333">
        <v>5.1999999999999998E-2</v>
      </c>
      <c r="Y333">
        <v>2E-3</v>
      </c>
      <c r="Z333" t="s">
        <v>31</v>
      </c>
      <c r="AA333" t="s">
        <v>31</v>
      </c>
      <c r="AB333" t="s">
        <v>31</v>
      </c>
      <c r="AC333">
        <v>2E-3</v>
      </c>
    </row>
    <row r="334" spans="1:29" hidden="1">
      <c r="A334" t="s">
        <v>65</v>
      </c>
      <c r="B334" t="s">
        <v>63</v>
      </c>
      <c r="C334" t="s">
        <v>64</v>
      </c>
      <c r="D334" t="s">
        <v>113</v>
      </c>
      <c r="E334">
        <v>331</v>
      </c>
      <c r="F334">
        <v>30.7</v>
      </c>
      <c r="G334" s="2">
        <v>5.8798753819999998</v>
      </c>
      <c r="H334">
        <v>7</v>
      </c>
      <c r="I334">
        <v>70.2</v>
      </c>
      <c r="J334">
        <v>0.1</v>
      </c>
      <c r="K334" t="s">
        <v>31</v>
      </c>
      <c r="L334">
        <v>20</v>
      </c>
      <c r="M334">
        <v>1.994</v>
      </c>
      <c r="N334">
        <v>9.73</v>
      </c>
      <c r="O334">
        <v>17.309999999999999</v>
      </c>
      <c r="P334">
        <v>0.93500000000000005</v>
      </c>
      <c r="Q334">
        <v>0.39500000000000002</v>
      </c>
      <c r="R334">
        <v>0.13900000000000001</v>
      </c>
      <c r="S334">
        <v>0.51600000000000001</v>
      </c>
      <c r="T334">
        <v>0.40400000000000003</v>
      </c>
      <c r="U334">
        <v>3.1</v>
      </c>
      <c r="V334">
        <v>0.41</v>
      </c>
      <c r="W334">
        <v>0.71099999999999997</v>
      </c>
      <c r="X334">
        <v>8.7999999999999995E-2</v>
      </c>
      <c r="Y334">
        <v>1.2E-2</v>
      </c>
      <c r="Z334" t="s">
        <v>31</v>
      </c>
      <c r="AA334" t="s">
        <v>31</v>
      </c>
      <c r="AB334">
        <v>0.16500000000000001</v>
      </c>
      <c r="AC334">
        <v>1.2E-2</v>
      </c>
    </row>
    <row r="335" spans="1:29" hidden="1">
      <c r="A335" t="s">
        <v>131</v>
      </c>
      <c r="B335" t="s">
        <v>130</v>
      </c>
      <c r="C335" t="s">
        <v>204</v>
      </c>
      <c r="D335" t="s">
        <v>203</v>
      </c>
      <c r="E335">
        <v>54</v>
      </c>
      <c r="F335">
        <v>11.1</v>
      </c>
      <c r="G335" s="2">
        <v>1.205449054</v>
      </c>
      <c r="H335">
        <v>4</v>
      </c>
      <c r="I335">
        <v>20.6</v>
      </c>
      <c r="J335">
        <v>0.2</v>
      </c>
      <c r="K335">
        <v>40</v>
      </c>
      <c r="L335">
        <v>10</v>
      </c>
      <c r="M335">
        <v>2</v>
      </c>
      <c r="N335">
        <v>5.03</v>
      </c>
      <c r="O335">
        <v>6.36</v>
      </c>
      <c r="P335">
        <v>0.08</v>
      </c>
      <c r="Q335">
        <v>0.03</v>
      </c>
      <c r="R335" t="s">
        <v>31</v>
      </c>
      <c r="S335" t="s">
        <v>31</v>
      </c>
      <c r="T335" t="s">
        <v>31</v>
      </c>
      <c r="U335">
        <v>1.7</v>
      </c>
      <c r="V335">
        <v>0.41</v>
      </c>
      <c r="W335">
        <v>0.68400000000000005</v>
      </c>
      <c r="X335">
        <v>7.5999999999999998E-2</v>
      </c>
      <c r="Y335" t="s">
        <v>31</v>
      </c>
      <c r="Z335" t="s">
        <v>31</v>
      </c>
      <c r="AA335" t="s">
        <v>31</v>
      </c>
      <c r="AB335">
        <v>0.217</v>
      </c>
      <c r="AC335" t="s">
        <v>31</v>
      </c>
    </row>
    <row r="336" spans="1:29" hidden="1">
      <c r="A336" t="s">
        <v>177</v>
      </c>
      <c r="B336" t="s">
        <v>206</v>
      </c>
      <c r="C336" t="s">
        <v>204</v>
      </c>
      <c r="D336" t="s">
        <v>210</v>
      </c>
      <c r="E336">
        <v>69.5</v>
      </c>
      <c r="F336">
        <v>13.3</v>
      </c>
      <c r="G336" s="2">
        <v>1.5029055069999999</v>
      </c>
      <c r="H336">
        <v>16</v>
      </c>
      <c r="I336">
        <v>32</v>
      </c>
      <c r="J336">
        <v>0.5</v>
      </c>
      <c r="K336">
        <v>48</v>
      </c>
      <c r="L336">
        <v>4</v>
      </c>
      <c r="M336">
        <v>2</v>
      </c>
      <c r="N336">
        <v>6</v>
      </c>
      <c r="O336">
        <v>11.27</v>
      </c>
      <c r="P336">
        <v>0.38</v>
      </c>
      <c r="Q336" t="s">
        <v>31</v>
      </c>
      <c r="R336" t="s">
        <v>31</v>
      </c>
      <c r="S336" t="s">
        <v>31</v>
      </c>
      <c r="T336" t="s">
        <v>31</v>
      </c>
      <c r="U336">
        <v>1</v>
      </c>
      <c r="V336">
        <v>0.68</v>
      </c>
      <c r="W336">
        <v>8.5999999999999993E-2</v>
      </c>
      <c r="X336" t="s">
        <v>31</v>
      </c>
      <c r="Y336" t="s">
        <v>31</v>
      </c>
      <c r="Z336" t="s">
        <v>31</v>
      </c>
      <c r="AA336" t="s">
        <v>31</v>
      </c>
      <c r="AB336" t="s">
        <v>31</v>
      </c>
      <c r="AC336" t="s">
        <v>31</v>
      </c>
    </row>
    <row r="337" spans="1:29" hidden="1">
      <c r="A337" t="s">
        <v>49</v>
      </c>
      <c r="B337" t="s">
        <v>72</v>
      </c>
      <c r="C337" t="s">
        <v>128</v>
      </c>
      <c r="D337" t="s">
        <v>126</v>
      </c>
      <c r="E337">
        <v>18</v>
      </c>
      <c r="F337">
        <v>7.4</v>
      </c>
      <c r="G337" s="2">
        <v>0.46147037800000001</v>
      </c>
      <c r="H337">
        <v>61</v>
      </c>
      <c r="I337">
        <v>30</v>
      </c>
      <c r="J337">
        <v>2.0329999999999999</v>
      </c>
      <c r="K337" t="s">
        <v>31</v>
      </c>
      <c r="L337">
        <v>1</v>
      </c>
      <c r="M337">
        <v>2.0329999999999999</v>
      </c>
      <c r="N337">
        <v>8</v>
      </c>
      <c r="O337">
        <v>10</v>
      </c>
      <c r="P337" t="s">
        <v>31</v>
      </c>
      <c r="Q337" t="s">
        <v>31</v>
      </c>
      <c r="R337" t="s">
        <v>31</v>
      </c>
      <c r="S337" t="s">
        <v>31</v>
      </c>
      <c r="T337" t="s">
        <v>31</v>
      </c>
      <c r="U337" t="s">
        <v>31</v>
      </c>
      <c r="V337" t="s">
        <v>31</v>
      </c>
      <c r="W337" t="s">
        <v>31</v>
      </c>
      <c r="X337" t="s">
        <v>31</v>
      </c>
      <c r="Y337" t="s">
        <v>31</v>
      </c>
      <c r="Z337" t="s">
        <v>31</v>
      </c>
      <c r="AA337" t="s">
        <v>31</v>
      </c>
      <c r="AB337" t="s">
        <v>31</v>
      </c>
      <c r="AC337" t="s">
        <v>31</v>
      </c>
    </row>
    <row r="338" spans="1:29" hidden="1">
      <c r="A338" t="s">
        <v>82</v>
      </c>
      <c r="B338" t="s">
        <v>81</v>
      </c>
      <c r="C338" t="s">
        <v>128</v>
      </c>
      <c r="D338" t="s">
        <v>126</v>
      </c>
      <c r="E338">
        <v>18</v>
      </c>
      <c r="F338">
        <v>7.4</v>
      </c>
      <c r="G338" s="2">
        <v>0.46147037800000001</v>
      </c>
      <c r="H338">
        <v>72</v>
      </c>
      <c r="I338">
        <v>56</v>
      </c>
      <c r="J338">
        <v>1.286</v>
      </c>
      <c r="K338">
        <v>115</v>
      </c>
      <c r="L338">
        <v>1.6</v>
      </c>
      <c r="M338">
        <v>2.0539999999999998</v>
      </c>
      <c r="N338">
        <v>10.47</v>
      </c>
      <c r="O338">
        <v>14.03</v>
      </c>
      <c r="P338">
        <v>0.74199999999999999</v>
      </c>
      <c r="Q338">
        <v>0.59</v>
      </c>
      <c r="R338">
        <v>0.26</v>
      </c>
      <c r="S338">
        <v>0.56899999999999995</v>
      </c>
      <c r="T338">
        <v>0.22</v>
      </c>
      <c r="U338">
        <v>1</v>
      </c>
      <c r="V338">
        <v>0.8</v>
      </c>
      <c r="W338">
        <v>7.4999999999999997E-2</v>
      </c>
      <c r="X338">
        <v>4.8000000000000001E-2</v>
      </c>
      <c r="Y338">
        <v>5.2999999999999999E-2</v>
      </c>
      <c r="Z338">
        <v>0.11</v>
      </c>
      <c r="AA338">
        <v>0.88</v>
      </c>
      <c r="AB338" t="s">
        <v>31</v>
      </c>
      <c r="AC338">
        <v>0.16400000000000001</v>
      </c>
    </row>
    <row r="339" spans="1:29" hidden="1">
      <c r="A339" t="s">
        <v>78</v>
      </c>
      <c r="B339" t="s">
        <v>77</v>
      </c>
      <c r="C339" t="s">
        <v>70</v>
      </c>
      <c r="D339" t="s">
        <v>90</v>
      </c>
      <c r="E339">
        <v>15</v>
      </c>
      <c r="F339">
        <v>6.9</v>
      </c>
      <c r="G339" s="2">
        <v>0.39349502400000003</v>
      </c>
      <c r="H339">
        <v>33</v>
      </c>
      <c r="I339">
        <v>19.899999999999999</v>
      </c>
      <c r="J339">
        <v>0.82899999999999996</v>
      </c>
      <c r="K339" t="s">
        <v>31</v>
      </c>
      <c r="L339">
        <v>2.5</v>
      </c>
      <c r="M339">
        <v>2.073</v>
      </c>
      <c r="N339">
        <v>12.7</v>
      </c>
      <c r="O339">
        <v>20.350000000000001</v>
      </c>
      <c r="P339">
        <v>1.9570000000000001</v>
      </c>
      <c r="Q339">
        <v>2.74</v>
      </c>
      <c r="R339">
        <v>0.26500000000000001</v>
      </c>
      <c r="S339">
        <v>0.91800000000000004</v>
      </c>
      <c r="T339">
        <v>0.317</v>
      </c>
      <c r="U339">
        <v>1.1000000000000001</v>
      </c>
      <c r="V339">
        <v>0.8</v>
      </c>
      <c r="W339">
        <v>9.9000000000000005E-2</v>
      </c>
      <c r="X339">
        <v>6.4000000000000001E-2</v>
      </c>
      <c r="Y339">
        <v>1.4E-2</v>
      </c>
      <c r="Z339" t="s">
        <v>31</v>
      </c>
      <c r="AA339" t="s">
        <v>31</v>
      </c>
      <c r="AB339" t="s">
        <v>31</v>
      </c>
      <c r="AC339">
        <v>1.4E-2</v>
      </c>
    </row>
    <row r="340" spans="1:29" hidden="1">
      <c r="A340" t="s">
        <v>131</v>
      </c>
      <c r="B340" t="s">
        <v>130</v>
      </c>
      <c r="C340" t="s">
        <v>128</v>
      </c>
      <c r="D340" t="s">
        <v>169</v>
      </c>
      <c r="E340">
        <v>39</v>
      </c>
      <c r="F340">
        <v>8.3000000000000007</v>
      </c>
      <c r="G340" s="2">
        <v>0.90704089499999996</v>
      </c>
      <c r="H340">
        <v>10</v>
      </c>
      <c r="I340">
        <v>12</v>
      </c>
      <c r="J340">
        <v>0.83</v>
      </c>
      <c r="K340">
        <v>25</v>
      </c>
      <c r="L340">
        <v>2.5</v>
      </c>
      <c r="M340">
        <v>2.0750000000000002</v>
      </c>
      <c r="N340">
        <v>5.03</v>
      </c>
      <c r="O340">
        <v>6.36</v>
      </c>
      <c r="P340">
        <v>0.08</v>
      </c>
      <c r="Q340">
        <v>0.03</v>
      </c>
      <c r="R340" t="s">
        <v>31</v>
      </c>
      <c r="S340" t="s">
        <v>31</v>
      </c>
      <c r="T340" t="s">
        <v>31</v>
      </c>
      <c r="U340">
        <v>1.7</v>
      </c>
      <c r="V340">
        <v>0.41</v>
      </c>
      <c r="W340">
        <v>0.68400000000000005</v>
      </c>
      <c r="X340">
        <v>7.5999999999999998E-2</v>
      </c>
      <c r="Y340" t="s">
        <v>31</v>
      </c>
      <c r="Z340" t="s">
        <v>31</v>
      </c>
      <c r="AA340" t="s">
        <v>31</v>
      </c>
      <c r="AB340">
        <v>0.217</v>
      </c>
      <c r="AC340" t="s">
        <v>31</v>
      </c>
    </row>
    <row r="341" spans="1:29" hidden="1">
      <c r="A341" t="s">
        <v>67</v>
      </c>
      <c r="B341" t="s">
        <v>185</v>
      </c>
      <c r="C341" t="s">
        <v>204</v>
      </c>
      <c r="D341" t="s">
        <v>210</v>
      </c>
      <c r="E341">
        <v>69.5</v>
      </c>
      <c r="F341">
        <v>13.3</v>
      </c>
      <c r="G341" s="2">
        <v>1.5029055069999999</v>
      </c>
      <c r="H341">
        <v>3</v>
      </c>
      <c r="I341">
        <v>14.2</v>
      </c>
      <c r="J341">
        <v>0.21099999999999999</v>
      </c>
      <c r="K341" t="s">
        <v>31</v>
      </c>
      <c r="L341">
        <v>10.029999999999999</v>
      </c>
      <c r="M341">
        <v>2.1190000000000002</v>
      </c>
      <c r="N341">
        <v>3.2</v>
      </c>
      <c r="O341">
        <v>3.36</v>
      </c>
      <c r="P341">
        <v>5.5E-2</v>
      </c>
      <c r="Q341" t="s">
        <v>31</v>
      </c>
      <c r="R341">
        <v>1E-3</v>
      </c>
      <c r="S341">
        <v>5.2999999999999999E-2</v>
      </c>
      <c r="T341">
        <v>6.0000000000000001E-3</v>
      </c>
      <c r="U341">
        <v>12.6</v>
      </c>
      <c r="V341" t="s">
        <v>31</v>
      </c>
      <c r="W341" t="s">
        <v>31</v>
      </c>
      <c r="X341" t="s">
        <v>31</v>
      </c>
      <c r="Y341" t="s">
        <v>31</v>
      </c>
      <c r="Z341" t="s">
        <v>31</v>
      </c>
      <c r="AA341" t="s">
        <v>31</v>
      </c>
      <c r="AB341" t="s">
        <v>31</v>
      </c>
      <c r="AC341" t="s">
        <v>31</v>
      </c>
    </row>
    <row r="342" spans="1:29" hidden="1">
      <c r="A342" t="s">
        <v>45</v>
      </c>
      <c r="B342" t="s">
        <v>50</v>
      </c>
      <c r="C342" t="s">
        <v>204</v>
      </c>
      <c r="D342" t="s">
        <v>210</v>
      </c>
      <c r="E342">
        <v>69.5</v>
      </c>
      <c r="F342">
        <v>13.3</v>
      </c>
      <c r="G342" s="2">
        <v>1.5029055069999999</v>
      </c>
      <c r="H342">
        <v>28</v>
      </c>
      <c r="I342">
        <v>30</v>
      </c>
      <c r="J342">
        <v>0.93300000000000005</v>
      </c>
      <c r="K342">
        <v>64</v>
      </c>
      <c r="L342">
        <v>2.29</v>
      </c>
      <c r="M342">
        <v>2.137</v>
      </c>
      <c r="N342">
        <v>11.5</v>
      </c>
      <c r="O342">
        <v>14.5</v>
      </c>
      <c r="P342" t="s">
        <v>31</v>
      </c>
      <c r="Q342" t="s">
        <v>31</v>
      </c>
      <c r="R342">
        <v>0.5</v>
      </c>
      <c r="S342" t="s">
        <v>31</v>
      </c>
      <c r="T342" t="s">
        <v>31</v>
      </c>
      <c r="U342">
        <v>3</v>
      </c>
      <c r="V342" t="s">
        <v>31</v>
      </c>
      <c r="W342">
        <v>0.27700000000000002</v>
      </c>
      <c r="X342" t="s">
        <v>31</v>
      </c>
      <c r="Y342" t="s">
        <v>31</v>
      </c>
      <c r="Z342" t="s">
        <v>31</v>
      </c>
      <c r="AA342" t="s">
        <v>31</v>
      </c>
      <c r="AB342" t="s">
        <v>31</v>
      </c>
      <c r="AC342" t="s">
        <v>31</v>
      </c>
    </row>
    <row r="343" spans="1:29" hidden="1">
      <c r="A343" t="s">
        <v>82</v>
      </c>
      <c r="B343" t="s">
        <v>102</v>
      </c>
      <c r="C343" t="s">
        <v>204</v>
      </c>
      <c r="D343" t="s">
        <v>210</v>
      </c>
      <c r="E343">
        <v>69.5</v>
      </c>
      <c r="F343">
        <v>13.3</v>
      </c>
      <c r="G343" s="2">
        <v>1.5029055069999999</v>
      </c>
      <c r="H343">
        <v>2</v>
      </c>
      <c r="I343">
        <v>10</v>
      </c>
      <c r="J343">
        <v>0.2</v>
      </c>
      <c r="K343" t="s">
        <v>31</v>
      </c>
      <c r="L343">
        <v>10.75</v>
      </c>
      <c r="M343">
        <v>2.15</v>
      </c>
      <c r="N343">
        <v>5.17</v>
      </c>
      <c r="O343">
        <v>5.0999999999999996</v>
      </c>
      <c r="P343">
        <v>2.8000000000000001E-2</v>
      </c>
      <c r="Q343">
        <v>0.01</v>
      </c>
      <c r="R343">
        <v>1.2999999999999999E-2</v>
      </c>
      <c r="S343">
        <v>7.0000000000000001E-3</v>
      </c>
      <c r="T343">
        <v>1.2E-2</v>
      </c>
      <c r="U343">
        <v>1</v>
      </c>
      <c r="V343">
        <v>0.66</v>
      </c>
      <c r="W343">
        <v>5.5E-2</v>
      </c>
      <c r="X343">
        <v>6.9000000000000006E-2</v>
      </c>
      <c r="Y343">
        <v>8.9999999999999993E-3</v>
      </c>
      <c r="Z343" t="s">
        <v>31</v>
      </c>
      <c r="AA343" t="s">
        <v>31</v>
      </c>
      <c r="AB343" t="s">
        <v>31</v>
      </c>
      <c r="AC343">
        <v>8.9999999999999993E-3</v>
      </c>
    </row>
    <row r="344" spans="1:29" hidden="1">
      <c r="A344" t="s">
        <v>82</v>
      </c>
      <c r="B344" t="s">
        <v>102</v>
      </c>
      <c r="C344" t="s">
        <v>204</v>
      </c>
      <c r="D344" t="s">
        <v>210</v>
      </c>
      <c r="E344">
        <v>69.5</v>
      </c>
      <c r="F344">
        <v>13.3</v>
      </c>
      <c r="G344" s="2">
        <v>1.5029055069999999</v>
      </c>
      <c r="H344">
        <v>1</v>
      </c>
      <c r="I344">
        <v>5</v>
      </c>
      <c r="J344">
        <v>0.2</v>
      </c>
      <c r="K344" t="s">
        <v>31</v>
      </c>
      <c r="L344">
        <v>10.75</v>
      </c>
      <c r="M344">
        <v>2.15</v>
      </c>
      <c r="N344">
        <v>5.17</v>
      </c>
      <c r="O344">
        <v>5.0999999999999996</v>
      </c>
      <c r="P344">
        <v>2.8000000000000001E-2</v>
      </c>
      <c r="Q344">
        <v>0.01</v>
      </c>
      <c r="R344">
        <v>1.2999999999999999E-2</v>
      </c>
      <c r="S344">
        <v>7.0000000000000001E-3</v>
      </c>
      <c r="T344">
        <v>1.2E-2</v>
      </c>
      <c r="U344">
        <v>1</v>
      </c>
      <c r="V344">
        <v>0.66</v>
      </c>
      <c r="W344">
        <v>5.5E-2</v>
      </c>
      <c r="X344">
        <v>6.9000000000000006E-2</v>
      </c>
      <c r="Y344">
        <v>8.9999999999999993E-3</v>
      </c>
      <c r="Z344" t="s">
        <v>31</v>
      </c>
      <c r="AA344" t="s">
        <v>31</v>
      </c>
      <c r="AB344" t="s">
        <v>31</v>
      </c>
      <c r="AC344">
        <v>8.9999999999999993E-3</v>
      </c>
    </row>
    <row r="345" spans="1:29" hidden="1">
      <c r="A345" t="s">
        <v>82</v>
      </c>
      <c r="B345" t="s">
        <v>102</v>
      </c>
      <c r="C345" t="s">
        <v>128</v>
      </c>
      <c r="D345" t="s">
        <v>169</v>
      </c>
      <c r="E345">
        <v>39</v>
      </c>
      <c r="F345">
        <v>8.3000000000000007</v>
      </c>
      <c r="G345" s="2">
        <v>0.90704089499999996</v>
      </c>
      <c r="H345">
        <v>3</v>
      </c>
      <c r="I345">
        <v>10</v>
      </c>
      <c r="J345">
        <v>0.3</v>
      </c>
      <c r="K345" t="s">
        <v>31</v>
      </c>
      <c r="L345">
        <v>7.29</v>
      </c>
      <c r="M345">
        <v>2.1859999999999999</v>
      </c>
      <c r="N345">
        <v>5.17</v>
      </c>
      <c r="O345">
        <v>5.0999999999999996</v>
      </c>
      <c r="P345">
        <v>2.8000000000000001E-2</v>
      </c>
      <c r="Q345">
        <v>0.01</v>
      </c>
      <c r="R345">
        <v>1.2999999999999999E-2</v>
      </c>
      <c r="S345">
        <v>7.0000000000000001E-3</v>
      </c>
      <c r="T345">
        <v>1.2E-2</v>
      </c>
      <c r="U345">
        <v>1</v>
      </c>
      <c r="V345">
        <v>0.66</v>
      </c>
      <c r="W345">
        <v>5.5E-2</v>
      </c>
      <c r="X345">
        <v>6.9000000000000006E-2</v>
      </c>
      <c r="Y345">
        <v>8.9999999999999993E-3</v>
      </c>
      <c r="Z345" t="s">
        <v>31</v>
      </c>
      <c r="AA345" t="s">
        <v>31</v>
      </c>
      <c r="AB345" t="s">
        <v>31</v>
      </c>
      <c r="AC345">
        <v>8.9999999999999993E-3</v>
      </c>
    </row>
    <row r="346" spans="1:29" hidden="1">
      <c r="A346" t="s">
        <v>82</v>
      </c>
      <c r="B346" t="s">
        <v>102</v>
      </c>
      <c r="C346" t="s">
        <v>128</v>
      </c>
      <c r="D346" t="s">
        <v>178</v>
      </c>
      <c r="E346">
        <v>32.5</v>
      </c>
      <c r="F346">
        <v>8.9</v>
      </c>
      <c r="G346" s="2">
        <v>0.77343226300000001</v>
      </c>
      <c r="H346">
        <v>6</v>
      </c>
      <c r="I346">
        <v>10</v>
      </c>
      <c r="J346">
        <v>0.6</v>
      </c>
      <c r="K346">
        <v>22</v>
      </c>
      <c r="L346">
        <v>3.67</v>
      </c>
      <c r="M346">
        <v>2.2000000000000002</v>
      </c>
      <c r="N346">
        <v>5.17</v>
      </c>
      <c r="O346">
        <v>5.0999999999999996</v>
      </c>
      <c r="P346">
        <v>2.8000000000000001E-2</v>
      </c>
      <c r="Q346">
        <v>0.01</v>
      </c>
      <c r="R346">
        <v>1.2999999999999999E-2</v>
      </c>
      <c r="S346">
        <v>7.0000000000000001E-3</v>
      </c>
      <c r="T346">
        <v>1.2E-2</v>
      </c>
      <c r="U346">
        <v>1</v>
      </c>
      <c r="V346">
        <v>0.66</v>
      </c>
      <c r="W346">
        <v>5.5E-2</v>
      </c>
      <c r="X346">
        <v>6.9000000000000006E-2</v>
      </c>
      <c r="Y346">
        <v>8.9999999999999993E-3</v>
      </c>
      <c r="Z346" t="s">
        <v>31</v>
      </c>
      <c r="AA346" t="s">
        <v>31</v>
      </c>
      <c r="AB346" t="s">
        <v>31</v>
      </c>
      <c r="AC346">
        <v>8.9999999999999993E-3</v>
      </c>
    </row>
    <row r="347" spans="1:29" hidden="1">
      <c r="A347" t="s">
        <v>67</v>
      </c>
      <c r="B347" t="s">
        <v>155</v>
      </c>
      <c r="C347" t="s">
        <v>204</v>
      </c>
      <c r="D347" t="s">
        <v>210</v>
      </c>
      <c r="E347">
        <v>69.5</v>
      </c>
      <c r="F347">
        <v>13.3</v>
      </c>
      <c r="G347" s="2">
        <v>1.5029055069999999</v>
      </c>
      <c r="H347">
        <v>3</v>
      </c>
      <c r="I347">
        <v>13.3</v>
      </c>
      <c r="J347">
        <v>0.22600000000000001</v>
      </c>
      <c r="K347" t="s">
        <v>31</v>
      </c>
      <c r="L347">
        <v>10.029999999999999</v>
      </c>
      <c r="M347">
        <v>2.262</v>
      </c>
      <c r="N347" t="s">
        <v>31</v>
      </c>
      <c r="O347" t="s">
        <v>31</v>
      </c>
      <c r="P347" t="s">
        <v>31</v>
      </c>
      <c r="Q347" t="s">
        <v>31</v>
      </c>
      <c r="R347" t="s">
        <v>31</v>
      </c>
      <c r="S347" t="s">
        <v>31</v>
      </c>
      <c r="T347" t="s">
        <v>31</v>
      </c>
      <c r="U347" t="s">
        <v>31</v>
      </c>
      <c r="V347" t="s">
        <v>31</v>
      </c>
      <c r="W347" t="s">
        <v>31</v>
      </c>
      <c r="X347" t="s">
        <v>31</v>
      </c>
      <c r="Y347" t="s">
        <v>31</v>
      </c>
      <c r="Z347" t="s">
        <v>31</v>
      </c>
      <c r="AA347" t="s">
        <v>31</v>
      </c>
      <c r="AB347" t="s">
        <v>31</v>
      </c>
      <c r="AC347" t="s">
        <v>31</v>
      </c>
    </row>
    <row r="348" spans="1:29" hidden="1">
      <c r="A348" t="s">
        <v>67</v>
      </c>
      <c r="B348" t="s">
        <v>97</v>
      </c>
      <c r="C348" t="s">
        <v>204</v>
      </c>
      <c r="D348" t="s">
        <v>203</v>
      </c>
      <c r="E348">
        <v>54</v>
      </c>
      <c r="F348">
        <v>11.1</v>
      </c>
      <c r="G348" s="2">
        <v>1.205449054</v>
      </c>
      <c r="H348">
        <v>3</v>
      </c>
      <c r="I348">
        <v>13</v>
      </c>
      <c r="J348">
        <v>0.23100000000000001</v>
      </c>
      <c r="K348" t="s">
        <v>31</v>
      </c>
      <c r="L348">
        <v>10.029999999999999</v>
      </c>
      <c r="M348">
        <v>2.3140000000000001</v>
      </c>
      <c r="N348">
        <v>6.97</v>
      </c>
      <c r="O348">
        <v>5.0199999999999996</v>
      </c>
      <c r="P348">
        <v>0.215</v>
      </c>
      <c r="Q348" t="s">
        <v>31</v>
      </c>
      <c r="R348" t="s">
        <v>31</v>
      </c>
      <c r="S348" t="s">
        <v>31</v>
      </c>
      <c r="T348" t="s">
        <v>31</v>
      </c>
      <c r="U348">
        <v>31.1</v>
      </c>
      <c r="V348" t="s">
        <v>31</v>
      </c>
      <c r="W348" t="s">
        <v>31</v>
      </c>
      <c r="X348" t="s">
        <v>31</v>
      </c>
      <c r="Y348" t="s">
        <v>31</v>
      </c>
      <c r="Z348" t="s">
        <v>31</v>
      </c>
      <c r="AA348" t="s">
        <v>31</v>
      </c>
      <c r="AB348" t="s">
        <v>31</v>
      </c>
      <c r="AC348" t="s">
        <v>31</v>
      </c>
    </row>
    <row r="349" spans="1:29" hidden="1">
      <c r="A349" t="s">
        <v>47</v>
      </c>
      <c r="B349" t="s">
        <v>46</v>
      </c>
      <c r="C349" t="s">
        <v>200</v>
      </c>
      <c r="D349" t="s">
        <v>202</v>
      </c>
      <c r="E349">
        <v>89.7</v>
      </c>
      <c r="F349">
        <v>20.5</v>
      </c>
      <c r="G349" s="2">
        <v>1.8783555249999999</v>
      </c>
      <c r="H349">
        <v>2</v>
      </c>
      <c r="I349">
        <v>33</v>
      </c>
      <c r="J349">
        <v>6.0999999999999999E-2</v>
      </c>
      <c r="K349" t="s">
        <v>31</v>
      </c>
      <c r="L349">
        <v>38.5</v>
      </c>
      <c r="M349">
        <v>2.3330000000000002</v>
      </c>
      <c r="N349">
        <v>13.29</v>
      </c>
      <c r="O349">
        <v>12.98</v>
      </c>
      <c r="P349">
        <v>1.421</v>
      </c>
      <c r="Q349">
        <v>0.46</v>
      </c>
      <c r="R349">
        <v>1.0649999999999999</v>
      </c>
      <c r="S349">
        <v>0.32300000000000001</v>
      </c>
      <c r="T349">
        <v>0.96299999999999997</v>
      </c>
      <c r="U349">
        <v>1</v>
      </c>
      <c r="V349">
        <v>0.68</v>
      </c>
      <c r="W349">
        <v>0.13600000000000001</v>
      </c>
      <c r="X349">
        <v>5.0999999999999997E-2</v>
      </c>
      <c r="Y349">
        <v>4.0000000000000001E-3</v>
      </c>
      <c r="Z349">
        <v>0.182</v>
      </c>
      <c r="AA349" t="s">
        <v>31</v>
      </c>
      <c r="AB349">
        <v>0.69899999999999995</v>
      </c>
      <c r="AC349">
        <v>0.186</v>
      </c>
    </row>
    <row r="350" spans="1:29" hidden="1">
      <c r="A350" t="s">
        <v>75</v>
      </c>
      <c r="B350" t="s">
        <v>76</v>
      </c>
      <c r="C350" t="s">
        <v>70</v>
      </c>
      <c r="D350" t="s">
        <v>90</v>
      </c>
      <c r="E350">
        <v>15</v>
      </c>
      <c r="F350">
        <v>6.9</v>
      </c>
      <c r="G350" s="2">
        <v>0.39349502400000003</v>
      </c>
      <c r="H350">
        <v>1</v>
      </c>
      <c r="I350">
        <v>14.2</v>
      </c>
      <c r="J350">
        <v>7.0000000000000007E-2</v>
      </c>
      <c r="K350" t="s">
        <v>31</v>
      </c>
      <c r="L350">
        <v>34.07</v>
      </c>
      <c r="M350">
        <v>2.399</v>
      </c>
      <c r="N350" t="s">
        <v>31</v>
      </c>
      <c r="O350" t="s">
        <v>31</v>
      </c>
      <c r="P350" t="s">
        <v>31</v>
      </c>
      <c r="Q350" t="s">
        <v>31</v>
      </c>
      <c r="R350" t="s">
        <v>31</v>
      </c>
      <c r="S350" t="s">
        <v>31</v>
      </c>
      <c r="T350" t="s">
        <v>31</v>
      </c>
      <c r="U350" t="s">
        <v>31</v>
      </c>
      <c r="V350" t="s">
        <v>31</v>
      </c>
      <c r="W350" t="s">
        <v>31</v>
      </c>
      <c r="X350" t="s">
        <v>31</v>
      </c>
      <c r="Y350" t="s">
        <v>31</v>
      </c>
      <c r="Z350" t="s">
        <v>31</v>
      </c>
      <c r="AA350" t="s">
        <v>31</v>
      </c>
      <c r="AB350" t="s">
        <v>31</v>
      </c>
      <c r="AC350" t="s">
        <v>31</v>
      </c>
    </row>
    <row r="351" spans="1:29" hidden="1">
      <c r="A351" t="s">
        <v>45</v>
      </c>
      <c r="B351" t="s">
        <v>122</v>
      </c>
      <c r="C351" t="s">
        <v>204</v>
      </c>
      <c r="D351" t="s">
        <v>210</v>
      </c>
      <c r="E351">
        <v>69.5</v>
      </c>
      <c r="F351">
        <v>13.3</v>
      </c>
      <c r="G351" s="2">
        <v>1.5029055069999999</v>
      </c>
      <c r="H351">
        <v>52</v>
      </c>
      <c r="I351">
        <v>32</v>
      </c>
      <c r="J351">
        <v>1.625</v>
      </c>
      <c r="K351">
        <v>35</v>
      </c>
      <c r="L351">
        <v>1.5</v>
      </c>
      <c r="M351">
        <v>2.4380000000000002</v>
      </c>
      <c r="N351">
        <v>14.1</v>
      </c>
      <c r="O351">
        <v>12.8</v>
      </c>
      <c r="P351">
        <v>1.6</v>
      </c>
      <c r="Q351" t="s">
        <v>31</v>
      </c>
      <c r="R351" t="s">
        <v>31</v>
      </c>
      <c r="S351" t="s">
        <v>31</v>
      </c>
      <c r="T351" t="s">
        <v>31</v>
      </c>
      <c r="U351">
        <v>1.1000000000000001</v>
      </c>
      <c r="V351">
        <v>0.62</v>
      </c>
      <c r="W351">
        <v>0.01</v>
      </c>
      <c r="X351" t="s">
        <v>31</v>
      </c>
      <c r="Y351" t="s">
        <v>31</v>
      </c>
      <c r="Z351" t="s">
        <v>31</v>
      </c>
      <c r="AA351" t="s">
        <v>31</v>
      </c>
      <c r="AB351" t="s">
        <v>31</v>
      </c>
      <c r="AC351" t="s">
        <v>31</v>
      </c>
    </row>
    <row r="352" spans="1:29" hidden="1">
      <c r="A352" t="s">
        <v>87</v>
      </c>
      <c r="B352" t="s">
        <v>118</v>
      </c>
      <c r="C352" t="s">
        <v>204</v>
      </c>
      <c r="D352" t="s">
        <v>210</v>
      </c>
      <c r="E352">
        <v>69.5</v>
      </c>
      <c r="F352">
        <v>13.3</v>
      </c>
      <c r="G352" s="2">
        <v>1.5029055069999999</v>
      </c>
      <c r="H352">
        <v>11</v>
      </c>
      <c r="I352">
        <v>84</v>
      </c>
      <c r="J352">
        <v>0.13100000000000001</v>
      </c>
      <c r="K352">
        <v>206</v>
      </c>
      <c r="L352">
        <v>18.73</v>
      </c>
      <c r="M352">
        <v>2.452</v>
      </c>
      <c r="N352">
        <v>3.52</v>
      </c>
      <c r="O352">
        <v>3.77</v>
      </c>
      <c r="P352">
        <v>2.5000000000000001E-2</v>
      </c>
      <c r="Q352" t="s">
        <v>31</v>
      </c>
      <c r="R352">
        <v>1.2999999999999999E-2</v>
      </c>
      <c r="S352">
        <v>1.2999999999999999E-2</v>
      </c>
      <c r="T352">
        <v>1.2E-2</v>
      </c>
      <c r="U352">
        <v>1</v>
      </c>
      <c r="V352" t="s">
        <v>31</v>
      </c>
      <c r="W352">
        <v>0.50800000000000001</v>
      </c>
      <c r="X352" t="s">
        <v>31</v>
      </c>
      <c r="Y352">
        <v>1.2E-2</v>
      </c>
      <c r="Z352">
        <v>4.2000000000000003E-2</v>
      </c>
      <c r="AA352" t="s">
        <v>31</v>
      </c>
      <c r="AB352" t="s">
        <v>31</v>
      </c>
      <c r="AC352">
        <v>5.3999999999999999E-2</v>
      </c>
    </row>
    <row r="353" spans="1:29" hidden="1">
      <c r="A353" t="s">
        <v>47</v>
      </c>
      <c r="B353" t="s">
        <v>134</v>
      </c>
      <c r="C353" t="s">
        <v>204</v>
      </c>
      <c r="D353" t="s">
        <v>210</v>
      </c>
      <c r="E353">
        <v>69.5</v>
      </c>
      <c r="F353">
        <v>13.3</v>
      </c>
      <c r="G353" s="2">
        <v>1.5029055069999999</v>
      </c>
      <c r="H353">
        <v>2</v>
      </c>
      <c r="I353">
        <v>2</v>
      </c>
      <c r="J353">
        <v>1</v>
      </c>
      <c r="K353" t="s">
        <v>31</v>
      </c>
      <c r="L353">
        <v>2.5</v>
      </c>
      <c r="M353">
        <v>2.5</v>
      </c>
      <c r="N353">
        <v>9.8000000000000007</v>
      </c>
      <c r="O353">
        <v>12.6</v>
      </c>
      <c r="P353">
        <v>0.9</v>
      </c>
      <c r="Q353" t="s">
        <v>31</v>
      </c>
      <c r="R353">
        <v>0.7</v>
      </c>
      <c r="S353" t="s">
        <v>31</v>
      </c>
      <c r="T353" t="s">
        <v>31</v>
      </c>
      <c r="U353">
        <v>1</v>
      </c>
      <c r="V353" t="s">
        <v>31</v>
      </c>
      <c r="W353" t="s">
        <v>31</v>
      </c>
      <c r="X353" t="s">
        <v>31</v>
      </c>
      <c r="Y353" t="s">
        <v>31</v>
      </c>
      <c r="Z353" t="s">
        <v>31</v>
      </c>
      <c r="AA353" t="s">
        <v>31</v>
      </c>
      <c r="AB353" t="s">
        <v>31</v>
      </c>
      <c r="AC353" t="s">
        <v>31</v>
      </c>
    </row>
    <row r="354" spans="1:29" hidden="1">
      <c r="A354" t="s">
        <v>162</v>
      </c>
      <c r="B354" t="s">
        <v>161</v>
      </c>
      <c r="C354" t="s">
        <v>128</v>
      </c>
      <c r="D354" t="s">
        <v>169</v>
      </c>
      <c r="E354">
        <v>39</v>
      </c>
      <c r="F354">
        <v>8.3000000000000007</v>
      </c>
      <c r="G354" s="2">
        <v>0.90704089499999996</v>
      </c>
      <c r="H354">
        <v>3</v>
      </c>
      <c r="I354">
        <v>13</v>
      </c>
      <c r="J354">
        <v>0.23100000000000001</v>
      </c>
      <c r="K354">
        <v>33</v>
      </c>
      <c r="L354">
        <v>11</v>
      </c>
      <c r="M354">
        <v>2.5379999999999998</v>
      </c>
      <c r="N354">
        <v>2.92</v>
      </c>
      <c r="O354">
        <v>3.24</v>
      </c>
      <c r="P354">
        <v>0.01</v>
      </c>
      <c r="Q354" t="s">
        <v>31</v>
      </c>
      <c r="R354">
        <v>4.0000000000000001E-3</v>
      </c>
      <c r="S354">
        <v>6.0000000000000001E-3</v>
      </c>
      <c r="T354" t="s">
        <v>31</v>
      </c>
      <c r="U354">
        <v>1</v>
      </c>
      <c r="V354" t="s">
        <v>31</v>
      </c>
      <c r="W354">
        <v>0.48799999999999999</v>
      </c>
      <c r="X354">
        <v>0.107</v>
      </c>
      <c r="Y354">
        <v>1E-3</v>
      </c>
      <c r="Z354">
        <v>2.1000000000000001E-2</v>
      </c>
      <c r="AA354" t="s">
        <v>31</v>
      </c>
      <c r="AB354" t="s">
        <v>31</v>
      </c>
      <c r="AC354">
        <v>2.1999999999999999E-2</v>
      </c>
    </row>
    <row r="355" spans="1:29" hidden="1">
      <c r="A355" t="s">
        <v>152</v>
      </c>
      <c r="B355" t="s">
        <v>151</v>
      </c>
      <c r="C355" t="s">
        <v>128</v>
      </c>
      <c r="D355" t="s">
        <v>178</v>
      </c>
      <c r="E355">
        <v>32.5</v>
      </c>
      <c r="F355">
        <v>8.9</v>
      </c>
      <c r="G355" s="2">
        <v>0.77343226300000001</v>
      </c>
      <c r="H355">
        <v>37</v>
      </c>
      <c r="I355">
        <v>43</v>
      </c>
      <c r="J355">
        <v>0.86</v>
      </c>
      <c r="K355" t="s">
        <v>31</v>
      </c>
      <c r="L355">
        <v>3</v>
      </c>
      <c r="M355">
        <v>2.581</v>
      </c>
      <c r="N355">
        <v>10.39</v>
      </c>
      <c r="O355">
        <v>12.8</v>
      </c>
      <c r="P355">
        <v>0.52200000000000002</v>
      </c>
      <c r="Q355" t="s">
        <v>31</v>
      </c>
      <c r="R355">
        <v>0.23899999999999999</v>
      </c>
      <c r="S355">
        <v>0.26500000000000001</v>
      </c>
      <c r="T355">
        <v>0.27900000000000003</v>
      </c>
      <c r="U355">
        <v>50</v>
      </c>
      <c r="V355" t="s">
        <v>31</v>
      </c>
      <c r="W355">
        <v>0.52600000000000002</v>
      </c>
      <c r="X355">
        <v>7.2999999999999995E-2</v>
      </c>
      <c r="Y355">
        <v>4.0000000000000001E-3</v>
      </c>
      <c r="Z355">
        <v>7.0000000000000007E-2</v>
      </c>
      <c r="AA355" t="s">
        <v>31</v>
      </c>
      <c r="AB355" t="s">
        <v>31</v>
      </c>
      <c r="AC355">
        <v>7.3999999999999996E-2</v>
      </c>
    </row>
    <row r="356" spans="1:29" hidden="1">
      <c r="A356" t="s">
        <v>80</v>
      </c>
      <c r="B356" t="s">
        <v>111</v>
      </c>
      <c r="C356" t="s">
        <v>128</v>
      </c>
      <c r="D356" t="s">
        <v>178</v>
      </c>
      <c r="E356">
        <v>32.5</v>
      </c>
      <c r="F356">
        <v>8.9</v>
      </c>
      <c r="G356" s="2">
        <v>0.77343226300000001</v>
      </c>
      <c r="H356" t="s">
        <v>31</v>
      </c>
      <c r="I356" t="s">
        <v>31</v>
      </c>
      <c r="J356">
        <v>0.65</v>
      </c>
      <c r="K356" t="s">
        <v>31</v>
      </c>
      <c r="L356">
        <v>4</v>
      </c>
      <c r="M356">
        <v>2.6</v>
      </c>
      <c r="N356">
        <v>12.12</v>
      </c>
      <c r="O356">
        <v>14.95</v>
      </c>
      <c r="P356">
        <v>1.38</v>
      </c>
      <c r="Q356">
        <v>0.78</v>
      </c>
      <c r="R356">
        <v>0.6</v>
      </c>
      <c r="S356">
        <v>0.26</v>
      </c>
      <c r="T356" t="s">
        <v>31</v>
      </c>
      <c r="U356">
        <v>1.2</v>
      </c>
      <c r="V356">
        <v>0.53</v>
      </c>
      <c r="W356">
        <v>3.9E-2</v>
      </c>
      <c r="X356">
        <v>3.5999999999999997E-2</v>
      </c>
      <c r="Y356">
        <v>7.5999999999999998E-2</v>
      </c>
      <c r="Z356" t="s">
        <v>31</v>
      </c>
      <c r="AA356" t="s">
        <v>31</v>
      </c>
      <c r="AB356" t="s">
        <v>31</v>
      </c>
      <c r="AC356">
        <v>7.5999999999999998E-2</v>
      </c>
    </row>
    <row r="357" spans="1:29" hidden="1">
      <c r="A357" t="s">
        <v>87</v>
      </c>
      <c r="B357" t="s">
        <v>118</v>
      </c>
      <c r="C357" t="s">
        <v>204</v>
      </c>
      <c r="D357" t="s">
        <v>203</v>
      </c>
      <c r="E357">
        <v>54</v>
      </c>
      <c r="F357">
        <v>11.1</v>
      </c>
      <c r="G357" s="2">
        <v>1.205449054</v>
      </c>
      <c r="H357">
        <v>7</v>
      </c>
      <c r="I357" t="s">
        <v>31</v>
      </c>
      <c r="J357">
        <v>0.11</v>
      </c>
      <c r="K357">
        <v>166</v>
      </c>
      <c r="L357">
        <v>23.71</v>
      </c>
      <c r="M357">
        <v>2.609</v>
      </c>
      <c r="N357">
        <v>3.52</v>
      </c>
      <c r="O357">
        <v>3.77</v>
      </c>
      <c r="P357">
        <v>2.5000000000000001E-2</v>
      </c>
      <c r="Q357" t="s">
        <v>31</v>
      </c>
      <c r="R357">
        <v>1.2999999999999999E-2</v>
      </c>
      <c r="S357">
        <v>1.2999999999999999E-2</v>
      </c>
      <c r="T357">
        <v>1.2E-2</v>
      </c>
      <c r="U357">
        <v>1</v>
      </c>
      <c r="V357" t="s">
        <v>31</v>
      </c>
      <c r="W357">
        <v>0.50800000000000001</v>
      </c>
      <c r="X357" t="s">
        <v>31</v>
      </c>
      <c r="Y357">
        <v>1.2E-2</v>
      </c>
      <c r="Z357">
        <v>4.2000000000000003E-2</v>
      </c>
      <c r="AA357" t="s">
        <v>31</v>
      </c>
      <c r="AB357" t="s">
        <v>31</v>
      </c>
      <c r="AC357">
        <v>5.3999999999999999E-2</v>
      </c>
    </row>
    <row r="358" spans="1:29" hidden="1">
      <c r="A358" t="s">
        <v>49</v>
      </c>
      <c r="B358" t="s">
        <v>72</v>
      </c>
      <c r="C358" t="s">
        <v>128</v>
      </c>
      <c r="D358" t="s">
        <v>178</v>
      </c>
      <c r="E358">
        <v>32.5</v>
      </c>
      <c r="F358">
        <v>8.9</v>
      </c>
      <c r="G358" s="2">
        <v>0.77343226300000001</v>
      </c>
      <c r="H358">
        <v>12</v>
      </c>
      <c r="I358">
        <v>4.5</v>
      </c>
      <c r="J358">
        <v>2.6669999999999998</v>
      </c>
      <c r="K358" t="s">
        <v>31</v>
      </c>
      <c r="L358">
        <v>1</v>
      </c>
      <c r="M358">
        <v>2.6669999999999998</v>
      </c>
      <c r="N358">
        <v>8</v>
      </c>
      <c r="O358">
        <v>10</v>
      </c>
      <c r="P358" t="s">
        <v>31</v>
      </c>
      <c r="Q358" t="s">
        <v>31</v>
      </c>
      <c r="R358" t="s">
        <v>31</v>
      </c>
      <c r="S358" t="s">
        <v>31</v>
      </c>
      <c r="T358" t="s">
        <v>31</v>
      </c>
      <c r="U358" t="s">
        <v>31</v>
      </c>
      <c r="V358" t="s">
        <v>31</v>
      </c>
      <c r="W358" t="s">
        <v>31</v>
      </c>
      <c r="X358" t="s">
        <v>31</v>
      </c>
      <c r="Y358" t="s">
        <v>31</v>
      </c>
      <c r="Z358" t="s">
        <v>31</v>
      </c>
      <c r="AA358" t="s">
        <v>31</v>
      </c>
      <c r="AB358" t="s">
        <v>31</v>
      </c>
      <c r="AC358" t="s">
        <v>31</v>
      </c>
    </row>
    <row r="359" spans="1:29" hidden="1">
      <c r="A359" t="s">
        <v>87</v>
      </c>
      <c r="B359" t="s">
        <v>86</v>
      </c>
      <c r="C359" t="s">
        <v>204</v>
      </c>
      <c r="D359" t="s">
        <v>210</v>
      </c>
      <c r="E359">
        <v>69.5</v>
      </c>
      <c r="F359">
        <v>13.3</v>
      </c>
      <c r="G359" s="2">
        <v>1.5029055069999999</v>
      </c>
      <c r="H359">
        <v>3</v>
      </c>
      <c r="I359">
        <v>20.8</v>
      </c>
      <c r="J359">
        <v>0.14399999999999999</v>
      </c>
      <c r="K359" t="s">
        <v>31</v>
      </c>
      <c r="L359">
        <v>19.04</v>
      </c>
      <c r="M359">
        <v>2.7469999999999999</v>
      </c>
      <c r="N359">
        <v>5.26</v>
      </c>
      <c r="O359">
        <v>5.23</v>
      </c>
      <c r="P359">
        <v>0.161</v>
      </c>
      <c r="Q359">
        <v>0.1</v>
      </c>
      <c r="R359">
        <v>8.5000000000000006E-2</v>
      </c>
      <c r="S359">
        <v>8.0000000000000002E-3</v>
      </c>
      <c r="T359">
        <v>2.3E-2</v>
      </c>
      <c r="U359">
        <v>1</v>
      </c>
      <c r="V359">
        <v>0.86</v>
      </c>
      <c r="W359">
        <v>0.08</v>
      </c>
      <c r="X359">
        <v>2.9000000000000001E-2</v>
      </c>
      <c r="Y359">
        <v>1E-3</v>
      </c>
      <c r="Z359" t="s">
        <v>31</v>
      </c>
      <c r="AA359" t="s">
        <v>31</v>
      </c>
      <c r="AB359" t="s">
        <v>31</v>
      </c>
      <c r="AC359">
        <v>1E-3</v>
      </c>
    </row>
    <row r="360" spans="1:29" hidden="1">
      <c r="A360" t="s">
        <v>115</v>
      </c>
      <c r="B360" t="s">
        <v>114</v>
      </c>
      <c r="C360" t="s">
        <v>204</v>
      </c>
      <c r="D360" t="s">
        <v>203</v>
      </c>
      <c r="E360">
        <v>54</v>
      </c>
      <c r="F360">
        <v>11.1</v>
      </c>
      <c r="G360" s="2">
        <v>1.205449054</v>
      </c>
      <c r="H360">
        <v>10</v>
      </c>
      <c r="I360">
        <v>22.2</v>
      </c>
      <c r="J360">
        <v>0.45</v>
      </c>
      <c r="K360" t="s">
        <v>31</v>
      </c>
      <c r="L360">
        <v>6.41</v>
      </c>
      <c r="M360">
        <v>2.8879999999999999</v>
      </c>
      <c r="N360">
        <v>5.49</v>
      </c>
      <c r="O360">
        <v>7.51</v>
      </c>
      <c r="P360">
        <v>0.16800000000000001</v>
      </c>
      <c r="Q360" t="s">
        <v>31</v>
      </c>
      <c r="R360">
        <v>5.0999999999999997E-2</v>
      </c>
      <c r="S360">
        <v>0.13600000000000001</v>
      </c>
      <c r="T360">
        <v>3.3000000000000002E-2</v>
      </c>
      <c r="U360">
        <v>1</v>
      </c>
      <c r="V360" t="s">
        <v>31</v>
      </c>
      <c r="W360">
        <v>0.88</v>
      </c>
      <c r="X360">
        <v>8.0000000000000002E-3</v>
      </c>
      <c r="Y360" t="s">
        <v>31</v>
      </c>
      <c r="Z360" t="s">
        <v>31</v>
      </c>
      <c r="AA360" t="s">
        <v>31</v>
      </c>
      <c r="AB360">
        <v>0.04</v>
      </c>
      <c r="AC360" t="s">
        <v>31</v>
      </c>
    </row>
    <row r="361" spans="1:29" hidden="1">
      <c r="A361" t="s">
        <v>78</v>
      </c>
      <c r="B361" t="s">
        <v>77</v>
      </c>
      <c r="C361" t="s">
        <v>70</v>
      </c>
      <c r="D361" t="s">
        <v>68</v>
      </c>
      <c r="E361">
        <v>11</v>
      </c>
      <c r="F361">
        <v>6.1</v>
      </c>
      <c r="G361" s="2">
        <v>0.30006296300000002</v>
      </c>
      <c r="H361">
        <v>38</v>
      </c>
      <c r="I361">
        <v>32</v>
      </c>
      <c r="J361">
        <v>1.1879999999999999</v>
      </c>
      <c r="K361">
        <v>70</v>
      </c>
      <c r="L361">
        <v>2.5</v>
      </c>
      <c r="M361">
        <v>2.9689999999999999</v>
      </c>
      <c r="N361">
        <v>12.7</v>
      </c>
      <c r="O361">
        <v>20.350000000000001</v>
      </c>
      <c r="P361">
        <v>1.9570000000000001</v>
      </c>
      <c r="Q361">
        <v>2.74</v>
      </c>
      <c r="R361">
        <v>0.26500000000000001</v>
      </c>
      <c r="S361">
        <v>0.91800000000000004</v>
      </c>
      <c r="T361">
        <v>0.317</v>
      </c>
      <c r="U361">
        <v>1.1000000000000001</v>
      </c>
      <c r="V361">
        <v>0.8</v>
      </c>
      <c r="W361">
        <v>9.9000000000000005E-2</v>
      </c>
      <c r="X361">
        <v>6.4000000000000001E-2</v>
      </c>
      <c r="Y361">
        <v>1.4E-2</v>
      </c>
      <c r="Z361" t="s">
        <v>31</v>
      </c>
      <c r="AA361" t="s">
        <v>31</v>
      </c>
      <c r="AB361" t="s">
        <v>31</v>
      </c>
      <c r="AC361">
        <v>1.4E-2</v>
      </c>
    </row>
    <row r="362" spans="1:29" hidden="1">
      <c r="A362" t="s">
        <v>65</v>
      </c>
      <c r="B362" t="s">
        <v>63</v>
      </c>
      <c r="C362" t="s">
        <v>64</v>
      </c>
      <c r="D362" t="s">
        <v>121</v>
      </c>
      <c r="E362">
        <v>343.5</v>
      </c>
      <c r="F362">
        <v>30.1</v>
      </c>
      <c r="G362" s="2">
        <v>6.0734919850000004</v>
      </c>
      <c r="H362">
        <v>5</v>
      </c>
      <c r="I362">
        <v>32</v>
      </c>
      <c r="J362">
        <v>0.156</v>
      </c>
      <c r="K362">
        <v>90</v>
      </c>
      <c r="L362">
        <v>20</v>
      </c>
      <c r="M362">
        <v>3.125</v>
      </c>
      <c r="N362">
        <v>9.73</v>
      </c>
      <c r="O362">
        <v>17.309999999999999</v>
      </c>
      <c r="P362">
        <v>0.93500000000000005</v>
      </c>
      <c r="Q362">
        <v>0.39500000000000002</v>
      </c>
      <c r="R362">
        <v>0.13900000000000001</v>
      </c>
      <c r="S362">
        <v>0.51600000000000001</v>
      </c>
      <c r="T362">
        <v>0.40400000000000003</v>
      </c>
      <c r="U362">
        <v>3.1</v>
      </c>
      <c r="V362">
        <v>0.41</v>
      </c>
      <c r="W362">
        <v>0.71099999999999997</v>
      </c>
      <c r="X362">
        <v>8.7999999999999995E-2</v>
      </c>
      <c r="Y362">
        <v>1.2E-2</v>
      </c>
      <c r="Z362" t="s">
        <v>31</v>
      </c>
      <c r="AA362" t="s">
        <v>31</v>
      </c>
      <c r="AB362">
        <v>0.16500000000000001</v>
      </c>
      <c r="AC362">
        <v>1.2E-2</v>
      </c>
    </row>
    <row r="363" spans="1:29" hidden="1">
      <c r="A363" t="s">
        <v>82</v>
      </c>
      <c r="B363" t="s">
        <v>81</v>
      </c>
      <c r="C363" t="s">
        <v>128</v>
      </c>
      <c r="D363" t="s">
        <v>178</v>
      </c>
      <c r="E363">
        <v>32.5</v>
      </c>
      <c r="F363">
        <v>8.9</v>
      </c>
      <c r="G363" s="2">
        <v>0.77343226300000001</v>
      </c>
      <c r="H363">
        <v>86</v>
      </c>
      <c r="I363">
        <v>56</v>
      </c>
      <c r="J363">
        <v>1.536</v>
      </c>
      <c r="K363">
        <v>178</v>
      </c>
      <c r="L363">
        <v>2.0699999999999998</v>
      </c>
      <c r="M363">
        <v>3.1789999999999998</v>
      </c>
      <c r="N363">
        <v>10.47</v>
      </c>
      <c r="O363">
        <v>14.03</v>
      </c>
      <c r="P363">
        <v>0.74199999999999999</v>
      </c>
      <c r="Q363">
        <v>0.59</v>
      </c>
      <c r="R363">
        <v>0.26</v>
      </c>
      <c r="S363">
        <v>0.56899999999999995</v>
      </c>
      <c r="T363">
        <v>0.22</v>
      </c>
      <c r="U363">
        <v>1</v>
      </c>
      <c r="V363">
        <v>0.8</v>
      </c>
      <c r="W363">
        <v>7.4999999999999997E-2</v>
      </c>
      <c r="X363">
        <v>4.8000000000000001E-2</v>
      </c>
      <c r="Y363">
        <v>5.2999999999999999E-2</v>
      </c>
      <c r="Z363">
        <v>0.11</v>
      </c>
      <c r="AA363">
        <v>0.88</v>
      </c>
      <c r="AB363" t="s">
        <v>31</v>
      </c>
      <c r="AC363">
        <v>0.16400000000000001</v>
      </c>
    </row>
    <row r="364" spans="1:29" hidden="1">
      <c r="A364" t="s">
        <v>82</v>
      </c>
      <c r="B364" t="s">
        <v>102</v>
      </c>
      <c r="C364" t="s">
        <v>204</v>
      </c>
      <c r="D364" t="s">
        <v>203</v>
      </c>
      <c r="E364">
        <v>54</v>
      </c>
      <c r="F364">
        <v>11.1</v>
      </c>
      <c r="G364" s="2">
        <v>1.205449054</v>
      </c>
      <c r="H364">
        <v>3</v>
      </c>
      <c r="I364">
        <v>10</v>
      </c>
      <c r="J364">
        <v>0.3</v>
      </c>
      <c r="K364" t="s">
        <v>31</v>
      </c>
      <c r="L364">
        <v>10.75</v>
      </c>
      <c r="M364">
        <v>3.2250000000000001</v>
      </c>
      <c r="N364">
        <v>5.17</v>
      </c>
      <c r="O364">
        <v>5.0999999999999996</v>
      </c>
      <c r="P364">
        <v>2.8000000000000001E-2</v>
      </c>
      <c r="Q364">
        <v>0.01</v>
      </c>
      <c r="R364">
        <v>1.2999999999999999E-2</v>
      </c>
      <c r="S364">
        <v>7.0000000000000001E-3</v>
      </c>
      <c r="T364">
        <v>1.2E-2</v>
      </c>
      <c r="U364">
        <v>1</v>
      </c>
      <c r="V364">
        <v>0.66</v>
      </c>
      <c r="W364">
        <v>5.5E-2</v>
      </c>
      <c r="X364">
        <v>6.9000000000000006E-2</v>
      </c>
      <c r="Y364">
        <v>8.9999999999999993E-3</v>
      </c>
      <c r="Z364" t="s">
        <v>31</v>
      </c>
      <c r="AA364" t="s">
        <v>31</v>
      </c>
      <c r="AB364" t="s">
        <v>31</v>
      </c>
      <c r="AC364">
        <v>8.9999999999999993E-3</v>
      </c>
    </row>
    <row r="365" spans="1:29" hidden="1">
      <c r="A365" t="s">
        <v>82</v>
      </c>
      <c r="B365" t="s">
        <v>102</v>
      </c>
      <c r="C365" t="s">
        <v>204</v>
      </c>
      <c r="D365" t="s">
        <v>210</v>
      </c>
      <c r="E365">
        <v>69.5</v>
      </c>
      <c r="F365">
        <v>13.3</v>
      </c>
      <c r="G365" s="2">
        <v>1.5029055069999999</v>
      </c>
      <c r="H365">
        <v>21</v>
      </c>
      <c r="I365">
        <v>102</v>
      </c>
      <c r="J365">
        <v>0.20599999999999999</v>
      </c>
      <c r="K365" t="s">
        <v>31</v>
      </c>
      <c r="L365">
        <v>16.5</v>
      </c>
      <c r="M365">
        <v>3.3969999999999998</v>
      </c>
      <c r="N365">
        <v>5.17</v>
      </c>
      <c r="O365">
        <v>5.0999999999999996</v>
      </c>
      <c r="P365">
        <v>2.8000000000000001E-2</v>
      </c>
      <c r="Q365">
        <v>0.01</v>
      </c>
      <c r="R365">
        <v>1.2999999999999999E-2</v>
      </c>
      <c r="S365">
        <v>7.0000000000000001E-3</v>
      </c>
      <c r="T365">
        <v>1.2E-2</v>
      </c>
      <c r="U365">
        <v>1</v>
      </c>
      <c r="V365">
        <v>0.66</v>
      </c>
      <c r="W365">
        <v>5.5E-2</v>
      </c>
      <c r="X365">
        <v>6.9000000000000006E-2</v>
      </c>
      <c r="Y365">
        <v>8.9999999999999993E-3</v>
      </c>
      <c r="Z365" t="s">
        <v>31</v>
      </c>
      <c r="AA365" t="s">
        <v>31</v>
      </c>
      <c r="AB365" t="s">
        <v>31</v>
      </c>
      <c r="AC365">
        <v>8.9999999999999993E-3</v>
      </c>
    </row>
    <row r="366" spans="1:29" hidden="1">
      <c r="A366" t="s">
        <v>47</v>
      </c>
      <c r="B366" t="s">
        <v>180</v>
      </c>
      <c r="C366" t="s">
        <v>204</v>
      </c>
      <c r="D366" t="s">
        <v>210</v>
      </c>
      <c r="E366">
        <v>69.5</v>
      </c>
      <c r="F366">
        <v>13.3</v>
      </c>
      <c r="G366" s="2">
        <v>1.5029055069999999</v>
      </c>
      <c r="H366">
        <v>17</v>
      </c>
      <c r="I366">
        <v>8</v>
      </c>
      <c r="J366">
        <v>2.125</v>
      </c>
      <c r="K366" t="s">
        <v>31</v>
      </c>
      <c r="L366">
        <v>1.6</v>
      </c>
      <c r="M366">
        <v>3.4020000000000001</v>
      </c>
      <c r="N366">
        <v>12.3</v>
      </c>
      <c r="O366">
        <v>12.4</v>
      </c>
      <c r="P366" t="s">
        <v>31</v>
      </c>
      <c r="Q366" t="s">
        <v>31</v>
      </c>
      <c r="R366" t="s">
        <v>31</v>
      </c>
      <c r="S366" t="s">
        <v>31</v>
      </c>
      <c r="T366" t="s">
        <v>31</v>
      </c>
      <c r="U366">
        <v>1</v>
      </c>
      <c r="V366" t="s">
        <v>31</v>
      </c>
      <c r="W366">
        <v>0.40799999999999997</v>
      </c>
      <c r="X366">
        <v>8.1000000000000003E-2</v>
      </c>
      <c r="Y366" t="s">
        <v>31</v>
      </c>
      <c r="Z366" t="s">
        <v>31</v>
      </c>
      <c r="AA366" t="s">
        <v>31</v>
      </c>
      <c r="AB366">
        <v>0.42499999999999999</v>
      </c>
      <c r="AC366" t="s">
        <v>31</v>
      </c>
    </row>
    <row r="367" spans="1:29" hidden="1">
      <c r="A367" t="s">
        <v>67</v>
      </c>
      <c r="B367" t="s">
        <v>155</v>
      </c>
      <c r="C367" t="s">
        <v>128</v>
      </c>
      <c r="D367" t="s">
        <v>178</v>
      </c>
      <c r="E367">
        <v>32.5</v>
      </c>
      <c r="F367">
        <v>8.9</v>
      </c>
      <c r="G367" s="2">
        <v>0.77343226300000001</v>
      </c>
      <c r="H367">
        <v>22</v>
      </c>
      <c r="I367">
        <v>13.3</v>
      </c>
      <c r="J367">
        <v>1.6539999999999999</v>
      </c>
      <c r="K367" t="s">
        <v>31</v>
      </c>
      <c r="L367">
        <v>2.1</v>
      </c>
      <c r="M367">
        <v>3.4740000000000002</v>
      </c>
      <c r="N367" t="s">
        <v>31</v>
      </c>
      <c r="O367" t="s">
        <v>31</v>
      </c>
      <c r="P367" t="s">
        <v>31</v>
      </c>
      <c r="Q367" t="s">
        <v>31</v>
      </c>
      <c r="R367" t="s">
        <v>31</v>
      </c>
      <c r="S367" t="s">
        <v>31</v>
      </c>
      <c r="T367" t="s">
        <v>31</v>
      </c>
      <c r="U367" t="s">
        <v>31</v>
      </c>
      <c r="V367" t="s">
        <v>31</v>
      </c>
      <c r="W367" t="s">
        <v>31</v>
      </c>
      <c r="X367" t="s">
        <v>31</v>
      </c>
      <c r="Y367" t="s">
        <v>31</v>
      </c>
      <c r="Z367" t="s">
        <v>31</v>
      </c>
      <c r="AA367" t="s">
        <v>31</v>
      </c>
      <c r="AB367" t="s">
        <v>31</v>
      </c>
      <c r="AC367" t="s">
        <v>31</v>
      </c>
    </row>
    <row r="368" spans="1:29" hidden="1">
      <c r="A368" t="s">
        <v>87</v>
      </c>
      <c r="B368" t="s">
        <v>118</v>
      </c>
      <c r="C368" t="s">
        <v>204</v>
      </c>
      <c r="D368" t="s">
        <v>210</v>
      </c>
      <c r="E368">
        <v>69.5</v>
      </c>
      <c r="F368">
        <v>13.3</v>
      </c>
      <c r="G368" s="2">
        <v>1.5029055069999999</v>
      </c>
      <c r="H368">
        <v>5</v>
      </c>
      <c r="I368" t="s">
        <v>31</v>
      </c>
      <c r="J368">
        <v>0.38200000000000001</v>
      </c>
      <c r="K368">
        <v>47</v>
      </c>
      <c r="L368">
        <v>9.4</v>
      </c>
      <c r="M368">
        <v>3.593</v>
      </c>
      <c r="N368">
        <v>3.52</v>
      </c>
      <c r="O368">
        <v>3.77</v>
      </c>
      <c r="P368">
        <v>2.5000000000000001E-2</v>
      </c>
      <c r="Q368" t="s">
        <v>31</v>
      </c>
      <c r="R368">
        <v>1.2999999999999999E-2</v>
      </c>
      <c r="S368">
        <v>1.2999999999999999E-2</v>
      </c>
      <c r="T368">
        <v>1.2E-2</v>
      </c>
      <c r="U368">
        <v>1</v>
      </c>
      <c r="V368" t="s">
        <v>31</v>
      </c>
      <c r="W368">
        <v>0.50800000000000001</v>
      </c>
      <c r="X368" t="s">
        <v>31</v>
      </c>
      <c r="Y368">
        <v>1.2E-2</v>
      </c>
      <c r="Z368">
        <v>4.2000000000000003E-2</v>
      </c>
      <c r="AA368" t="s">
        <v>31</v>
      </c>
      <c r="AB368" t="s">
        <v>31</v>
      </c>
      <c r="AC368">
        <v>5.3999999999999999E-2</v>
      </c>
    </row>
    <row r="369" spans="1:29" hidden="1">
      <c r="A369" t="s">
        <v>82</v>
      </c>
      <c r="B369" t="s">
        <v>102</v>
      </c>
      <c r="C369" t="s">
        <v>128</v>
      </c>
      <c r="D369" t="s">
        <v>178</v>
      </c>
      <c r="E369">
        <v>32.5</v>
      </c>
      <c r="F369">
        <v>8.9</v>
      </c>
      <c r="G369" s="2">
        <v>0.77343226300000001</v>
      </c>
      <c r="H369">
        <v>5</v>
      </c>
      <c r="I369">
        <v>10</v>
      </c>
      <c r="J369">
        <v>0.5</v>
      </c>
      <c r="K369" t="s">
        <v>31</v>
      </c>
      <c r="L369">
        <v>7.29</v>
      </c>
      <c r="M369">
        <v>3.6429999999999998</v>
      </c>
      <c r="N369">
        <v>5.17</v>
      </c>
      <c r="O369">
        <v>5.0999999999999996</v>
      </c>
      <c r="P369">
        <v>2.8000000000000001E-2</v>
      </c>
      <c r="Q369">
        <v>0.01</v>
      </c>
      <c r="R369">
        <v>1.2999999999999999E-2</v>
      </c>
      <c r="S369">
        <v>7.0000000000000001E-3</v>
      </c>
      <c r="T369">
        <v>1.2E-2</v>
      </c>
      <c r="U369">
        <v>1</v>
      </c>
      <c r="V369">
        <v>0.66</v>
      </c>
      <c r="W369">
        <v>5.5E-2</v>
      </c>
      <c r="X369">
        <v>6.9000000000000006E-2</v>
      </c>
      <c r="Y369">
        <v>8.9999999999999993E-3</v>
      </c>
      <c r="Z369" t="s">
        <v>31</v>
      </c>
      <c r="AA369" t="s">
        <v>31</v>
      </c>
      <c r="AB369" t="s">
        <v>31</v>
      </c>
      <c r="AC369">
        <v>8.9999999999999993E-3</v>
      </c>
    </row>
    <row r="370" spans="1:29" hidden="1">
      <c r="A370" t="s">
        <v>87</v>
      </c>
      <c r="B370" t="s">
        <v>118</v>
      </c>
      <c r="C370" t="s">
        <v>128</v>
      </c>
      <c r="D370" t="s">
        <v>164</v>
      </c>
      <c r="E370">
        <v>18</v>
      </c>
      <c r="F370">
        <v>5.2</v>
      </c>
      <c r="G370" s="2">
        <v>0.46147037800000001</v>
      </c>
      <c r="H370">
        <v>23</v>
      </c>
      <c r="I370">
        <v>22.5</v>
      </c>
      <c r="J370">
        <v>1.022</v>
      </c>
      <c r="K370" t="s">
        <v>31</v>
      </c>
      <c r="L370">
        <v>3.71</v>
      </c>
      <c r="M370">
        <v>3.7909999999999999</v>
      </c>
      <c r="N370">
        <v>3.52</v>
      </c>
      <c r="O370">
        <v>3.77</v>
      </c>
      <c r="P370">
        <v>2.5000000000000001E-2</v>
      </c>
      <c r="Q370" t="s">
        <v>31</v>
      </c>
      <c r="R370">
        <v>1.2999999999999999E-2</v>
      </c>
      <c r="S370">
        <v>1.2999999999999999E-2</v>
      </c>
      <c r="T370">
        <v>1.2E-2</v>
      </c>
      <c r="U370">
        <v>1</v>
      </c>
      <c r="V370" t="s">
        <v>31</v>
      </c>
      <c r="W370">
        <v>0.50800000000000001</v>
      </c>
      <c r="X370" t="s">
        <v>31</v>
      </c>
      <c r="Y370">
        <v>1.2E-2</v>
      </c>
      <c r="Z370">
        <v>4.2000000000000003E-2</v>
      </c>
      <c r="AA370" t="s">
        <v>31</v>
      </c>
      <c r="AB370" t="s">
        <v>31</v>
      </c>
      <c r="AC370">
        <v>5.3999999999999999E-2</v>
      </c>
    </row>
    <row r="371" spans="1:29" hidden="1">
      <c r="A371" t="s">
        <v>75</v>
      </c>
      <c r="B371" t="s">
        <v>99</v>
      </c>
      <c r="C371" t="s">
        <v>70</v>
      </c>
      <c r="D371" t="s">
        <v>90</v>
      </c>
      <c r="E371">
        <v>15</v>
      </c>
      <c r="F371">
        <v>6.9</v>
      </c>
      <c r="G371" s="2">
        <v>0.39349502400000003</v>
      </c>
      <c r="H371">
        <v>2</v>
      </c>
      <c r="I371">
        <v>32</v>
      </c>
      <c r="J371">
        <v>6.3E-2</v>
      </c>
      <c r="K371">
        <v>122</v>
      </c>
      <c r="L371">
        <v>61</v>
      </c>
      <c r="M371">
        <v>3.8130000000000002</v>
      </c>
      <c r="N371">
        <v>3.97</v>
      </c>
      <c r="O371">
        <v>4.7699999999999996</v>
      </c>
      <c r="P371">
        <v>0.04</v>
      </c>
      <c r="Q371" t="s">
        <v>31</v>
      </c>
      <c r="R371" t="s">
        <v>31</v>
      </c>
      <c r="S371" t="s">
        <v>31</v>
      </c>
      <c r="T371" t="s">
        <v>31</v>
      </c>
      <c r="U371">
        <v>1</v>
      </c>
      <c r="V371">
        <v>0.92</v>
      </c>
      <c r="W371" t="s">
        <v>31</v>
      </c>
      <c r="X371" t="s">
        <v>31</v>
      </c>
      <c r="Y371" t="s">
        <v>31</v>
      </c>
      <c r="Z371" t="s">
        <v>31</v>
      </c>
      <c r="AA371" t="s">
        <v>31</v>
      </c>
      <c r="AB371" t="s">
        <v>31</v>
      </c>
      <c r="AC371" t="s">
        <v>31</v>
      </c>
    </row>
    <row r="372" spans="1:29" hidden="1">
      <c r="A372" t="s">
        <v>162</v>
      </c>
      <c r="B372" t="s">
        <v>161</v>
      </c>
      <c r="C372" t="s">
        <v>128</v>
      </c>
      <c r="D372" t="s">
        <v>126</v>
      </c>
      <c r="E372">
        <v>18</v>
      </c>
      <c r="F372">
        <v>7.4</v>
      </c>
      <c r="G372" s="2">
        <v>0.46147037800000001</v>
      </c>
      <c r="H372">
        <v>9</v>
      </c>
      <c r="I372">
        <v>23</v>
      </c>
      <c r="J372">
        <v>0.9</v>
      </c>
      <c r="K372">
        <v>39</v>
      </c>
      <c r="L372">
        <v>4.33</v>
      </c>
      <c r="M372">
        <v>3.9</v>
      </c>
      <c r="N372">
        <v>2.92</v>
      </c>
      <c r="O372">
        <v>3.24</v>
      </c>
      <c r="P372">
        <v>0.01</v>
      </c>
      <c r="Q372" t="s">
        <v>31</v>
      </c>
      <c r="R372">
        <v>4.0000000000000001E-3</v>
      </c>
      <c r="S372">
        <v>6.0000000000000001E-3</v>
      </c>
      <c r="T372" t="s">
        <v>31</v>
      </c>
      <c r="U372">
        <v>1</v>
      </c>
      <c r="V372" t="s">
        <v>31</v>
      </c>
      <c r="W372">
        <v>0.48799999999999999</v>
      </c>
      <c r="X372">
        <v>0.107</v>
      </c>
      <c r="Y372">
        <v>1E-3</v>
      </c>
      <c r="Z372">
        <v>2.1000000000000001E-2</v>
      </c>
      <c r="AA372" t="s">
        <v>31</v>
      </c>
      <c r="AB372" t="s">
        <v>31</v>
      </c>
      <c r="AC372">
        <v>2.1999999999999999E-2</v>
      </c>
    </row>
    <row r="373" spans="1:29" hidden="1">
      <c r="A373" t="s">
        <v>80</v>
      </c>
      <c r="B373" t="s">
        <v>187</v>
      </c>
      <c r="C373" t="s">
        <v>128</v>
      </c>
      <c r="D373" t="s">
        <v>178</v>
      </c>
      <c r="E373">
        <v>32.5</v>
      </c>
      <c r="F373">
        <v>8.9</v>
      </c>
      <c r="G373" s="2">
        <v>0.77343226300000001</v>
      </c>
      <c r="H373">
        <v>28</v>
      </c>
      <c r="I373">
        <v>12</v>
      </c>
      <c r="J373">
        <v>2.3330000000000002</v>
      </c>
      <c r="K373">
        <v>38</v>
      </c>
      <c r="L373">
        <v>1.7</v>
      </c>
      <c r="M373">
        <v>3.9670000000000001</v>
      </c>
      <c r="N373">
        <v>19</v>
      </c>
      <c r="O373">
        <v>17</v>
      </c>
      <c r="P373" t="s">
        <v>31</v>
      </c>
      <c r="Q373" t="s">
        <v>31</v>
      </c>
      <c r="R373" t="s">
        <v>31</v>
      </c>
      <c r="S373" t="s">
        <v>31</v>
      </c>
      <c r="T373" t="s">
        <v>31</v>
      </c>
      <c r="U373" t="s">
        <v>31</v>
      </c>
      <c r="V373" t="s">
        <v>31</v>
      </c>
      <c r="W373" t="s">
        <v>31</v>
      </c>
      <c r="X373" t="s">
        <v>31</v>
      </c>
      <c r="Y373" t="s">
        <v>31</v>
      </c>
      <c r="Z373" t="s">
        <v>31</v>
      </c>
      <c r="AA373" t="s">
        <v>31</v>
      </c>
      <c r="AB373" t="s">
        <v>31</v>
      </c>
      <c r="AC373" t="s">
        <v>31</v>
      </c>
    </row>
    <row r="374" spans="1:29" hidden="1">
      <c r="A374" t="s">
        <v>78</v>
      </c>
      <c r="B374" t="s">
        <v>77</v>
      </c>
      <c r="C374" t="s">
        <v>128</v>
      </c>
      <c r="D374" t="s">
        <v>169</v>
      </c>
      <c r="E374">
        <v>39</v>
      </c>
      <c r="F374">
        <v>8.3000000000000007</v>
      </c>
      <c r="G374" s="2">
        <v>0.90704089499999996</v>
      </c>
      <c r="H374">
        <v>48</v>
      </c>
      <c r="I374">
        <v>19.899999999999999</v>
      </c>
      <c r="J374">
        <v>1.206</v>
      </c>
      <c r="K374" t="s">
        <v>31</v>
      </c>
      <c r="L374">
        <v>3.35</v>
      </c>
      <c r="M374">
        <v>4.04</v>
      </c>
      <c r="N374">
        <v>12.7</v>
      </c>
      <c r="O374">
        <v>20.350000000000001</v>
      </c>
      <c r="P374">
        <v>1.9570000000000001</v>
      </c>
      <c r="Q374">
        <v>2.74</v>
      </c>
      <c r="R374">
        <v>0.26500000000000001</v>
      </c>
      <c r="S374">
        <v>0.91800000000000004</v>
      </c>
      <c r="T374">
        <v>0.317</v>
      </c>
      <c r="U374">
        <v>1.1000000000000001</v>
      </c>
      <c r="V374">
        <v>0.8</v>
      </c>
      <c r="W374">
        <v>9.9000000000000005E-2</v>
      </c>
      <c r="X374">
        <v>6.4000000000000001E-2</v>
      </c>
      <c r="Y374">
        <v>1.4E-2</v>
      </c>
      <c r="Z374" t="s">
        <v>31</v>
      </c>
      <c r="AA374" t="s">
        <v>31</v>
      </c>
      <c r="AB374" t="s">
        <v>31</v>
      </c>
      <c r="AC374">
        <v>1.4E-2</v>
      </c>
    </row>
    <row r="375" spans="1:29" hidden="1">
      <c r="A375" t="s">
        <v>67</v>
      </c>
      <c r="B375" t="s">
        <v>66</v>
      </c>
      <c r="C375" t="s">
        <v>128</v>
      </c>
      <c r="D375" t="s">
        <v>164</v>
      </c>
      <c r="E375">
        <v>18</v>
      </c>
      <c r="F375">
        <v>5.2</v>
      </c>
      <c r="G375" s="2">
        <v>0.46147037800000001</v>
      </c>
      <c r="H375">
        <v>3</v>
      </c>
      <c r="I375">
        <v>6.1</v>
      </c>
      <c r="J375">
        <v>0.49199999999999999</v>
      </c>
      <c r="K375" t="s">
        <v>31</v>
      </c>
      <c r="L375">
        <v>8.33</v>
      </c>
      <c r="M375">
        <v>4.0979999999999999</v>
      </c>
      <c r="N375">
        <v>3.16</v>
      </c>
      <c r="O375">
        <v>4.03</v>
      </c>
      <c r="P375" t="s">
        <v>31</v>
      </c>
      <c r="Q375" t="s">
        <v>31</v>
      </c>
      <c r="R375" t="s">
        <v>31</v>
      </c>
      <c r="S375" t="s">
        <v>31</v>
      </c>
      <c r="T375" t="s">
        <v>31</v>
      </c>
      <c r="U375" t="s">
        <v>31</v>
      </c>
      <c r="V375" t="s">
        <v>31</v>
      </c>
      <c r="W375" t="s">
        <v>31</v>
      </c>
      <c r="X375" t="s">
        <v>31</v>
      </c>
      <c r="Y375" t="s">
        <v>31</v>
      </c>
      <c r="Z375" t="s">
        <v>31</v>
      </c>
      <c r="AA375" t="s">
        <v>31</v>
      </c>
      <c r="AB375" t="s">
        <v>31</v>
      </c>
      <c r="AC375" t="s">
        <v>31</v>
      </c>
    </row>
    <row r="376" spans="1:29" hidden="1">
      <c r="A376" t="s">
        <v>49</v>
      </c>
      <c r="B376" t="s">
        <v>72</v>
      </c>
      <c r="C376" t="s">
        <v>128</v>
      </c>
      <c r="D376" t="s">
        <v>178</v>
      </c>
      <c r="E376">
        <v>32.5</v>
      </c>
      <c r="F376">
        <v>8.9</v>
      </c>
      <c r="G376" s="2">
        <v>0.77343226300000001</v>
      </c>
      <c r="H376">
        <v>126</v>
      </c>
      <c r="I376">
        <v>30</v>
      </c>
      <c r="J376">
        <v>4.2</v>
      </c>
      <c r="K376" t="s">
        <v>31</v>
      </c>
      <c r="L376">
        <v>1</v>
      </c>
      <c r="M376">
        <v>4.2</v>
      </c>
      <c r="N376">
        <v>8</v>
      </c>
      <c r="O376">
        <v>10</v>
      </c>
      <c r="P376" t="s">
        <v>31</v>
      </c>
      <c r="Q376" t="s">
        <v>31</v>
      </c>
      <c r="R376" t="s">
        <v>31</v>
      </c>
      <c r="S376" t="s">
        <v>31</v>
      </c>
      <c r="T376" t="s">
        <v>31</v>
      </c>
      <c r="U376" t="s">
        <v>31</v>
      </c>
      <c r="V376" t="s">
        <v>31</v>
      </c>
      <c r="W376" t="s">
        <v>31</v>
      </c>
      <c r="X376" t="s">
        <v>31</v>
      </c>
      <c r="Y376" t="s">
        <v>31</v>
      </c>
      <c r="Z376" t="s">
        <v>31</v>
      </c>
      <c r="AA376" t="s">
        <v>31</v>
      </c>
      <c r="AB376" t="s">
        <v>31</v>
      </c>
      <c r="AC376" t="s">
        <v>31</v>
      </c>
    </row>
    <row r="377" spans="1:29" hidden="1">
      <c r="A377" t="s">
        <v>45</v>
      </c>
      <c r="B377" t="s">
        <v>217</v>
      </c>
      <c r="C377" t="s">
        <v>204</v>
      </c>
      <c r="D377" t="s">
        <v>210</v>
      </c>
      <c r="E377">
        <v>69.5</v>
      </c>
      <c r="F377">
        <v>13.3</v>
      </c>
      <c r="G377" s="2">
        <v>1.5029055069999999</v>
      </c>
      <c r="H377" t="s">
        <v>31</v>
      </c>
      <c r="I377" t="s">
        <v>31</v>
      </c>
      <c r="J377">
        <v>0.93300000000000005</v>
      </c>
      <c r="K377" t="s">
        <v>31</v>
      </c>
      <c r="L377">
        <v>4.5</v>
      </c>
      <c r="M377">
        <v>4.2</v>
      </c>
      <c r="N377">
        <v>10.9</v>
      </c>
      <c r="O377">
        <v>11.13</v>
      </c>
      <c r="P377">
        <v>0.23400000000000001</v>
      </c>
      <c r="Q377" t="s">
        <v>31</v>
      </c>
      <c r="R377">
        <v>0.10299999999999999</v>
      </c>
      <c r="S377">
        <v>0.14000000000000001</v>
      </c>
      <c r="T377">
        <v>9.4E-2</v>
      </c>
      <c r="U377">
        <v>1</v>
      </c>
      <c r="V377" t="s">
        <v>31</v>
      </c>
      <c r="W377" t="s">
        <v>31</v>
      </c>
      <c r="X377">
        <v>8.7999999999999995E-2</v>
      </c>
      <c r="Y377" t="s">
        <v>31</v>
      </c>
      <c r="Z377" t="s">
        <v>31</v>
      </c>
      <c r="AA377" t="s">
        <v>31</v>
      </c>
      <c r="AB377" t="s">
        <v>31</v>
      </c>
      <c r="AC377" t="s">
        <v>31</v>
      </c>
    </row>
    <row r="378" spans="1:29" hidden="1">
      <c r="A378" t="s">
        <v>43</v>
      </c>
      <c r="B378" t="s">
        <v>53</v>
      </c>
      <c r="C378" t="s">
        <v>204</v>
      </c>
      <c r="D378" t="s">
        <v>210</v>
      </c>
      <c r="E378">
        <v>69.5</v>
      </c>
      <c r="F378">
        <v>13.3</v>
      </c>
      <c r="G378" s="2">
        <v>1.5029055069999999</v>
      </c>
      <c r="H378">
        <v>98</v>
      </c>
      <c r="I378">
        <v>70</v>
      </c>
      <c r="J378">
        <v>1.4</v>
      </c>
      <c r="K378" t="s">
        <v>31</v>
      </c>
      <c r="L378">
        <v>3</v>
      </c>
      <c r="M378">
        <v>4.2</v>
      </c>
      <c r="N378">
        <v>7.82</v>
      </c>
      <c r="O378">
        <v>11.41</v>
      </c>
      <c r="P378">
        <v>0.33</v>
      </c>
      <c r="Q378" t="s">
        <v>31</v>
      </c>
      <c r="R378">
        <v>0.15</v>
      </c>
      <c r="S378" t="s">
        <v>31</v>
      </c>
      <c r="T378" t="s">
        <v>31</v>
      </c>
      <c r="U378">
        <v>1</v>
      </c>
      <c r="V378">
        <v>0.56000000000000005</v>
      </c>
      <c r="W378">
        <v>0.58899999999999997</v>
      </c>
      <c r="X378">
        <v>0.11</v>
      </c>
      <c r="Y378" t="s">
        <v>31</v>
      </c>
      <c r="Z378" t="s">
        <v>31</v>
      </c>
      <c r="AA378" t="s">
        <v>31</v>
      </c>
      <c r="AB378" t="s">
        <v>31</v>
      </c>
      <c r="AC378" t="s">
        <v>31</v>
      </c>
    </row>
    <row r="379" spans="1:29" hidden="1">
      <c r="A379" t="s">
        <v>131</v>
      </c>
      <c r="B379" t="s">
        <v>130</v>
      </c>
      <c r="C379" t="s">
        <v>204</v>
      </c>
      <c r="D379" t="s">
        <v>203</v>
      </c>
      <c r="E379">
        <v>54</v>
      </c>
      <c r="F379">
        <v>11.1</v>
      </c>
      <c r="G379" s="2">
        <v>1.205449054</v>
      </c>
      <c r="H379">
        <v>4</v>
      </c>
      <c r="I379">
        <v>12</v>
      </c>
      <c r="J379">
        <v>0.33</v>
      </c>
      <c r="K379">
        <v>51</v>
      </c>
      <c r="L379">
        <v>12.75</v>
      </c>
      <c r="M379">
        <v>4.2080000000000002</v>
      </c>
      <c r="N379">
        <v>5.03</v>
      </c>
      <c r="O379">
        <v>6.36</v>
      </c>
      <c r="P379">
        <v>0.08</v>
      </c>
      <c r="Q379">
        <v>0.03</v>
      </c>
      <c r="R379" t="s">
        <v>31</v>
      </c>
      <c r="S379" t="s">
        <v>31</v>
      </c>
      <c r="T379" t="s">
        <v>31</v>
      </c>
      <c r="U379">
        <v>1.7</v>
      </c>
      <c r="V379">
        <v>0.41</v>
      </c>
      <c r="W379">
        <v>0.68400000000000005</v>
      </c>
      <c r="X379">
        <v>7.5999999999999998E-2</v>
      </c>
      <c r="Y379" t="s">
        <v>31</v>
      </c>
      <c r="Z379" t="s">
        <v>31</v>
      </c>
      <c r="AA379" t="s">
        <v>31</v>
      </c>
      <c r="AB379">
        <v>0.217</v>
      </c>
      <c r="AC379" t="s">
        <v>31</v>
      </c>
    </row>
    <row r="380" spans="1:29" hidden="1">
      <c r="A380" t="s">
        <v>87</v>
      </c>
      <c r="B380" t="s">
        <v>118</v>
      </c>
      <c r="C380" t="s">
        <v>204</v>
      </c>
      <c r="D380" t="s">
        <v>210</v>
      </c>
      <c r="E380">
        <v>69.5</v>
      </c>
      <c r="F380">
        <v>13.3</v>
      </c>
      <c r="G380" s="2">
        <v>1.5029055069999999</v>
      </c>
      <c r="H380">
        <v>4</v>
      </c>
      <c r="I380">
        <v>22.5</v>
      </c>
      <c r="J380">
        <v>0.17799999999999999</v>
      </c>
      <c r="K380" t="s">
        <v>31</v>
      </c>
      <c r="L380">
        <v>23.79</v>
      </c>
      <c r="M380">
        <v>4.2290000000000001</v>
      </c>
      <c r="N380">
        <v>3.52</v>
      </c>
      <c r="O380">
        <v>3.77</v>
      </c>
      <c r="P380">
        <v>2.5000000000000001E-2</v>
      </c>
      <c r="Q380" t="s">
        <v>31</v>
      </c>
      <c r="R380">
        <v>1.2999999999999999E-2</v>
      </c>
      <c r="S380">
        <v>1.2999999999999999E-2</v>
      </c>
      <c r="T380">
        <v>1.2E-2</v>
      </c>
      <c r="U380">
        <v>1</v>
      </c>
      <c r="V380" t="s">
        <v>31</v>
      </c>
      <c r="W380">
        <v>0.50800000000000001</v>
      </c>
      <c r="X380" t="s">
        <v>31</v>
      </c>
      <c r="Y380">
        <v>1.2E-2</v>
      </c>
      <c r="Z380">
        <v>4.2000000000000003E-2</v>
      </c>
      <c r="AA380" t="s">
        <v>31</v>
      </c>
      <c r="AB380" t="s">
        <v>31</v>
      </c>
      <c r="AC380">
        <v>5.3999999999999999E-2</v>
      </c>
    </row>
    <row r="381" spans="1:29" hidden="1">
      <c r="A381" t="s">
        <v>87</v>
      </c>
      <c r="B381" t="s">
        <v>118</v>
      </c>
      <c r="C381" t="s">
        <v>128</v>
      </c>
      <c r="D381" t="s">
        <v>178</v>
      </c>
      <c r="E381">
        <v>32.5</v>
      </c>
      <c r="F381">
        <v>8.9</v>
      </c>
      <c r="G381" s="2">
        <v>0.77343226300000001</v>
      </c>
      <c r="H381">
        <v>33</v>
      </c>
      <c r="I381">
        <v>38.6</v>
      </c>
      <c r="J381">
        <v>0.85499999999999998</v>
      </c>
      <c r="K381">
        <v>161</v>
      </c>
      <c r="L381">
        <v>5</v>
      </c>
      <c r="M381">
        <v>4.2750000000000004</v>
      </c>
      <c r="N381">
        <v>3.52</v>
      </c>
      <c r="O381">
        <v>3.77</v>
      </c>
      <c r="P381">
        <v>2.5000000000000001E-2</v>
      </c>
      <c r="Q381" t="s">
        <v>31</v>
      </c>
      <c r="R381">
        <v>1.2999999999999999E-2</v>
      </c>
      <c r="S381">
        <v>1.2999999999999999E-2</v>
      </c>
      <c r="T381">
        <v>1.2E-2</v>
      </c>
      <c r="U381">
        <v>1</v>
      </c>
      <c r="V381" t="s">
        <v>31</v>
      </c>
      <c r="W381">
        <v>0.50800000000000001</v>
      </c>
      <c r="X381" t="s">
        <v>31</v>
      </c>
      <c r="Y381">
        <v>1.2E-2</v>
      </c>
      <c r="Z381">
        <v>4.2000000000000003E-2</v>
      </c>
      <c r="AA381" t="s">
        <v>31</v>
      </c>
      <c r="AB381" t="s">
        <v>31</v>
      </c>
      <c r="AC381">
        <v>5.3999999999999999E-2</v>
      </c>
    </row>
    <row r="382" spans="1:29" hidden="1">
      <c r="A382" t="s">
        <v>87</v>
      </c>
      <c r="B382" t="s">
        <v>118</v>
      </c>
      <c r="C382" t="s">
        <v>204</v>
      </c>
      <c r="D382" t="s">
        <v>203</v>
      </c>
      <c r="E382">
        <v>54</v>
      </c>
      <c r="F382">
        <v>11.1</v>
      </c>
      <c r="G382" s="2">
        <v>1.205449054</v>
      </c>
      <c r="H382">
        <v>6</v>
      </c>
      <c r="I382">
        <v>21</v>
      </c>
      <c r="J382">
        <v>0.28599999999999998</v>
      </c>
      <c r="K382">
        <v>90</v>
      </c>
      <c r="L382">
        <v>15</v>
      </c>
      <c r="M382">
        <v>4.2859999999999996</v>
      </c>
      <c r="N382">
        <v>3.52</v>
      </c>
      <c r="O382">
        <v>3.77</v>
      </c>
      <c r="P382">
        <v>2.5000000000000001E-2</v>
      </c>
      <c r="Q382" t="s">
        <v>31</v>
      </c>
      <c r="R382">
        <v>1.2999999999999999E-2</v>
      </c>
      <c r="S382">
        <v>1.2999999999999999E-2</v>
      </c>
      <c r="T382">
        <v>1.2E-2</v>
      </c>
      <c r="U382">
        <v>1</v>
      </c>
      <c r="V382" t="s">
        <v>31</v>
      </c>
      <c r="W382">
        <v>0.50800000000000001</v>
      </c>
      <c r="X382" t="s">
        <v>31</v>
      </c>
      <c r="Y382">
        <v>1.2E-2</v>
      </c>
      <c r="Z382">
        <v>4.2000000000000003E-2</v>
      </c>
      <c r="AA382" t="s">
        <v>31</v>
      </c>
      <c r="AB382" t="s">
        <v>31</v>
      </c>
      <c r="AC382">
        <v>5.3999999999999999E-2</v>
      </c>
    </row>
    <row r="383" spans="1:29" hidden="1">
      <c r="A383" t="s">
        <v>145</v>
      </c>
      <c r="B383" t="s">
        <v>144</v>
      </c>
      <c r="C383" t="s">
        <v>128</v>
      </c>
      <c r="D383" t="s">
        <v>178</v>
      </c>
      <c r="E383">
        <v>32.5</v>
      </c>
      <c r="F383">
        <v>8.9</v>
      </c>
      <c r="G383" s="2">
        <v>0.77343226300000001</v>
      </c>
      <c r="H383">
        <v>42</v>
      </c>
      <c r="I383">
        <v>23</v>
      </c>
      <c r="J383">
        <v>1.8260000000000001</v>
      </c>
      <c r="K383">
        <v>104</v>
      </c>
      <c r="L383">
        <v>2.48</v>
      </c>
      <c r="M383">
        <v>4.5220000000000002</v>
      </c>
      <c r="N383">
        <v>11.6</v>
      </c>
      <c r="O383" t="s">
        <v>31</v>
      </c>
      <c r="P383">
        <v>0.8</v>
      </c>
      <c r="Q383" t="s">
        <v>31</v>
      </c>
      <c r="R383" t="s">
        <v>31</v>
      </c>
      <c r="S383">
        <v>0.13</v>
      </c>
      <c r="T383" t="s">
        <v>31</v>
      </c>
      <c r="U383">
        <v>3</v>
      </c>
      <c r="V383" t="s">
        <v>31</v>
      </c>
      <c r="W383" t="s">
        <v>31</v>
      </c>
      <c r="X383" t="s">
        <v>31</v>
      </c>
      <c r="Y383" t="s">
        <v>31</v>
      </c>
      <c r="Z383" t="s">
        <v>31</v>
      </c>
      <c r="AA383" t="s">
        <v>31</v>
      </c>
      <c r="AB383" t="s">
        <v>31</v>
      </c>
      <c r="AC383" t="s">
        <v>31</v>
      </c>
    </row>
    <row r="384" spans="1:29" hidden="1">
      <c r="A384" t="s">
        <v>75</v>
      </c>
      <c r="B384" t="s">
        <v>76</v>
      </c>
      <c r="C384" t="s">
        <v>70</v>
      </c>
      <c r="D384" t="s">
        <v>68</v>
      </c>
      <c r="E384">
        <v>11</v>
      </c>
      <c r="F384">
        <v>6.1</v>
      </c>
      <c r="G384" s="2">
        <v>0.30006296300000002</v>
      </c>
      <c r="H384">
        <v>2</v>
      </c>
      <c r="I384">
        <v>14.2</v>
      </c>
      <c r="J384">
        <v>0.14099999999999999</v>
      </c>
      <c r="K384" t="s">
        <v>31</v>
      </c>
      <c r="L384">
        <v>34.07</v>
      </c>
      <c r="M384">
        <v>4.798</v>
      </c>
      <c r="N384" t="s">
        <v>31</v>
      </c>
      <c r="O384" t="s">
        <v>31</v>
      </c>
      <c r="P384" t="s">
        <v>31</v>
      </c>
      <c r="Q384" t="s">
        <v>31</v>
      </c>
      <c r="R384" t="s">
        <v>31</v>
      </c>
      <c r="S384" t="s">
        <v>31</v>
      </c>
      <c r="T384" t="s">
        <v>31</v>
      </c>
      <c r="U384" t="s">
        <v>31</v>
      </c>
      <c r="V384" t="s">
        <v>31</v>
      </c>
      <c r="W384" t="s">
        <v>31</v>
      </c>
      <c r="X384" t="s">
        <v>31</v>
      </c>
      <c r="Y384" t="s">
        <v>31</v>
      </c>
      <c r="Z384" t="s">
        <v>31</v>
      </c>
      <c r="AA384" t="s">
        <v>31</v>
      </c>
      <c r="AB384" t="s">
        <v>31</v>
      </c>
      <c r="AC384" t="s">
        <v>31</v>
      </c>
    </row>
    <row r="385" spans="1:29" hidden="1">
      <c r="A385" t="s">
        <v>67</v>
      </c>
      <c r="B385" t="s">
        <v>117</v>
      </c>
      <c r="C385" t="s">
        <v>204</v>
      </c>
      <c r="D385" t="s">
        <v>203</v>
      </c>
      <c r="E385">
        <v>54</v>
      </c>
      <c r="F385">
        <v>11.1</v>
      </c>
      <c r="G385" s="2">
        <v>1.205449054</v>
      </c>
      <c r="H385">
        <v>2</v>
      </c>
      <c r="I385" t="s">
        <v>31</v>
      </c>
      <c r="J385">
        <v>0.22800000000000001</v>
      </c>
      <c r="K385">
        <v>43</v>
      </c>
      <c r="L385">
        <v>21.5</v>
      </c>
      <c r="M385">
        <v>4.891</v>
      </c>
      <c r="N385">
        <v>4.8899999999999997</v>
      </c>
      <c r="O385">
        <v>4.2</v>
      </c>
      <c r="P385">
        <v>0.124</v>
      </c>
      <c r="Q385" t="s">
        <v>31</v>
      </c>
      <c r="R385">
        <v>4.0000000000000001E-3</v>
      </c>
      <c r="S385" t="s">
        <v>31</v>
      </c>
      <c r="T385" t="s">
        <v>31</v>
      </c>
      <c r="U385">
        <v>4.5999999999999996</v>
      </c>
      <c r="V385" t="s">
        <v>31</v>
      </c>
      <c r="W385" t="s">
        <v>31</v>
      </c>
      <c r="X385" t="s">
        <v>31</v>
      </c>
      <c r="Y385" t="s">
        <v>31</v>
      </c>
      <c r="Z385" t="s">
        <v>31</v>
      </c>
      <c r="AA385" t="s">
        <v>31</v>
      </c>
      <c r="AB385" t="s">
        <v>31</v>
      </c>
      <c r="AC385" t="s">
        <v>31</v>
      </c>
    </row>
    <row r="386" spans="1:29" hidden="1">
      <c r="A386" t="s">
        <v>189</v>
      </c>
      <c r="B386" t="s">
        <v>188</v>
      </c>
      <c r="C386" t="s">
        <v>128</v>
      </c>
      <c r="D386" t="s">
        <v>178</v>
      </c>
      <c r="E386">
        <v>32.5</v>
      </c>
      <c r="F386">
        <v>8.9</v>
      </c>
      <c r="G386" s="2">
        <v>0.77343226300000001</v>
      </c>
      <c r="H386">
        <v>11</v>
      </c>
      <c r="I386">
        <v>32</v>
      </c>
      <c r="J386">
        <v>0.73299999999999998</v>
      </c>
      <c r="K386">
        <v>79</v>
      </c>
      <c r="L386">
        <v>7.2</v>
      </c>
      <c r="M386">
        <v>5.28</v>
      </c>
      <c r="N386">
        <v>7.3</v>
      </c>
      <c r="O386">
        <v>11.3</v>
      </c>
      <c r="P386">
        <v>0.27</v>
      </c>
      <c r="Q386" t="s">
        <v>31</v>
      </c>
      <c r="R386" t="s">
        <v>31</v>
      </c>
      <c r="S386" t="s">
        <v>31</v>
      </c>
      <c r="T386" t="s">
        <v>31</v>
      </c>
      <c r="U386">
        <v>1.1000000000000001</v>
      </c>
      <c r="V386">
        <v>0.73</v>
      </c>
      <c r="W386">
        <v>0.27</v>
      </c>
      <c r="X386">
        <v>2.1999999999999999E-2</v>
      </c>
      <c r="Y386" t="s">
        <v>31</v>
      </c>
      <c r="Z386" t="s">
        <v>31</v>
      </c>
      <c r="AA386" t="s">
        <v>31</v>
      </c>
      <c r="AB386" t="s">
        <v>31</v>
      </c>
      <c r="AC386" t="s">
        <v>31</v>
      </c>
    </row>
    <row r="387" spans="1:29" hidden="1">
      <c r="A387" t="s">
        <v>82</v>
      </c>
      <c r="B387" t="s">
        <v>102</v>
      </c>
      <c r="C387" t="s">
        <v>128</v>
      </c>
      <c r="D387" t="s">
        <v>126</v>
      </c>
      <c r="E387">
        <v>18</v>
      </c>
      <c r="F387">
        <v>7.4</v>
      </c>
      <c r="G387" s="2">
        <v>0.46147037800000001</v>
      </c>
      <c r="H387">
        <v>6</v>
      </c>
      <c r="I387">
        <v>5</v>
      </c>
      <c r="J387">
        <v>1.2</v>
      </c>
      <c r="K387" t="s">
        <v>31</v>
      </c>
      <c r="L387">
        <v>4.5</v>
      </c>
      <c r="M387">
        <v>5.4</v>
      </c>
      <c r="N387">
        <v>5.17</v>
      </c>
      <c r="O387">
        <v>5.0999999999999996</v>
      </c>
      <c r="P387">
        <v>2.8000000000000001E-2</v>
      </c>
      <c r="Q387">
        <v>0.01</v>
      </c>
      <c r="R387">
        <v>1.2999999999999999E-2</v>
      </c>
      <c r="S387">
        <v>7.0000000000000001E-3</v>
      </c>
      <c r="T387">
        <v>1.2E-2</v>
      </c>
      <c r="U387">
        <v>1</v>
      </c>
      <c r="V387">
        <v>0.66</v>
      </c>
      <c r="W387">
        <v>5.5E-2</v>
      </c>
      <c r="X387">
        <v>6.9000000000000006E-2</v>
      </c>
      <c r="Y387">
        <v>8.9999999999999993E-3</v>
      </c>
      <c r="Z387" t="s">
        <v>31</v>
      </c>
      <c r="AA387" t="s">
        <v>31</v>
      </c>
      <c r="AB387" t="s">
        <v>31</v>
      </c>
      <c r="AC387">
        <v>8.9999999999999993E-3</v>
      </c>
    </row>
    <row r="388" spans="1:29" hidden="1">
      <c r="A388" t="s">
        <v>183</v>
      </c>
      <c r="B388" t="s">
        <v>201</v>
      </c>
      <c r="C388" t="s">
        <v>204</v>
      </c>
      <c r="D388" t="s">
        <v>210</v>
      </c>
      <c r="E388">
        <v>69.5</v>
      </c>
      <c r="F388">
        <v>13.3</v>
      </c>
      <c r="G388" s="2">
        <v>1.5029055069999999</v>
      </c>
      <c r="H388">
        <v>21</v>
      </c>
      <c r="I388">
        <v>72</v>
      </c>
      <c r="J388">
        <v>0.29199999999999998</v>
      </c>
      <c r="K388">
        <v>427</v>
      </c>
      <c r="L388">
        <v>20.329999999999998</v>
      </c>
      <c r="M388">
        <v>5.931</v>
      </c>
      <c r="N388">
        <v>3.15</v>
      </c>
      <c r="O388">
        <v>3.86</v>
      </c>
      <c r="P388">
        <v>4.9000000000000002E-2</v>
      </c>
      <c r="Q388" t="s">
        <v>31</v>
      </c>
      <c r="R388">
        <v>5.0000000000000001E-3</v>
      </c>
      <c r="S388">
        <v>2.9000000000000001E-2</v>
      </c>
      <c r="T388">
        <v>0.02</v>
      </c>
      <c r="U388">
        <v>4.0999999999999996</v>
      </c>
      <c r="V388" t="s">
        <v>31</v>
      </c>
      <c r="W388" t="s">
        <v>31</v>
      </c>
      <c r="X388" t="s">
        <v>31</v>
      </c>
      <c r="Y388" t="s">
        <v>31</v>
      </c>
      <c r="Z388" t="s">
        <v>31</v>
      </c>
      <c r="AA388" t="s">
        <v>31</v>
      </c>
      <c r="AB388" t="s">
        <v>31</v>
      </c>
      <c r="AC388" t="s">
        <v>31</v>
      </c>
    </row>
    <row r="389" spans="1:29" hidden="1">
      <c r="A389" t="s">
        <v>145</v>
      </c>
      <c r="B389" t="s">
        <v>144</v>
      </c>
      <c r="C389" t="s">
        <v>128</v>
      </c>
      <c r="D389" t="s">
        <v>178</v>
      </c>
      <c r="E389">
        <v>32.5</v>
      </c>
      <c r="F389">
        <v>8.9</v>
      </c>
      <c r="G389" s="2">
        <v>0.77343226300000001</v>
      </c>
      <c r="H389">
        <v>42</v>
      </c>
      <c r="I389">
        <v>23</v>
      </c>
      <c r="J389">
        <v>1.8260000000000001</v>
      </c>
      <c r="K389">
        <v>104</v>
      </c>
      <c r="L389">
        <v>3.5</v>
      </c>
      <c r="M389">
        <v>6.391</v>
      </c>
      <c r="N389">
        <v>11.6</v>
      </c>
      <c r="O389" t="s">
        <v>31</v>
      </c>
      <c r="P389">
        <v>0.8</v>
      </c>
      <c r="Q389" t="s">
        <v>31</v>
      </c>
      <c r="R389" t="s">
        <v>31</v>
      </c>
      <c r="S389">
        <v>0.13</v>
      </c>
      <c r="T389" t="s">
        <v>31</v>
      </c>
      <c r="U389">
        <v>3</v>
      </c>
      <c r="V389" t="s">
        <v>31</v>
      </c>
      <c r="W389" t="s">
        <v>31</v>
      </c>
      <c r="X389" t="s">
        <v>31</v>
      </c>
      <c r="Y389" t="s">
        <v>31</v>
      </c>
      <c r="Z389" t="s">
        <v>31</v>
      </c>
      <c r="AA389" t="s">
        <v>31</v>
      </c>
      <c r="AB389" t="s">
        <v>31</v>
      </c>
      <c r="AC389" t="s">
        <v>31</v>
      </c>
    </row>
    <row r="390" spans="1:29" hidden="1">
      <c r="A390" t="s">
        <v>131</v>
      </c>
      <c r="B390" t="s">
        <v>130</v>
      </c>
      <c r="C390" t="s">
        <v>128</v>
      </c>
      <c r="D390" t="s">
        <v>178</v>
      </c>
      <c r="E390">
        <v>32.5</v>
      </c>
      <c r="F390">
        <v>8.9</v>
      </c>
      <c r="G390" s="2">
        <v>0.77343226300000001</v>
      </c>
      <c r="H390">
        <v>31</v>
      </c>
      <c r="I390">
        <v>12</v>
      </c>
      <c r="J390">
        <v>2.58</v>
      </c>
      <c r="K390">
        <v>77</v>
      </c>
      <c r="L390">
        <v>2.48</v>
      </c>
      <c r="M390">
        <v>6.4080000000000004</v>
      </c>
      <c r="N390">
        <v>5.03</v>
      </c>
      <c r="O390">
        <v>6.36</v>
      </c>
      <c r="P390">
        <v>0.08</v>
      </c>
      <c r="Q390">
        <v>0.03</v>
      </c>
      <c r="R390" t="s">
        <v>31</v>
      </c>
      <c r="S390" t="s">
        <v>31</v>
      </c>
      <c r="T390" t="s">
        <v>31</v>
      </c>
      <c r="U390">
        <v>1.7</v>
      </c>
      <c r="V390">
        <v>0.41</v>
      </c>
      <c r="W390">
        <v>0.68400000000000005</v>
      </c>
      <c r="X390">
        <v>7.5999999999999998E-2</v>
      </c>
      <c r="Y390" t="s">
        <v>31</v>
      </c>
      <c r="Z390" t="s">
        <v>31</v>
      </c>
      <c r="AA390" t="s">
        <v>31</v>
      </c>
      <c r="AB390">
        <v>0.217</v>
      </c>
      <c r="AC390" t="s">
        <v>31</v>
      </c>
    </row>
    <row r="391" spans="1:29" hidden="1">
      <c r="A391" t="s">
        <v>80</v>
      </c>
      <c r="B391" t="s">
        <v>116</v>
      </c>
      <c r="C391" t="s">
        <v>128</v>
      </c>
      <c r="D391" t="s">
        <v>178</v>
      </c>
      <c r="E391">
        <v>32.5</v>
      </c>
      <c r="F391">
        <v>8.9</v>
      </c>
      <c r="G391" s="2">
        <v>0.77343226300000001</v>
      </c>
      <c r="H391">
        <v>213</v>
      </c>
      <c r="I391">
        <v>60</v>
      </c>
      <c r="J391">
        <v>3.55</v>
      </c>
      <c r="K391">
        <v>390</v>
      </c>
      <c r="L391">
        <v>1.83</v>
      </c>
      <c r="M391">
        <v>6.5</v>
      </c>
      <c r="N391">
        <v>19.5</v>
      </c>
      <c r="O391">
        <v>25</v>
      </c>
      <c r="P391">
        <v>0.5</v>
      </c>
      <c r="Q391" t="s">
        <v>31</v>
      </c>
      <c r="R391">
        <v>0.2</v>
      </c>
      <c r="S391" t="s">
        <v>31</v>
      </c>
      <c r="T391" t="s">
        <v>31</v>
      </c>
      <c r="U391" t="s">
        <v>31</v>
      </c>
      <c r="V391">
        <v>0.86</v>
      </c>
      <c r="W391">
        <v>2.8000000000000001E-2</v>
      </c>
      <c r="X391">
        <v>5.6000000000000001E-2</v>
      </c>
      <c r="Y391" t="s">
        <v>31</v>
      </c>
      <c r="Z391" t="s">
        <v>31</v>
      </c>
      <c r="AA391">
        <v>0.88</v>
      </c>
      <c r="AB391" t="s">
        <v>31</v>
      </c>
      <c r="AC391" t="s">
        <v>31</v>
      </c>
    </row>
    <row r="392" spans="1:29" hidden="1">
      <c r="A392" t="s">
        <v>115</v>
      </c>
      <c r="B392" t="s">
        <v>143</v>
      </c>
      <c r="C392" t="s">
        <v>204</v>
      </c>
      <c r="D392" t="s">
        <v>210</v>
      </c>
      <c r="E392">
        <v>69.5</v>
      </c>
      <c r="F392">
        <v>13.3</v>
      </c>
      <c r="G392" s="2">
        <v>1.5029055069999999</v>
      </c>
      <c r="H392">
        <v>26</v>
      </c>
      <c r="I392">
        <v>43.7</v>
      </c>
      <c r="J392">
        <v>0.59499999999999997</v>
      </c>
      <c r="K392">
        <v>292</v>
      </c>
      <c r="L392">
        <v>11.23</v>
      </c>
      <c r="M392">
        <v>6.6820000000000004</v>
      </c>
      <c r="N392">
        <v>4</v>
      </c>
      <c r="O392">
        <v>11</v>
      </c>
      <c r="P392" t="s">
        <v>31</v>
      </c>
      <c r="Q392" t="s">
        <v>31</v>
      </c>
      <c r="R392" t="s">
        <v>31</v>
      </c>
      <c r="S392" t="s">
        <v>31</v>
      </c>
      <c r="T392" t="s">
        <v>31</v>
      </c>
      <c r="U392" t="s">
        <v>31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  <c r="AA392" t="s">
        <v>31</v>
      </c>
      <c r="AB392" t="s">
        <v>31</v>
      </c>
      <c r="AC392" t="s">
        <v>31</v>
      </c>
    </row>
    <row r="393" spans="1:29" hidden="1">
      <c r="A393" t="s">
        <v>67</v>
      </c>
      <c r="B393" t="s">
        <v>153</v>
      </c>
      <c r="C393" t="s">
        <v>128</v>
      </c>
      <c r="D393" t="s">
        <v>178</v>
      </c>
      <c r="E393">
        <v>32.5</v>
      </c>
      <c r="F393">
        <v>8.9</v>
      </c>
      <c r="G393" s="2">
        <v>0.77343226300000001</v>
      </c>
      <c r="H393">
        <v>1</v>
      </c>
      <c r="I393">
        <v>2.2000000000000002</v>
      </c>
      <c r="J393">
        <v>0.45500000000000002</v>
      </c>
      <c r="K393" t="s">
        <v>31</v>
      </c>
      <c r="L393">
        <v>15</v>
      </c>
      <c r="M393">
        <v>6.8179999999999996</v>
      </c>
      <c r="N393">
        <v>4.37</v>
      </c>
      <c r="O393">
        <v>3.77</v>
      </c>
      <c r="P393">
        <v>0.105</v>
      </c>
      <c r="Q393" t="s">
        <v>31</v>
      </c>
      <c r="R393">
        <v>0</v>
      </c>
      <c r="S393" t="s">
        <v>31</v>
      </c>
      <c r="T393" t="s">
        <v>31</v>
      </c>
      <c r="U393">
        <v>19.5</v>
      </c>
      <c r="V393" t="s">
        <v>31</v>
      </c>
      <c r="W393" t="s">
        <v>31</v>
      </c>
      <c r="X393" t="s">
        <v>31</v>
      </c>
      <c r="Y393" t="s">
        <v>31</v>
      </c>
      <c r="Z393" t="s">
        <v>31</v>
      </c>
      <c r="AA393" t="s">
        <v>31</v>
      </c>
      <c r="AB393" t="s">
        <v>31</v>
      </c>
      <c r="AC393" t="s">
        <v>31</v>
      </c>
    </row>
    <row r="394" spans="1:29" hidden="1">
      <c r="A394" t="s">
        <v>162</v>
      </c>
      <c r="B394" t="s">
        <v>161</v>
      </c>
      <c r="C394" t="s">
        <v>128</v>
      </c>
      <c r="D394" t="s">
        <v>178</v>
      </c>
      <c r="E394">
        <v>32.5</v>
      </c>
      <c r="F394">
        <v>8.9</v>
      </c>
      <c r="G394" s="2">
        <v>0.77343226300000001</v>
      </c>
      <c r="H394">
        <v>9</v>
      </c>
      <c r="I394">
        <v>13</v>
      </c>
      <c r="J394">
        <v>0.69199999999999995</v>
      </c>
      <c r="K394">
        <v>94</v>
      </c>
      <c r="L394">
        <v>10.44</v>
      </c>
      <c r="M394">
        <v>7.2309999999999999</v>
      </c>
      <c r="N394">
        <v>2.92</v>
      </c>
      <c r="O394">
        <v>3.24</v>
      </c>
      <c r="P394">
        <v>0.01</v>
      </c>
      <c r="Q394" t="s">
        <v>31</v>
      </c>
      <c r="R394">
        <v>4.0000000000000001E-3</v>
      </c>
      <c r="S394">
        <v>6.0000000000000001E-3</v>
      </c>
      <c r="T394" t="s">
        <v>31</v>
      </c>
      <c r="U394">
        <v>1</v>
      </c>
      <c r="V394" t="s">
        <v>31</v>
      </c>
      <c r="W394">
        <v>0.48799999999999999</v>
      </c>
      <c r="X394">
        <v>0.107</v>
      </c>
      <c r="Y394">
        <v>1E-3</v>
      </c>
      <c r="Z394">
        <v>2.1000000000000001E-2</v>
      </c>
      <c r="AA394" t="s">
        <v>31</v>
      </c>
      <c r="AB394" t="s">
        <v>31</v>
      </c>
      <c r="AC394">
        <v>2.1999999999999999E-2</v>
      </c>
    </row>
    <row r="395" spans="1:29" hidden="1">
      <c r="A395" t="s">
        <v>67</v>
      </c>
      <c r="B395" t="s">
        <v>155</v>
      </c>
      <c r="C395" t="s">
        <v>128</v>
      </c>
      <c r="D395" t="s">
        <v>126</v>
      </c>
      <c r="E395">
        <v>18</v>
      </c>
      <c r="F395">
        <v>7.4</v>
      </c>
      <c r="G395" s="2">
        <v>0.46147037800000001</v>
      </c>
      <c r="H395">
        <v>12</v>
      </c>
      <c r="I395">
        <v>13.3</v>
      </c>
      <c r="J395">
        <v>0.90200000000000002</v>
      </c>
      <c r="K395" t="s">
        <v>31</v>
      </c>
      <c r="L395">
        <v>8.33</v>
      </c>
      <c r="M395">
        <v>7.5190000000000001</v>
      </c>
      <c r="N395" t="s">
        <v>31</v>
      </c>
      <c r="O395" t="s">
        <v>31</v>
      </c>
      <c r="P395" t="s">
        <v>31</v>
      </c>
      <c r="Q395" t="s">
        <v>31</v>
      </c>
      <c r="R395" t="s">
        <v>31</v>
      </c>
      <c r="S395" t="s">
        <v>31</v>
      </c>
      <c r="T395" t="s">
        <v>31</v>
      </c>
      <c r="U395" t="s">
        <v>31</v>
      </c>
      <c r="V395" t="s">
        <v>31</v>
      </c>
      <c r="W395" t="s">
        <v>31</v>
      </c>
      <c r="X395" t="s">
        <v>31</v>
      </c>
      <c r="Y395" t="s">
        <v>31</v>
      </c>
      <c r="Z395" t="s">
        <v>31</v>
      </c>
      <c r="AA395" t="s">
        <v>31</v>
      </c>
      <c r="AB395" t="s">
        <v>31</v>
      </c>
      <c r="AC395" t="s">
        <v>31</v>
      </c>
    </row>
    <row r="396" spans="1:29" hidden="1">
      <c r="A396" t="s">
        <v>183</v>
      </c>
      <c r="B396" t="s">
        <v>182</v>
      </c>
      <c r="C396" t="s">
        <v>128</v>
      </c>
      <c r="D396" t="s">
        <v>178</v>
      </c>
      <c r="E396">
        <v>32.5</v>
      </c>
      <c r="F396">
        <v>8.9</v>
      </c>
      <c r="G396" s="2">
        <v>0.77343226300000001</v>
      </c>
      <c r="H396">
        <v>77</v>
      </c>
      <c r="I396">
        <v>60</v>
      </c>
      <c r="J396">
        <v>1.2829999999999999</v>
      </c>
      <c r="K396">
        <v>389</v>
      </c>
      <c r="L396">
        <v>5.94</v>
      </c>
      <c r="M396">
        <v>7.6230000000000002</v>
      </c>
      <c r="N396">
        <v>7.91</v>
      </c>
      <c r="O396">
        <v>9.23</v>
      </c>
      <c r="P396">
        <v>0.23</v>
      </c>
      <c r="Q396">
        <v>0.18</v>
      </c>
      <c r="R396">
        <v>2.9000000000000001E-2</v>
      </c>
      <c r="S396">
        <v>0.05</v>
      </c>
      <c r="T396" t="s">
        <v>31</v>
      </c>
      <c r="U396">
        <v>3.7</v>
      </c>
      <c r="V396" t="s">
        <v>31</v>
      </c>
      <c r="W396" t="s">
        <v>31</v>
      </c>
      <c r="X396" t="s">
        <v>31</v>
      </c>
      <c r="Y396" t="s">
        <v>31</v>
      </c>
      <c r="Z396" t="s">
        <v>31</v>
      </c>
      <c r="AA396" t="s">
        <v>31</v>
      </c>
      <c r="AB396" t="s">
        <v>31</v>
      </c>
      <c r="AC396" t="s">
        <v>31</v>
      </c>
    </row>
    <row r="397" spans="1:29" hidden="1">
      <c r="A397" t="s">
        <v>131</v>
      </c>
      <c r="B397" t="s">
        <v>130</v>
      </c>
      <c r="C397" t="s">
        <v>204</v>
      </c>
      <c r="D397" t="s">
        <v>210</v>
      </c>
      <c r="E397">
        <v>69.5</v>
      </c>
      <c r="F397">
        <v>13.3</v>
      </c>
      <c r="G397" s="2">
        <v>1.5029055069999999</v>
      </c>
      <c r="H397">
        <v>9</v>
      </c>
      <c r="I397">
        <v>12</v>
      </c>
      <c r="J397">
        <v>0.75</v>
      </c>
      <c r="K397">
        <v>97</v>
      </c>
      <c r="L397">
        <v>10.78</v>
      </c>
      <c r="M397">
        <v>8.0830000000000002</v>
      </c>
      <c r="N397">
        <v>5.03</v>
      </c>
      <c r="O397">
        <v>6.36</v>
      </c>
      <c r="P397">
        <v>0.08</v>
      </c>
      <c r="Q397">
        <v>0.03</v>
      </c>
      <c r="R397" t="s">
        <v>31</v>
      </c>
      <c r="S397" t="s">
        <v>31</v>
      </c>
      <c r="T397" t="s">
        <v>31</v>
      </c>
      <c r="U397">
        <v>1.7</v>
      </c>
      <c r="V397">
        <v>0.41</v>
      </c>
      <c r="W397">
        <v>0.68400000000000005</v>
      </c>
      <c r="X397">
        <v>7.5999999999999998E-2</v>
      </c>
      <c r="Y397" t="s">
        <v>31</v>
      </c>
      <c r="Z397" t="s">
        <v>31</v>
      </c>
      <c r="AA397" t="s">
        <v>31</v>
      </c>
      <c r="AB397">
        <v>0.217</v>
      </c>
      <c r="AC397" t="s">
        <v>31</v>
      </c>
    </row>
    <row r="398" spans="1:29" hidden="1">
      <c r="A398" t="s">
        <v>43</v>
      </c>
      <c r="B398" t="s">
        <v>53</v>
      </c>
      <c r="C398" t="s">
        <v>204</v>
      </c>
      <c r="D398" t="s">
        <v>203</v>
      </c>
      <c r="E398">
        <v>54</v>
      </c>
      <c r="F398">
        <v>11.1</v>
      </c>
      <c r="G398" s="2">
        <v>1.205449054</v>
      </c>
      <c r="H398">
        <v>216</v>
      </c>
      <c r="I398">
        <v>70</v>
      </c>
      <c r="J398">
        <v>3.0859999999999999</v>
      </c>
      <c r="K398" t="s">
        <v>31</v>
      </c>
      <c r="L398">
        <v>2.7</v>
      </c>
      <c r="M398">
        <v>8.3309999999999995</v>
      </c>
      <c r="N398">
        <v>7.82</v>
      </c>
      <c r="O398">
        <v>11.41</v>
      </c>
      <c r="P398">
        <v>0.33</v>
      </c>
      <c r="Q398" t="s">
        <v>31</v>
      </c>
      <c r="R398">
        <v>0.15</v>
      </c>
      <c r="S398" t="s">
        <v>31</v>
      </c>
      <c r="T398" t="s">
        <v>31</v>
      </c>
      <c r="U398">
        <v>1</v>
      </c>
      <c r="V398">
        <v>0.56000000000000005</v>
      </c>
      <c r="W398">
        <v>0.58899999999999997</v>
      </c>
      <c r="X398">
        <v>0.11</v>
      </c>
      <c r="Y398" t="s">
        <v>31</v>
      </c>
      <c r="Z398" t="s">
        <v>31</v>
      </c>
      <c r="AA398" t="s">
        <v>31</v>
      </c>
      <c r="AB398" t="s">
        <v>31</v>
      </c>
      <c r="AC398" t="s">
        <v>31</v>
      </c>
    </row>
    <row r="399" spans="1:29" hidden="1">
      <c r="A399" t="s">
        <v>45</v>
      </c>
      <c r="B399" t="s">
        <v>44</v>
      </c>
      <c r="C399" t="s">
        <v>204</v>
      </c>
      <c r="D399" t="s">
        <v>210</v>
      </c>
      <c r="E399">
        <v>69.5</v>
      </c>
      <c r="F399">
        <v>13.3</v>
      </c>
      <c r="G399" s="2">
        <v>1.5029055069999999</v>
      </c>
      <c r="H399">
        <v>117</v>
      </c>
      <c r="I399">
        <v>21</v>
      </c>
      <c r="J399">
        <v>5.5709999999999997</v>
      </c>
      <c r="K399" t="s">
        <v>31</v>
      </c>
      <c r="L399">
        <v>1.5</v>
      </c>
      <c r="M399">
        <v>8.3569999999999993</v>
      </c>
      <c r="N399">
        <v>15.48</v>
      </c>
      <c r="O399">
        <v>20.46</v>
      </c>
      <c r="P399">
        <v>1.4</v>
      </c>
      <c r="Q399" t="s">
        <v>31</v>
      </c>
      <c r="R399">
        <v>1.1000000000000001</v>
      </c>
      <c r="S399" t="s">
        <v>31</v>
      </c>
      <c r="T399" t="s">
        <v>31</v>
      </c>
      <c r="U399">
        <v>3</v>
      </c>
      <c r="V399">
        <v>0.56000000000000005</v>
      </c>
      <c r="W399">
        <v>0.626</v>
      </c>
      <c r="X399">
        <v>0.11</v>
      </c>
      <c r="Y399" t="s">
        <v>31</v>
      </c>
      <c r="Z399" t="s">
        <v>31</v>
      </c>
      <c r="AA399" t="s">
        <v>31</v>
      </c>
      <c r="AB399">
        <v>0.246</v>
      </c>
      <c r="AC399" t="s">
        <v>31</v>
      </c>
    </row>
    <row r="400" spans="1:29" hidden="1">
      <c r="A400" t="s">
        <v>67</v>
      </c>
      <c r="B400" t="s">
        <v>98</v>
      </c>
      <c r="C400" t="s">
        <v>70</v>
      </c>
      <c r="D400" t="s">
        <v>90</v>
      </c>
      <c r="E400">
        <v>15</v>
      </c>
      <c r="F400">
        <v>6.9</v>
      </c>
      <c r="G400" s="2">
        <v>0.39349502400000003</v>
      </c>
      <c r="H400">
        <v>4</v>
      </c>
      <c r="I400">
        <v>15</v>
      </c>
      <c r="J400">
        <v>1.6</v>
      </c>
      <c r="K400" t="s">
        <v>31</v>
      </c>
      <c r="L400">
        <v>5.25</v>
      </c>
      <c r="M400">
        <v>8.4</v>
      </c>
      <c r="N400">
        <v>5.44</v>
      </c>
      <c r="O400">
        <v>4.71</v>
      </c>
      <c r="P400">
        <v>0.12</v>
      </c>
      <c r="Q400" t="s">
        <v>31</v>
      </c>
      <c r="R400" t="s">
        <v>31</v>
      </c>
      <c r="S400" t="s">
        <v>31</v>
      </c>
      <c r="T400" t="s">
        <v>31</v>
      </c>
      <c r="U400">
        <v>50</v>
      </c>
      <c r="V400" t="s">
        <v>31</v>
      </c>
      <c r="W400">
        <v>2.1999999999999999E-2</v>
      </c>
      <c r="X400">
        <v>3.5000000000000003E-2</v>
      </c>
      <c r="Y400" t="s">
        <v>31</v>
      </c>
      <c r="Z400" t="s">
        <v>31</v>
      </c>
      <c r="AA400" t="s">
        <v>31</v>
      </c>
      <c r="AB400" t="s">
        <v>31</v>
      </c>
      <c r="AC400" t="s">
        <v>31</v>
      </c>
    </row>
    <row r="401" spans="1:29" hidden="1">
      <c r="A401" t="s">
        <v>49</v>
      </c>
      <c r="B401" t="s">
        <v>173</v>
      </c>
      <c r="C401" t="s">
        <v>128</v>
      </c>
      <c r="D401" t="s">
        <v>178</v>
      </c>
      <c r="E401">
        <v>32.5</v>
      </c>
      <c r="F401">
        <v>8.9</v>
      </c>
      <c r="G401" s="2">
        <v>0.77343226300000001</v>
      </c>
      <c r="H401">
        <v>38</v>
      </c>
      <c r="I401">
        <v>8.6</v>
      </c>
      <c r="J401">
        <v>4.444</v>
      </c>
      <c r="K401">
        <v>59</v>
      </c>
      <c r="L401">
        <v>1.9</v>
      </c>
      <c r="M401">
        <v>8.4589999999999996</v>
      </c>
      <c r="N401">
        <v>7.6</v>
      </c>
      <c r="O401">
        <v>8.9</v>
      </c>
      <c r="P401">
        <v>0.84499999999999997</v>
      </c>
      <c r="Q401" t="s">
        <v>31</v>
      </c>
      <c r="R401" t="s">
        <v>31</v>
      </c>
      <c r="S401">
        <v>8.2000000000000003E-2</v>
      </c>
      <c r="T401">
        <v>7.5999999999999998E-2</v>
      </c>
      <c r="U401" t="s">
        <v>31</v>
      </c>
      <c r="V401">
        <v>0.8</v>
      </c>
      <c r="W401">
        <v>4.4999999999999998E-2</v>
      </c>
      <c r="X401">
        <v>6.4000000000000001E-2</v>
      </c>
      <c r="Y401" t="s">
        <v>31</v>
      </c>
      <c r="Z401" t="s">
        <v>31</v>
      </c>
      <c r="AA401">
        <v>0.79900000000000004</v>
      </c>
      <c r="AB401" t="s">
        <v>31</v>
      </c>
      <c r="AC401" t="s">
        <v>31</v>
      </c>
    </row>
    <row r="402" spans="1:29" hidden="1">
      <c r="A402" t="s">
        <v>65</v>
      </c>
      <c r="B402" t="s">
        <v>63</v>
      </c>
      <c r="C402" t="s">
        <v>112</v>
      </c>
      <c r="D402" t="s">
        <v>197</v>
      </c>
      <c r="E402">
        <v>68.099999999999994</v>
      </c>
      <c r="F402">
        <v>16.600000000000001</v>
      </c>
      <c r="G402" s="2">
        <v>1.4764118180000001</v>
      </c>
      <c r="H402">
        <v>129</v>
      </c>
      <c r="I402">
        <v>70.2</v>
      </c>
      <c r="J402">
        <v>1.8380000000000001</v>
      </c>
      <c r="K402" t="s">
        <v>31</v>
      </c>
      <c r="L402">
        <v>4.8</v>
      </c>
      <c r="M402">
        <v>8.8209999999999997</v>
      </c>
      <c r="N402">
        <v>9.73</v>
      </c>
      <c r="O402">
        <v>17.309999999999999</v>
      </c>
      <c r="P402">
        <v>0.93500000000000005</v>
      </c>
      <c r="Q402">
        <v>0.39500000000000002</v>
      </c>
      <c r="R402">
        <v>0.13900000000000001</v>
      </c>
      <c r="S402">
        <v>0.51600000000000001</v>
      </c>
      <c r="T402">
        <v>0.40400000000000003</v>
      </c>
      <c r="U402">
        <v>3.1</v>
      </c>
      <c r="V402">
        <v>0.41</v>
      </c>
      <c r="W402">
        <v>0.71099999999999997</v>
      </c>
      <c r="X402">
        <v>8.7999999999999995E-2</v>
      </c>
      <c r="Y402">
        <v>1.2E-2</v>
      </c>
      <c r="Z402" t="s">
        <v>31</v>
      </c>
      <c r="AA402" t="s">
        <v>31</v>
      </c>
      <c r="AB402">
        <v>0.16500000000000001</v>
      </c>
      <c r="AC402">
        <v>1.2E-2</v>
      </c>
    </row>
    <row r="403" spans="1:29" hidden="1">
      <c r="A403" t="s">
        <v>131</v>
      </c>
      <c r="B403" t="s">
        <v>132</v>
      </c>
      <c r="C403" t="s">
        <v>204</v>
      </c>
      <c r="D403" t="s">
        <v>210</v>
      </c>
      <c r="E403">
        <v>69.5</v>
      </c>
      <c r="F403">
        <v>13.3</v>
      </c>
      <c r="G403" s="2">
        <v>1.5029055069999999</v>
      </c>
      <c r="H403">
        <v>5</v>
      </c>
      <c r="I403">
        <v>3.8</v>
      </c>
      <c r="J403">
        <v>1.3160000000000001</v>
      </c>
      <c r="K403" t="s">
        <v>31</v>
      </c>
      <c r="L403">
        <v>6.73</v>
      </c>
      <c r="M403">
        <v>8.8559999999999999</v>
      </c>
      <c r="N403">
        <v>5</v>
      </c>
      <c r="O403">
        <v>10</v>
      </c>
      <c r="P403" t="s">
        <v>31</v>
      </c>
      <c r="Q403" t="s">
        <v>31</v>
      </c>
      <c r="R403" t="s">
        <v>31</v>
      </c>
      <c r="S403" t="s">
        <v>31</v>
      </c>
      <c r="T403" t="s">
        <v>31</v>
      </c>
      <c r="U403" t="s">
        <v>31</v>
      </c>
      <c r="V403" t="s">
        <v>31</v>
      </c>
      <c r="W403" t="s">
        <v>31</v>
      </c>
      <c r="X403" t="s">
        <v>31</v>
      </c>
      <c r="Y403" t="s">
        <v>31</v>
      </c>
      <c r="Z403" t="s">
        <v>31</v>
      </c>
      <c r="AA403" t="s">
        <v>31</v>
      </c>
      <c r="AB403" t="s">
        <v>31</v>
      </c>
      <c r="AC403" t="s">
        <v>31</v>
      </c>
    </row>
    <row r="404" spans="1:29" hidden="1">
      <c r="A404" t="s">
        <v>183</v>
      </c>
      <c r="B404" t="s">
        <v>182</v>
      </c>
      <c r="C404" t="s">
        <v>204</v>
      </c>
      <c r="D404" t="s">
        <v>210</v>
      </c>
      <c r="E404">
        <v>69.5</v>
      </c>
      <c r="F404">
        <v>13.3</v>
      </c>
      <c r="G404" s="2">
        <v>1.5029055069999999</v>
      </c>
      <c r="H404">
        <v>64</v>
      </c>
      <c r="I404">
        <v>60</v>
      </c>
      <c r="J404">
        <v>1.0669999999999999</v>
      </c>
      <c r="K404">
        <v>622</v>
      </c>
      <c r="L404">
        <v>8.6300000000000008</v>
      </c>
      <c r="M404">
        <v>9.2050000000000001</v>
      </c>
      <c r="N404">
        <v>7.91</v>
      </c>
      <c r="O404">
        <v>9.23</v>
      </c>
      <c r="P404">
        <v>0.23</v>
      </c>
      <c r="Q404">
        <v>0.18</v>
      </c>
      <c r="R404">
        <v>2.9000000000000001E-2</v>
      </c>
      <c r="S404">
        <v>0.05</v>
      </c>
      <c r="T404" t="s">
        <v>31</v>
      </c>
      <c r="U404">
        <v>3.7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  <c r="AA404" t="s">
        <v>31</v>
      </c>
      <c r="AB404" t="s">
        <v>31</v>
      </c>
      <c r="AC404" t="s">
        <v>31</v>
      </c>
    </row>
    <row r="405" spans="1:29" hidden="1">
      <c r="A405" t="s">
        <v>82</v>
      </c>
      <c r="B405" t="s">
        <v>102</v>
      </c>
      <c r="C405" t="s">
        <v>128</v>
      </c>
      <c r="D405" t="s">
        <v>178</v>
      </c>
      <c r="E405">
        <v>32.5</v>
      </c>
      <c r="F405">
        <v>8.9</v>
      </c>
      <c r="G405" s="2">
        <v>0.77343226300000001</v>
      </c>
      <c r="H405">
        <v>71</v>
      </c>
      <c r="I405">
        <v>102</v>
      </c>
      <c r="J405">
        <v>0.69599999999999995</v>
      </c>
      <c r="K405" t="s">
        <v>31</v>
      </c>
      <c r="L405">
        <v>13.69</v>
      </c>
      <c r="M405">
        <v>9.5289999999999999</v>
      </c>
      <c r="N405">
        <v>5.17</v>
      </c>
      <c r="O405">
        <v>5.0999999999999996</v>
      </c>
      <c r="P405">
        <v>2.8000000000000001E-2</v>
      </c>
      <c r="Q405">
        <v>0.01</v>
      </c>
      <c r="R405">
        <v>1.2999999999999999E-2</v>
      </c>
      <c r="S405">
        <v>7.0000000000000001E-3</v>
      </c>
      <c r="T405">
        <v>1.2E-2</v>
      </c>
      <c r="U405">
        <v>1</v>
      </c>
      <c r="V405">
        <v>0.66</v>
      </c>
      <c r="W405">
        <v>5.5E-2</v>
      </c>
      <c r="X405">
        <v>6.9000000000000006E-2</v>
      </c>
      <c r="Y405">
        <v>8.9999999999999993E-3</v>
      </c>
      <c r="Z405" t="s">
        <v>31</v>
      </c>
      <c r="AA405" t="s">
        <v>31</v>
      </c>
      <c r="AB405" t="s">
        <v>31</v>
      </c>
      <c r="AC405">
        <v>8.9999999999999993E-3</v>
      </c>
    </row>
    <row r="406" spans="1:29" hidden="1">
      <c r="A406" t="s">
        <v>87</v>
      </c>
      <c r="B406" t="s">
        <v>118</v>
      </c>
      <c r="C406" t="s">
        <v>204</v>
      </c>
      <c r="D406" t="s">
        <v>210</v>
      </c>
      <c r="E406">
        <v>69.5</v>
      </c>
      <c r="F406">
        <v>13.3</v>
      </c>
      <c r="G406" s="2">
        <v>1.5029055069999999</v>
      </c>
      <c r="H406">
        <v>13</v>
      </c>
      <c r="I406">
        <v>48</v>
      </c>
      <c r="J406">
        <v>0.27100000000000002</v>
      </c>
      <c r="K406" t="s">
        <v>31</v>
      </c>
      <c r="L406">
        <v>36.799999999999997</v>
      </c>
      <c r="M406">
        <v>9.9670000000000005</v>
      </c>
      <c r="N406">
        <v>3.52</v>
      </c>
      <c r="O406">
        <v>3.77</v>
      </c>
      <c r="P406">
        <v>2.5000000000000001E-2</v>
      </c>
      <c r="Q406" t="s">
        <v>31</v>
      </c>
      <c r="R406">
        <v>1.2999999999999999E-2</v>
      </c>
      <c r="S406">
        <v>1.2999999999999999E-2</v>
      </c>
      <c r="T406">
        <v>1.2E-2</v>
      </c>
      <c r="U406">
        <v>1</v>
      </c>
      <c r="V406" t="s">
        <v>31</v>
      </c>
      <c r="W406">
        <v>0.50800000000000001</v>
      </c>
      <c r="X406" t="s">
        <v>31</v>
      </c>
      <c r="Y406">
        <v>1.2E-2</v>
      </c>
      <c r="Z406">
        <v>4.2000000000000003E-2</v>
      </c>
      <c r="AA406" t="s">
        <v>31</v>
      </c>
      <c r="AB406" t="s">
        <v>31</v>
      </c>
      <c r="AC406">
        <v>5.3999999999999999E-2</v>
      </c>
    </row>
    <row r="407" spans="1:29" hidden="1">
      <c r="A407" t="s">
        <v>120</v>
      </c>
      <c r="B407" t="s">
        <v>119</v>
      </c>
      <c r="C407" t="s">
        <v>64</v>
      </c>
      <c r="D407" t="s">
        <v>113</v>
      </c>
      <c r="E407">
        <v>331</v>
      </c>
      <c r="F407">
        <v>30.7</v>
      </c>
      <c r="G407" s="2">
        <v>5.8798753819999998</v>
      </c>
      <c r="H407">
        <v>3</v>
      </c>
      <c r="I407">
        <v>2.5</v>
      </c>
      <c r="J407">
        <v>1.2</v>
      </c>
      <c r="K407" t="s">
        <v>31</v>
      </c>
      <c r="L407">
        <v>8.5</v>
      </c>
      <c r="M407">
        <v>10.199999999999999</v>
      </c>
      <c r="N407">
        <v>16.63</v>
      </c>
      <c r="O407">
        <v>17.059999999999999</v>
      </c>
      <c r="P407">
        <v>2.57</v>
      </c>
      <c r="Q407">
        <v>1.97</v>
      </c>
      <c r="R407" t="s">
        <v>31</v>
      </c>
      <c r="S407">
        <v>0.48</v>
      </c>
      <c r="T407">
        <v>0.59</v>
      </c>
      <c r="U407">
        <v>1</v>
      </c>
      <c r="V407">
        <v>0.76</v>
      </c>
      <c r="W407">
        <v>1.6E-2</v>
      </c>
      <c r="X407">
        <v>3.5999999999999997E-2</v>
      </c>
      <c r="Y407">
        <v>0.02</v>
      </c>
      <c r="Z407" t="s">
        <v>31</v>
      </c>
      <c r="AA407" t="s">
        <v>31</v>
      </c>
      <c r="AB407" t="s">
        <v>31</v>
      </c>
      <c r="AC407">
        <v>0.02</v>
      </c>
    </row>
    <row r="408" spans="1:29" hidden="1">
      <c r="A408" t="s">
        <v>115</v>
      </c>
      <c r="B408" t="s">
        <v>143</v>
      </c>
      <c r="C408" t="s">
        <v>128</v>
      </c>
      <c r="D408" t="s">
        <v>178</v>
      </c>
      <c r="E408">
        <v>32.5</v>
      </c>
      <c r="F408">
        <v>8.9</v>
      </c>
      <c r="G408" s="2">
        <v>0.77343226300000001</v>
      </c>
      <c r="H408">
        <v>60</v>
      </c>
      <c r="I408">
        <v>43.7</v>
      </c>
      <c r="J408">
        <v>1.373</v>
      </c>
      <c r="K408">
        <v>460</v>
      </c>
      <c r="L408">
        <v>7.67</v>
      </c>
      <c r="M408">
        <v>10.526</v>
      </c>
      <c r="N408">
        <v>4</v>
      </c>
      <c r="O408">
        <v>11</v>
      </c>
      <c r="P408" t="s">
        <v>31</v>
      </c>
      <c r="Q408" t="s">
        <v>31</v>
      </c>
      <c r="R408" t="s">
        <v>31</v>
      </c>
      <c r="S408" t="s">
        <v>31</v>
      </c>
      <c r="T408" t="s">
        <v>31</v>
      </c>
      <c r="U408" t="s">
        <v>31</v>
      </c>
      <c r="V408" t="s">
        <v>31</v>
      </c>
      <c r="W408" t="s">
        <v>31</v>
      </c>
      <c r="X408" t="s">
        <v>31</v>
      </c>
      <c r="Y408" t="s">
        <v>31</v>
      </c>
      <c r="Z408" t="s">
        <v>31</v>
      </c>
      <c r="AA408" t="s">
        <v>31</v>
      </c>
      <c r="AB408" t="s">
        <v>31</v>
      </c>
      <c r="AC408" t="s">
        <v>31</v>
      </c>
    </row>
    <row r="409" spans="1:29" hidden="1">
      <c r="A409" t="s">
        <v>65</v>
      </c>
      <c r="B409" t="s">
        <v>73</v>
      </c>
      <c r="C409" t="s">
        <v>128</v>
      </c>
      <c r="D409" t="s">
        <v>178</v>
      </c>
      <c r="E409">
        <v>32.5</v>
      </c>
      <c r="F409">
        <v>8.9</v>
      </c>
      <c r="G409" s="2">
        <v>0.77343226300000001</v>
      </c>
      <c r="H409">
        <v>120</v>
      </c>
      <c r="I409">
        <v>30</v>
      </c>
      <c r="J409">
        <v>4</v>
      </c>
      <c r="K409">
        <v>253</v>
      </c>
      <c r="L409">
        <v>2.78</v>
      </c>
      <c r="M409">
        <v>11.12</v>
      </c>
      <c r="N409">
        <v>12</v>
      </c>
      <c r="O409">
        <v>18</v>
      </c>
      <c r="P409">
        <v>1.19</v>
      </c>
      <c r="Q409" t="s">
        <v>31</v>
      </c>
      <c r="R409" t="s">
        <v>31</v>
      </c>
      <c r="S409">
        <v>0.27</v>
      </c>
      <c r="T409" t="s">
        <v>31</v>
      </c>
      <c r="U409" t="s">
        <v>31</v>
      </c>
      <c r="V409">
        <v>0.63</v>
      </c>
      <c r="W409">
        <v>4.5999999999999999E-2</v>
      </c>
      <c r="X409">
        <v>6.3E-2</v>
      </c>
      <c r="Y409" t="s">
        <v>31</v>
      </c>
      <c r="Z409" t="s">
        <v>31</v>
      </c>
      <c r="AA409" t="s">
        <v>31</v>
      </c>
      <c r="AB409" t="s">
        <v>31</v>
      </c>
      <c r="AC409" t="s">
        <v>31</v>
      </c>
    </row>
    <row r="410" spans="1:29" hidden="1">
      <c r="A410" t="s">
        <v>162</v>
      </c>
      <c r="B410" t="s">
        <v>161</v>
      </c>
      <c r="C410" t="s">
        <v>204</v>
      </c>
      <c r="D410" t="s">
        <v>210</v>
      </c>
      <c r="E410">
        <v>69.5</v>
      </c>
      <c r="F410">
        <v>13.3</v>
      </c>
      <c r="G410" s="2">
        <v>1.5029055069999999</v>
      </c>
      <c r="H410">
        <v>6</v>
      </c>
      <c r="I410">
        <v>13</v>
      </c>
      <c r="J410">
        <v>0.46200000000000002</v>
      </c>
      <c r="K410">
        <v>145</v>
      </c>
      <c r="L410">
        <v>24.17</v>
      </c>
      <c r="M410">
        <v>11.154</v>
      </c>
      <c r="N410">
        <v>2.92</v>
      </c>
      <c r="O410">
        <v>3.24</v>
      </c>
      <c r="P410">
        <v>0.01</v>
      </c>
      <c r="Q410" t="s">
        <v>31</v>
      </c>
      <c r="R410">
        <v>4.0000000000000001E-3</v>
      </c>
      <c r="S410">
        <v>6.0000000000000001E-3</v>
      </c>
      <c r="T410" t="s">
        <v>31</v>
      </c>
      <c r="U410">
        <v>1</v>
      </c>
      <c r="V410" t="s">
        <v>31</v>
      </c>
      <c r="W410">
        <v>0.48799999999999999</v>
      </c>
      <c r="X410">
        <v>0.107</v>
      </c>
      <c r="Y410">
        <v>1E-3</v>
      </c>
      <c r="Z410">
        <v>2.1000000000000001E-2</v>
      </c>
      <c r="AA410" t="s">
        <v>31</v>
      </c>
      <c r="AB410" t="s">
        <v>31</v>
      </c>
      <c r="AC410">
        <v>2.1999999999999999E-2</v>
      </c>
    </row>
    <row r="411" spans="1:29" hidden="1">
      <c r="A411" t="s">
        <v>43</v>
      </c>
      <c r="B411" t="s">
        <v>174</v>
      </c>
      <c r="C411" t="s">
        <v>204</v>
      </c>
      <c r="D411" t="s">
        <v>210</v>
      </c>
      <c r="E411">
        <v>69.5</v>
      </c>
      <c r="F411">
        <v>13.3</v>
      </c>
      <c r="G411" s="2">
        <v>1.5029055069999999</v>
      </c>
      <c r="H411">
        <v>6</v>
      </c>
      <c r="I411">
        <v>2</v>
      </c>
      <c r="J411">
        <v>3</v>
      </c>
      <c r="K411" t="s">
        <v>31</v>
      </c>
      <c r="L411">
        <v>4</v>
      </c>
      <c r="M411">
        <v>12</v>
      </c>
      <c r="N411">
        <v>12</v>
      </c>
      <c r="O411" t="s">
        <v>31</v>
      </c>
      <c r="P411">
        <v>1.38</v>
      </c>
      <c r="Q411" t="s">
        <v>31</v>
      </c>
      <c r="R411" t="s">
        <v>31</v>
      </c>
      <c r="S411">
        <v>0.221</v>
      </c>
      <c r="T411">
        <v>0.221</v>
      </c>
      <c r="U411">
        <v>1</v>
      </c>
      <c r="V411" t="s">
        <v>31</v>
      </c>
      <c r="W411">
        <v>0.28000000000000003</v>
      </c>
      <c r="X411">
        <v>1.2E-2</v>
      </c>
      <c r="Y411" t="s">
        <v>31</v>
      </c>
      <c r="Z411" t="s">
        <v>31</v>
      </c>
      <c r="AA411">
        <v>0.09</v>
      </c>
      <c r="AB411" t="s">
        <v>31</v>
      </c>
      <c r="AC411" t="s">
        <v>31</v>
      </c>
    </row>
    <row r="412" spans="1:29" hidden="1">
      <c r="A412" t="s">
        <v>49</v>
      </c>
      <c r="B412" t="s">
        <v>72</v>
      </c>
      <c r="C412" t="s">
        <v>204</v>
      </c>
      <c r="D412" t="s">
        <v>210</v>
      </c>
      <c r="E412">
        <v>69.5</v>
      </c>
      <c r="F412">
        <v>13.3</v>
      </c>
      <c r="G412" s="2">
        <v>1.5029055069999999</v>
      </c>
      <c r="H412">
        <v>11</v>
      </c>
      <c r="I412">
        <v>4.5</v>
      </c>
      <c r="J412">
        <v>2.444</v>
      </c>
      <c r="K412" t="s">
        <v>31</v>
      </c>
      <c r="L412">
        <v>5</v>
      </c>
      <c r="M412">
        <v>12.222</v>
      </c>
      <c r="N412">
        <v>8</v>
      </c>
      <c r="O412">
        <v>10</v>
      </c>
      <c r="P412" t="s">
        <v>31</v>
      </c>
      <c r="Q412" t="s">
        <v>31</v>
      </c>
      <c r="R412" t="s">
        <v>31</v>
      </c>
      <c r="S412" t="s">
        <v>31</v>
      </c>
      <c r="T412" t="s">
        <v>31</v>
      </c>
      <c r="U412" t="s">
        <v>31</v>
      </c>
      <c r="V412" t="s">
        <v>31</v>
      </c>
      <c r="W412" t="s">
        <v>31</v>
      </c>
      <c r="X412" t="s">
        <v>31</v>
      </c>
      <c r="Y412" t="s">
        <v>31</v>
      </c>
      <c r="Z412" t="s">
        <v>31</v>
      </c>
      <c r="AA412" t="s">
        <v>31</v>
      </c>
      <c r="AB412" t="s">
        <v>31</v>
      </c>
      <c r="AC412" t="s">
        <v>31</v>
      </c>
    </row>
    <row r="413" spans="1:29" hidden="1">
      <c r="A413" t="s">
        <v>138</v>
      </c>
      <c r="B413" t="s">
        <v>137</v>
      </c>
      <c r="C413" t="s">
        <v>128</v>
      </c>
      <c r="D413" t="s">
        <v>178</v>
      </c>
      <c r="E413">
        <v>32.5</v>
      </c>
      <c r="F413">
        <v>8.9</v>
      </c>
      <c r="G413" s="2">
        <v>0.77343226300000001</v>
      </c>
      <c r="H413">
        <v>51</v>
      </c>
      <c r="I413">
        <v>102.3</v>
      </c>
      <c r="J413">
        <v>0.499</v>
      </c>
      <c r="K413">
        <v>1325</v>
      </c>
      <c r="L413">
        <v>25.98</v>
      </c>
      <c r="M413">
        <v>12.952</v>
      </c>
      <c r="N413">
        <v>5</v>
      </c>
      <c r="O413">
        <v>4.5</v>
      </c>
      <c r="P413" t="s">
        <v>31</v>
      </c>
      <c r="Q413" t="s">
        <v>31</v>
      </c>
      <c r="R413">
        <v>3.0000000000000001E-3</v>
      </c>
      <c r="S413" t="s">
        <v>31</v>
      </c>
      <c r="T413" t="s">
        <v>31</v>
      </c>
      <c r="U413">
        <v>4</v>
      </c>
      <c r="V413" t="s">
        <v>31</v>
      </c>
      <c r="W413" t="s">
        <v>31</v>
      </c>
      <c r="X413" t="s">
        <v>31</v>
      </c>
      <c r="Y413" t="s">
        <v>31</v>
      </c>
      <c r="Z413" t="s">
        <v>31</v>
      </c>
      <c r="AA413" t="s">
        <v>31</v>
      </c>
      <c r="AB413" t="s">
        <v>31</v>
      </c>
      <c r="AC413" t="s">
        <v>31</v>
      </c>
    </row>
    <row r="414" spans="1:29" hidden="1">
      <c r="A414" t="s">
        <v>49</v>
      </c>
      <c r="B414" t="s">
        <v>181</v>
      </c>
      <c r="C414" t="s">
        <v>128</v>
      </c>
      <c r="D414" t="s">
        <v>178</v>
      </c>
      <c r="E414">
        <v>32.5</v>
      </c>
      <c r="F414">
        <v>8.9</v>
      </c>
      <c r="G414" s="2">
        <v>0.77343226300000001</v>
      </c>
      <c r="H414">
        <v>3</v>
      </c>
      <c r="I414">
        <v>2</v>
      </c>
      <c r="J414">
        <v>1.5</v>
      </c>
      <c r="K414" t="s">
        <v>31</v>
      </c>
      <c r="L414">
        <v>10</v>
      </c>
      <c r="M414">
        <v>15</v>
      </c>
      <c r="N414">
        <v>24.31</v>
      </c>
      <c r="O414">
        <v>24.74</v>
      </c>
      <c r="P414">
        <v>9.7349999999999994</v>
      </c>
      <c r="Q414">
        <v>10.237</v>
      </c>
      <c r="R414">
        <v>8.8999999999999996E-2</v>
      </c>
      <c r="S414">
        <v>2.2879999999999998</v>
      </c>
      <c r="T414">
        <v>0.19400000000000001</v>
      </c>
      <c r="U414">
        <v>148.9</v>
      </c>
      <c r="V414">
        <v>0.86</v>
      </c>
      <c r="W414">
        <v>4.4999999999999998E-2</v>
      </c>
      <c r="X414">
        <v>5.3999999999999999E-2</v>
      </c>
      <c r="Y414">
        <v>2E-3</v>
      </c>
      <c r="Z414">
        <v>9.1999999999999998E-2</v>
      </c>
      <c r="AA414">
        <v>0.90800000000000003</v>
      </c>
      <c r="AB414">
        <v>0.80800000000000005</v>
      </c>
      <c r="AC414">
        <v>9.4E-2</v>
      </c>
    </row>
    <row r="415" spans="1:29" hidden="1">
      <c r="A415" t="s">
        <v>131</v>
      </c>
      <c r="B415" t="s">
        <v>130</v>
      </c>
      <c r="C415" t="s">
        <v>128</v>
      </c>
      <c r="D415" t="s">
        <v>178</v>
      </c>
      <c r="E415">
        <v>32.5</v>
      </c>
      <c r="F415">
        <v>8.9</v>
      </c>
      <c r="G415" s="2">
        <v>0.77343226300000001</v>
      </c>
      <c r="H415">
        <v>81</v>
      </c>
      <c r="I415">
        <v>20.6</v>
      </c>
      <c r="J415">
        <v>3.97</v>
      </c>
      <c r="K415">
        <v>323</v>
      </c>
      <c r="L415">
        <v>3.99</v>
      </c>
      <c r="M415">
        <v>15.84</v>
      </c>
      <c r="N415">
        <v>5.03</v>
      </c>
      <c r="O415">
        <v>6.36</v>
      </c>
      <c r="P415">
        <v>0.08</v>
      </c>
      <c r="Q415">
        <v>0.03</v>
      </c>
      <c r="R415" t="s">
        <v>31</v>
      </c>
      <c r="S415" t="s">
        <v>31</v>
      </c>
      <c r="T415" t="s">
        <v>31</v>
      </c>
      <c r="U415">
        <v>1.7</v>
      </c>
      <c r="V415">
        <v>0.41</v>
      </c>
      <c r="W415">
        <v>0.68400000000000005</v>
      </c>
      <c r="X415">
        <v>7.5999999999999998E-2</v>
      </c>
      <c r="Y415" t="s">
        <v>31</v>
      </c>
      <c r="Z415" t="s">
        <v>31</v>
      </c>
      <c r="AA415" t="s">
        <v>31</v>
      </c>
      <c r="AB415">
        <v>0.217</v>
      </c>
      <c r="AC415" t="s">
        <v>31</v>
      </c>
    </row>
    <row r="416" spans="1:29" hidden="1">
      <c r="A416" t="s">
        <v>80</v>
      </c>
      <c r="B416" t="s">
        <v>156</v>
      </c>
      <c r="C416" t="s">
        <v>128</v>
      </c>
      <c r="D416" t="s">
        <v>178</v>
      </c>
      <c r="E416">
        <v>32.5</v>
      </c>
      <c r="F416">
        <v>8.9</v>
      </c>
      <c r="G416" s="2">
        <v>0.77343226300000001</v>
      </c>
      <c r="H416">
        <v>6</v>
      </c>
      <c r="I416">
        <v>1.2</v>
      </c>
      <c r="J416">
        <v>5</v>
      </c>
      <c r="K416" t="s">
        <v>31</v>
      </c>
      <c r="L416">
        <v>3.5</v>
      </c>
      <c r="M416">
        <v>17.5</v>
      </c>
      <c r="N416">
        <v>4.2</v>
      </c>
      <c r="O416">
        <v>4.3</v>
      </c>
      <c r="P416" t="s">
        <v>31</v>
      </c>
      <c r="Q416" t="s">
        <v>31</v>
      </c>
      <c r="R416" t="s">
        <v>31</v>
      </c>
      <c r="S416" t="s">
        <v>31</v>
      </c>
      <c r="T416" t="s">
        <v>31</v>
      </c>
      <c r="U416" t="s">
        <v>31</v>
      </c>
      <c r="V416" t="s">
        <v>31</v>
      </c>
      <c r="W416" t="s">
        <v>31</v>
      </c>
      <c r="X416" t="s">
        <v>31</v>
      </c>
      <c r="Y416" t="s">
        <v>31</v>
      </c>
      <c r="Z416" t="s">
        <v>31</v>
      </c>
      <c r="AA416" t="s">
        <v>31</v>
      </c>
      <c r="AB416" t="s">
        <v>31</v>
      </c>
      <c r="AC416" t="s">
        <v>31</v>
      </c>
    </row>
    <row r="417" spans="1:29" hidden="1">
      <c r="A417" t="s">
        <v>87</v>
      </c>
      <c r="B417" t="s">
        <v>118</v>
      </c>
      <c r="C417" t="s">
        <v>204</v>
      </c>
      <c r="D417" t="s">
        <v>210</v>
      </c>
      <c r="E417">
        <v>69.5</v>
      </c>
      <c r="F417">
        <v>13.3</v>
      </c>
      <c r="G417" s="2">
        <v>1.5029055069999999</v>
      </c>
      <c r="H417">
        <v>16</v>
      </c>
      <c r="I417">
        <v>21</v>
      </c>
      <c r="J417">
        <v>0.76200000000000001</v>
      </c>
      <c r="K417">
        <v>368</v>
      </c>
      <c r="L417">
        <v>23</v>
      </c>
      <c r="M417">
        <v>17.524000000000001</v>
      </c>
      <c r="N417">
        <v>3.52</v>
      </c>
      <c r="O417">
        <v>3.77</v>
      </c>
      <c r="P417">
        <v>2.5000000000000001E-2</v>
      </c>
      <c r="Q417" t="s">
        <v>31</v>
      </c>
      <c r="R417">
        <v>1.2999999999999999E-2</v>
      </c>
      <c r="S417">
        <v>1.2999999999999999E-2</v>
      </c>
      <c r="T417">
        <v>1.2E-2</v>
      </c>
      <c r="U417">
        <v>1</v>
      </c>
      <c r="V417" t="s">
        <v>31</v>
      </c>
      <c r="W417">
        <v>0.50800000000000001</v>
      </c>
      <c r="X417" t="s">
        <v>31</v>
      </c>
      <c r="Y417">
        <v>1.2E-2</v>
      </c>
      <c r="Z417">
        <v>4.2000000000000003E-2</v>
      </c>
      <c r="AA417" t="s">
        <v>31</v>
      </c>
      <c r="AB417" t="s">
        <v>31</v>
      </c>
      <c r="AC417">
        <v>5.3999999999999999E-2</v>
      </c>
    </row>
    <row r="418" spans="1:29" hidden="1">
      <c r="A418" t="s">
        <v>87</v>
      </c>
      <c r="B418" t="s">
        <v>118</v>
      </c>
      <c r="C418" t="s">
        <v>204</v>
      </c>
      <c r="D418" t="s">
        <v>210</v>
      </c>
      <c r="E418">
        <v>69.5</v>
      </c>
      <c r="F418">
        <v>13.3</v>
      </c>
      <c r="G418" s="2">
        <v>1.5029055069999999</v>
      </c>
      <c r="H418">
        <v>22</v>
      </c>
      <c r="I418">
        <v>38.6</v>
      </c>
      <c r="J418">
        <v>0.56999999999999995</v>
      </c>
      <c r="K418">
        <v>682</v>
      </c>
      <c r="L418">
        <v>31</v>
      </c>
      <c r="M418">
        <v>17.667999999999999</v>
      </c>
      <c r="N418">
        <v>3.52</v>
      </c>
      <c r="O418">
        <v>3.77</v>
      </c>
      <c r="P418">
        <v>2.5000000000000001E-2</v>
      </c>
      <c r="Q418" t="s">
        <v>31</v>
      </c>
      <c r="R418">
        <v>1.2999999999999999E-2</v>
      </c>
      <c r="S418">
        <v>1.2999999999999999E-2</v>
      </c>
      <c r="T418">
        <v>1.2E-2</v>
      </c>
      <c r="U418">
        <v>1</v>
      </c>
      <c r="V418" t="s">
        <v>31</v>
      </c>
      <c r="W418">
        <v>0.50800000000000001</v>
      </c>
      <c r="X418" t="s">
        <v>31</v>
      </c>
      <c r="Y418">
        <v>1.2E-2</v>
      </c>
      <c r="Z418">
        <v>4.2000000000000003E-2</v>
      </c>
      <c r="AA418" t="s">
        <v>31</v>
      </c>
      <c r="AB418" t="s">
        <v>31</v>
      </c>
      <c r="AC418">
        <v>5.3999999999999999E-2</v>
      </c>
    </row>
    <row r="419" spans="1:29" hidden="1">
      <c r="A419" t="s">
        <v>67</v>
      </c>
      <c r="B419" t="s">
        <v>153</v>
      </c>
      <c r="C419" t="s">
        <v>128</v>
      </c>
      <c r="D419" t="s">
        <v>126</v>
      </c>
      <c r="E419">
        <v>18</v>
      </c>
      <c r="F419">
        <v>7.4</v>
      </c>
      <c r="G419" s="2">
        <v>0.46147037800000001</v>
      </c>
      <c r="H419">
        <v>4</v>
      </c>
      <c r="I419">
        <v>2.2999999999999998</v>
      </c>
      <c r="J419">
        <v>1.778</v>
      </c>
      <c r="K419" t="s">
        <v>31</v>
      </c>
      <c r="L419">
        <v>10</v>
      </c>
      <c r="M419">
        <v>17.777999999999999</v>
      </c>
      <c r="N419">
        <v>4.37</v>
      </c>
      <c r="O419">
        <v>3.77</v>
      </c>
      <c r="P419">
        <v>0.105</v>
      </c>
      <c r="Q419" t="s">
        <v>31</v>
      </c>
      <c r="R419">
        <v>0</v>
      </c>
      <c r="S419" t="s">
        <v>31</v>
      </c>
      <c r="T419" t="s">
        <v>31</v>
      </c>
      <c r="U419">
        <v>19.5</v>
      </c>
      <c r="V419" t="s">
        <v>31</v>
      </c>
      <c r="W419" t="s">
        <v>31</v>
      </c>
      <c r="X419" t="s">
        <v>31</v>
      </c>
      <c r="Y419" t="s">
        <v>31</v>
      </c>
      <c r="Z419" t="s">
        <v>31</v>
      </c>
      <c r="AA419" t="s">
        <v>31</v>
      </c>
      <c r="AB419" t="s">
        <v>31</v>
      </c>
      <c r="AC419" t="s">
        <v>31</v>
      </c>
    </row>
    <row r="420" spans="1:29" hidden="1">
      <c r="A420" t="s">
        <v>82</v>
      </c>
      <c r="B420" t="s">
        <v>102</v>
      </c>
      <c r="C420" t="s">
        <v>128</v>
      </c>
      <c r="D420" t="s">
        <v>178</v>
      </c>
      <c r="E420">
        <v>32.5</v>
      </c>
      <c r="F420">
        <v>8.9</v>
      </c>
      <c r="G420" s="2">
        <v>0.77343226300000001</v>
      </c>
      <c r="H420">
        <v>21</v>
      </c>
      <c r="I420">
        <v>5</v>
      </c>
      <c r="J420">
        <v>4.2</v>
      </c>
      <c r="K420" t="s">
        <v>31</v>
      </c>
      <c r="L420">
        <v>4.5</v>
      </c>
      <c r="M420">
        <v>18.899999999999999</v>
      </c>
      <c r="N420">
        <v>5.17</v>
      </c>
      <c r="O420">
        <v>5.0999999999999996</v>
      </c>
      <c r="P420">
        <v>2.8000000000000001E-2</v>
      </c>
      <c r="Q420">
        <v>0.01</v>
      </c>
      <c r="R420">
        <v>1.2999999999999999E-2</v>
      </c>
      <c r="S420">
        <v>7.0000000000000001E-3</v>
      </c>
      <c r="T420">
        <v>1.2E-2</v>
      </c>
      <c r="U420">
        <v>1</v>
      </c>
      <c r="V420">
        <v>0.66</v>
      </c>
      <c r="W420">
        <v>5.5E-2</v>
      </c>
      <c r="X420">
        <v>6.9000000000000006E-2</v>
      </c>
      <c r="Y420">
        <v>8.9999999999999993E-3</v>
      </c>
      <c r="Z420" t="s">
        <v>31</v>
      </c>
      <c r="AA420" t="s">
        <v>31</v>
      </c>
      <c r="AB420" t="s">
        <v>31</v>
      </c>
      <c r="AC420">
        <v>8.9999999999999993E-3</v>
      </c>
    </row>
    <row r="421" spans="1:29" hidden="1">
      <c r="A421" t="s">
        <v>87</v>
      </c>
      <c r="B421" t="s">
        <v>86</v>
      </c>
      <c r="C421" t="s">
        <v>204</v>
      </c>
      <c r="D421" t="s">
        <v>203</v>
      </c>
      <c r="E421">
        <v>54</v>
      </c>
      <c r="F421">
        <v>11.1</v>
      </c>
      <c r="G421" s="2">
        <v>1.205449054</v>
      </c>
      <c r="H421">
        <v>26</v>
      </c>
      <c r="I421">
        <v>20.8</v>
      </c>
      <c r="J421">
        <v>1.25</v>
      </c>
      <c r="K421" t="s">
        <v>31</v>
      </c>
      <c r="L421">
        <v>19.04</v>
      </c>
      <c r="M421">
        <v>23.806000000000001</v>
      </c>
      <c r="N421">
        <v>5.26</v>
      </c>
      <c r="O421">
        <v>5.23</v>
      </c>
      <c r="P421">
        <v>0.161</v>
      </c>
      <c r="Q421">
        <v>0.1</v>
      </c>
      <c r="R421">
        <v>8.5000000000000006E-2</v>
      </c>
      <c r="S421">
        <v>8.0000000000000002E-3</v>
      </c>
      <c r="T421">
        <v>2.3E-2</v>
      </c>
      <c r="U421">
        <v>1</v>
      </c>
      <c r="V421">
        <v>0.86</v>
      </c>
      <c r="W421">
        <v>0.08</v>
      </c>
      <c r="X421">
        <v>2.9000000000000001E-2</v>
      </c>
      <c r="Y421">
        <v>1E-3</v>
      </c>
      <c r="Z421" t="s">
        <v>31</v>
      </c>
      <c r="AA421" t="s">
        <v>31</v>
      </c>
      <c r="AB421" t="s">
        <v>31</v>
      </c>
      <c r="AC421">
        <v>1E-3</v>
      </c>
    </row>
    <row r="422" spans="1:29" hidden="1">
      <c r="A422" t="s">
        <v>75</v>
      </c>
      <c r="B422" t="s">
        <v>74</v>
      </c>
      <c r="C422" t="s">
        <v>70</v>
      </c>
      <c r="D422" t="s">
        <v>68</v>
      </c>
      <c r="E422">
        <v>11</v>
      </c>
      <c r="F422">
        <v>6.1</v>
      </c>
      <c r="G422" s="2">
        <v>0.30006296300000002</v>
      </c>
      <c r="H422">
        <v>67</v>
      </c>
      <c r="I422">
        <v>40</v>
      </c>
      <c r="J422">
        <v>1.675</v>
      </c>
      <c r="K422" t="s">
        <v>31</v>
      </c>
      <c r="L422">
        <v>21.3</v>
      </c>
      <c r="M422">
        <v>35.677999999999997</v>
      </c>
      <c r="N422">
        <v>3.3</v>
      </c>
      <c r="O422">
        <v>4.2</v>
      </c>
      <c r="P422" t="s">
        <v>31</v>
      </c>
      <c r="Q422" t="s">
        <v>31</v>
      </c>
      <c r="R422" t="s">
        <v>31</v>
      </c>
      <c r="S422" t="s">
        <v>31</v>
      </c>
      <c r="T422" t="s">
        <v>31</v>
      </c>
      <c r="U422">
        <v>1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  <c r="AA422" t="s">
        <v>31</v>
      </c>
      <c r="AB422" t="s">
        <v>31</v>
      </c>
      <c r="AC422" t="s">
        <v>31</v>
      </c>
    </row>
    <row r="423" spans="1:29" hidden="1">
      <c r="A423" t="s">
        <v>75</v>
      </c>
      <c r="B423" t="s">
        <v>74</v>
      </c>
      <c r="C423" t="s">
        <v>70</v>
      </c>
      <c r="D423" t="s">
        <v>68</v>
      </c>
      <c r="E423">
        <v>11</v>
      </c>
      <c r="F423">
        <v>6.1</v>
      </c>
      <c r="G423" s="2">
        <v>0.30006296300000002</v>
      </c>
      <c r="H423">
        <v>73</v>
      </c>
      <c r="I423">
        <v>40</v>
      </c>
      <c r="J423">
        <v>1.825</v>
      </c>
      <c r="K423" t="s">
        <v>31</v>
      </c>
      <c r="L423">
        <v>19.899999999999999</v>
      </c>
      <c r="M423">
        <v>36.317999999999998</v>
      </c>
      <c r="N423">
        <v>3.3</v>
      </c>
      <c r="O423">
        <v>4.2</v>
      </c>
      <c r="P423" t="s">
        <v>31</v>
      </c>
      <c r="Q423" t="s">
        <v>31</v>
      </c>
      <c r="R423" t="s">
        <v>31</v>
      </c>
      <c r="S423" t="s">
        <v>31</v>
      </c>
      <c r="T423" t="s">
        <v>31</v>
      </c>
      <c r="U423">
        <v>1</v>
      </c>
      <c r="V423" t="s">
        <v>31</v>
      </c>
      <c r="W423" t="s">
        <v>31</v>
      </c>
      <c r="X423" t="s">
        <v>31</v>
      </c>
      <c r="Y423" t="s">
        <v>31</v>
      </c>
      <c r="Z423" t="s">
        <v>31</v>
      </c>
      <c r="AA423" t="s">
        <v>31</v>
      </c>
      <c r="AB423" t="s">
        <v>31</v>
      </c>
      <c r="AC423" t="s">
        <v>31</v>
      </c>
    </row>
    <row r="424" spans="1:29" hidden="1">
      <c r="A424" t="s">
        <v>138</v>
      </c>
      <c r="B424" t="s">
        <v>137</v>
      </c>
      <c r="C424" t="s">
        <v>128</v>
      </c>
      <c r="D424" t="s">
        <v>178</v>
      </c>
      <c r="E424">
        <v>32.5</v>
      </c>
      <c r="F424">
        <v>8.9</v>
      </c>
      <c r="G424" s="2">
        <v>0.77343226300000001</v>
      </c>
      <c r="H424">
        <v>2</v>
      </c>
      <c r="I424">
        <v>0.5</v>
      </c>
      <c r="J424">
        <v>4</v>
      </c>
      <c r="K424" t="s">
        <v>31</v>
      </c>
      <c r="L424">
        <v>9.6199999999999992</v>
      </c>
      <c r="M424">
        <v>38.491999999999997</v>
      </c>
      <c r="N424">
        <v>5</v>
      </c>
      <c r="O424">
        <v>4.5</v>
      </c>
      <c r="P424" t="s">
        <v>31</v>
      </c>
      <c r="Q424" t="s">
        <v>31</v>
      </c>
      <c r="R424">
        <v>3.0000000000000001E-3</v>
      </c>
      <c r="S424" t="s">
        <v>31</v>
      </c>
      <c r="T424" t="s">
        <v>31</v>
      </c>
      <c r="U424">
        <v>4</v>
      </c>
      <c r="V424" t="s">
        <v>31</v>
      </c>
      <c r="W424" t="s">
        <v>31</v>
      </c>
      <c r="X424" t="s">
        <v>31</v>
      </c>
      <c r="Y424" t="s">
        <v>31</v>
      </c>
      <c r="Z424" t="s">
        <v>31</v>
      </c>
      <c r="AA424" t="s">
        <v>31</v>
      </c>
      <c r="AB424" t="s">
        <v>31</v>
      </c>
      <c r="AC424" t="s">
        <v>31</v>
      </c>
    </row>
    <row r="425" spans="1:29" hidden="1">
      <c r="A425" t="s">
        <v>223</v>
      </c>
      <c r="B425" t="s">
        <v>222</v>
      </c>
      <c r="C425" t="s">
        <v>204</v>
      </c>
      <c r="D425" t="s">
        <v>210</v>
      </c>
      <c r="E425">
        <v>69.5</v>
      </c>
      <c r="F425">
        <v>13.3</v>
      </c>
      <c r="G425" s="2">
        <v>1.5029055069999999</v>
      </c>
      <c r="H425">
        <v>14</v>
      </c>
      <c r="I425">
        <v>2</v>
      </c>
      <c r="J425">
        <v>7</v>
      </c>
      <c r="K425" t="s">
        <v>31</v>
      </c>
      <c r="L425">
        <v>6</v>
      </c>
      <c r="M425">
        <v>42</v>
      </c>
      <c r="N425" t="s">
        <v>31</v>
      </c>
      <c r="O425" t="s">
        <v>31</v>
      </c>
      <c r="P425" t="s">
        <v>31</v>
      </c>
      <c r="Q425" t="s">
        <v>31</v>
      </c>
      <c r="R425" t="s">
        <v>31</v>
      </c>
      <c r="S425" t="s">
        <v>31</v>
      </c>
      <c r="T425" t="s">
        <v>31</v>
      </c>
      <c r="U425" t="s">
        <v>31</v>
      </c>
      <c r="V425" t="s">
        <v>31</v>
      </c>
      <c r="W425" t="s">
        <v>31</v>
      </c>
      <c r="X425" t="s">
        <v>31</v>
      </c>
      <c r="Y425" t="s">
        <v>31</v>
      </c>
      <c r="Z425" t="s">
        <v>31</v>
      </c>
      <c r="AA425" t="s">
        <v>31</v>
      </c>
      <c r="AB425" t="s">
        <v>31</v>
      </c>
      <c r="AC425" t="s">
        <v>31</v>
      </c>
    </row>
    <row r="426" spans="1:29" hidden="1">
      <c r="A426" t="s">
        <v>67</v>
      </c>
      <c r="B426" t="s">
        <v>97</v>
      </c>
      <c r="C426" t="s">
        <v>128</v>
      </c>
      <c r="D426" t="s">
        <v>164</v>
      </c>
      <c r="E426">
        <v>18</v>
      </c>
      <c r="F426">
        <v>5.2</v>
      </c>
      <c r="G426" s="2">
        <v>0.46147037800000001</v>
      </c>
      <c r="H426">
        <v>70</v>
      </c>
      <c r="I426">
        <v>13</v>
      </c>
      <c r="J426">
        <v>5.3849999999999998</v>
      </c>
      <c r="K426" t="s">
        <v>31</v>
      </c>
      <c r="L426">
        <v>8.33</v>
      </c>
      <c r="M426">
        <v>44.872</v>
      </c>
      <c r="N426">
        <v>6.97</v>
      </c>
      <c r="O426">
        <v>5.0199999999999996</v>
      </c>
      <c r="P426">
        <v>0.215</v>
      </c>
      <c r="Q426" t="s">
        <v>31</v>
      </c>
      <c r="R426" t="s">
        <v>31</v>
      </c>
      <c r="S426" t="s">
        <v>31</v>
      </c>
      <c r="T426" t="s">
        <v>31</v>
      </c>
      <c r="U426">
        <v>31.1</v>
      </c>
      <c r="V426" t="s">
        <v>31</v>
      </c>
      <c r="W426" t="s">
        <v>31</v>
      </c>
      <c r="X426" t="s">
        <v>31</v>
      </c>
      <c r="Y426" t="s">
        <v>31</v>
      </c>
      <c r="Z426" t="s">
        <v>31</v>
      </c>
      <c r="AA426" t="s">
        <v>31</v>
      </c>
      <c r="AB426" t="s">
        <v>31</v>
      </c>
      <c r="AC426" t="s">
        <v>31</v>
      </c>
    </row>
    <row r="427" spans="1:29" hidden="1">
      <c r="A427" t="s">
        <v>120</v>
      </c>
      <c r="B427" t="s">
        <v>211</v>
      </c>
      <c r="C427" t="s">
        <v>204</v>
      </c>
      <c r="D427" t="s">
        <v>210</v>
      </c>
      <c r="E427">
        <v>69.5</v>
      </c>
      <c r="F427">
        <v>13.3</v>
      </c>
      <c r="G427" s="2">
        <v>1.5029055069999999</v>
      </c>
      <c r="H427">
        <v>1</v>
      </c>
      <c r="I427">
        <v>250</v>
      </c>
      <c r="J427">
        <v>4.0000000000000001E-3</v>
      </c>
      <c r="K427" t="s">
        <v>31</v>
      </c>
      <c r="L427" t="s">
        <v>31</v>
      </c>
      <c r="M427" t="s">
        <v>31</v>
      </c>
      <c r="N427">
        <v>8</v>
      </c>
      <c r="O427">
        <v>9</v>
      </c>
      <c r="P427" t="s">
        <v>31</v>
      </c>
      <c r="Q427" t="s">
        <v>31</v>
      </c>
      <c r="R427" t="s">
        <v>31</v>
      </c>
      <c r="S427" t="s">
        <v>31</v>
      </c>
      <c r="T427" t="s">
        <v>31</v>
      </c>
      <c r="U427" t="s">
        <v>31</v>
      </c>
      <c r="V427" t="s">
        <v>31</v>
      </c>
      <c r="W427" t="s">
        <v>31</v>
      </c>
      <c r="X427" t="s">
        <v>31</v>
      </c>
      <c r="Y427" t="s">
        <v>31</v>
      </c>
      <c r="Z427" t="s">
        <v>31</v>
      </c>
      <c r="AA427" t="s">
        <v>31</v>
      </c>
      <c r="AB427" t="s">
        <v>31</v>
      </c>
      <c r="AC427" t="s">
        <v>31</v>
      </c>
    </row>
    <row r="428" spans="1:29" hidden="1">
      <c r="A428" t="s">
        <v>120</v>
      </c>
      <c r="B428" t="s">
        <v>170</v>
      </c>
      <c r="C428" t="s">
        <v>128</v>
      </c>
      <c r="D428" t="s">
        <v>169</v>
      </c>
      <c r="E428">
        <v>39</v>
      </c>
      <c r="F428">
        <v>8.3000000000000007</v>
      </c>
      <c r="G428" s="2">
        <v>0.90704089499999996</v>
      </c>
      <c r="H428">
        <v>4</v>
      </c>
      <c r="I428">
        <v>27.7</v>
      </c>
      <c r="J428">
        <v>0.14399999999999999</v>
      </c>
      <c r="K428" t="s">
        <v>31</v>
      </c>
      <c r="L428" t="s">
        <v>31</v>
      </c>
      <c r="M428" t="s">
        <v>31</v>
      </c>
      <c r="N428">
        <v>5.19</v>
      </c>
      <c r="O428">
        <v>9.76</v>
      </c>
      <c r="P428">
        <v>0.16700000000000001</v>
      </c>
      <c r="Q428" t="s">
        <v>31</v>
      </c>
      <c r="R428">
        <v>4.2000000000000003E-2</v>
      </c>
      <c r="S428">
        <v>9.1999999999999998E-2</v>
      </c>
      <c r="T428">
        <v>4.2000000000000003E-2</v>
      </c>
      <c r="U428">
        <v>1</v>
      </c>
      <c r="V428" t="s">
        <v>31</v>
      </c>
      <c r="W428">
        <v>8.6999999999999994E-2</v>
      </c>
      <c r="X428">
        <v>7.5999999999999998E-2</v>
      </c>
      <c r="Y428">
        <v>0.10199999999999999</v>
      </c>
      <c r="Z428">
        <v>0.215</v>
      </c>
      <c r="AA428" t="s">
        <v>31</v>
      </c>
      <c r="AB428" t="s">
        <v>31</v>
      </c>
      <c r="AC428">
        <v>0.317</v>
      </c>
    </row>
    <row r="429" spans="1:29" hidden="1">
      <c r="A429" t="s">
        <v>120</v>
      </c>
      <c r="B429" t="s">
        <v>170</v>
      </c>
      <c r="C429" t="s">
        <v>128</v>
      </c>
      <c r="D429" t="s">
        <v>178</v>
      </c>
      <c r="E429">
        <v>32.5</v>
      </c>
      <c r="F429">
        <v>8.9</v>
      </c>
      <c r="G429" s="2">
        <v>0.77343226300000001</v>
      </c>
      <c r="H429">
        <v>23</v>
      </c>
      <c r="I429">
        <v>27.7</v>
      </c>
      <c r="J429">
        <v>0.83</v>
      </c>
      <c r="K429" t="s">
        <v>31</v>
      </c>
      <c r="L429" t="s">
        <v>31</v>
      </c>
      <c r="M429" t="s">
        <v>31</v>
      </c>
      <c r="N429">
        <v>5.19</v>
      </c>
      <c r="O429">
        <v>9.76</v>
      </c>
      <c r="P429">
        <v>0.16700000000000001</v>
      </c>
      <c r="Q429" t="s">
        <v>31</v>
      </c>
      <c r="R429">
        <v>4.2000000000000003E-2</v>
      </c>
      <c r="S429">
        <v>9.1999999999999998E-2</v>
      </c>
      <c r="T429">
        <v>4.2000000000000003E-2</v>
      </c>
      <c r="U429">
        <v>1</v>
      </c>
      <c r="V429" t="s">
        <v>31</v>
      </c>
      <c r="W429">
        <v>8.6999999999999994E-2</v>
      </c>
      <c r="X429">
        <v>7.5999999999999998E-2</v>
      </c>
      <c r="Y429">
        <v>0.10199999999999999</v>
      </c>
      <c r="Z429">
        <v>0.215</v>
      </c>
      <c r="AA429" t="s">
        <v>31</v>
      </c>
      <c r="AB429" t="s">
        <v>31</v>
      </c>
      <c r="AC429">
        <v>0.317</v>
      </c>
    </row>
    <row r="430" spans="1:29" hidden="1">
      <c r="A430" t="s">
        <v>120</v>
      </c>
      <c r="B430" t="s">
        <v>170</v>
      </c>
      <c r="C430" t="s">
        <v>204</v>
      </c>
      <c r="D430" t="s">
        <v>203</v>
      </c>
      <c r="E430">
        <v>54</v>
      </c>
      <c r="F430">
        <v>11.1</v>
      </c>
      <c r="G430" s="2">
        <v>1.205449054</v>
      </c>
      <c r="H430">
        <v>11</v>
      </c>
      <c r="I430">
        <v>27.7</v>
      </c>
      <c r="J430">
        <v>0.39700000000000002</v>
      </c>
      <c r="K430" t="s">
        <v>31</v>
      </c>
      <c r="L430" t="s">
        <v>31</v>
      </c>
      <c r="M430" t="s">
        <v>31</v>
      </c>
      <c r="N430">
        <v>5.19</v>
      </c>
      <c r="O430">
        <v>9.76</v>
      </c>
      <c r="P430">
        <v>0.16700000000000001</v>
      </c>
      <c r="Q430" t="s">
        <v>31</v>
      </c>
      <c r="R430">
        <v>4.2000000000000003E-2</v>
      </c>
      <c r="S430">
        <v>9.1999999999999998E-2</v>
      </c>
      <c r="T430">
        <v>4.2000000000000003E-2</v>
      </c>
      <c r="U430">
        <v>1</v>
      </c>
      <c r="V430" t="s">
        <v>31</v>
      </c>
      <c r="W430">
        <v>8.6999999999999994E-2</v>
      </c>
      <c r="X430">
        <v>7.5999999999999998E-2</v>
      </c>
      <c r="Y430">
        <v>0.10199999999999999</v>
      </c>
      <c r="Z430">
        <v>0.215</v>
      </c>
      <c r="AA430" t="s">
        <v>31</v>
      </c>
      <c r="AB430" t="s">
        <v>31</v>
      </c>
      <c r="AC430">
        <v>0.317</v>
      </c>
    </row>
    <row r="431" spans="1:29" hidden="1">
      <c r="A431" t="s">
        <v>120</v>
      </c>
      <c r="B431" t="s">
        <v>170</v>
      </c>
      <c r="C431" t="s">
        <v>204</v>
      </c>
      <c r="D431" t="s">
        <v>210</v>
      </c>
      <c r="E431">
        <v>69.5</v>
      </c>
      <c r="F431">
        <v>13.3</v>
      </c>
      <c r="G431" s="2">
        <v>1.5029055069999999</v>
      </c>
      <c r="H431">
        <v>16</v>
      </c>
      <c r="I431">
        <v>27.7</v>
      </c>
      <c r="J431">
        <v>0.57799999999999996</v>
      </c>
      <c r="K431" t="s">
        <v>31</v>
      </c>
      <c r="L431" t="s">
        <v>31</v>
      </c>
      <c r="M431" t="s">
        <v>31</v>
      </c>
      <c r="N431">
        <v>5.19</v>
      </c>
      <c r="O431">
        <v>9.76</v>
      </c>
      <c r="P431">
        <v>0.16700000000000001</v>
      </c>
      <c r="Q431" t="s">
        <v>31</v>
      </c>
      <c r="R431">
        <v>4.2000000000000003E-2</v>
      </c>
      <c r="S431">
        <v>9.1999999999999998E-2</v>
      </c>
      <c r="T431">
        <v>4.2000000000000003E-2</v>
      </c>
      <c r="U431">
        <v>1</v>
      </c>
      <c r="V431" t="s">
        <v>31</v>
      </c>
      <c r="W431">
        <v>8.6999999999999994E-2</v>
      </c>
      <c r="X431">
        <v>7.5999999999999998E-2</v>
      </c>
      <c r="Y431">
        <v>0.10199999999999999</v>
      </c>
      <c r="Z431">
        <v>0.215</v>
      </c>
      <c r="AA431" t="s">
        <v>31</v>
      </c>
      <c r="AB431" t="s">
        <v>31</v>
      </c>
      <c r="AC431">
        <v>0.317</v>
      </c>
    </row>
    <row r="432" spans="1:29" hidden="1">
      <c r="A432" t="s">
        <v>82</v>
      </c>
      <c r="B432" t="s">
        <v>133</v>
      </c>
      <c r="C432" t="s">
        <v>128</v>
      </c>
      <c r="D432" t="s">
        <v>126</v>
      </c>
      <c r="E432">
        <v>18</v>
      </c>
      <c r="F432">
        <v>7.4</v>
      </c>
      <c r="G432" s="2">
        <v>0.46147037800000001</v>
      </c>
      <c r="H432">
        <v>1</v>
      </c>
      <c r="I432">
        <v>254</v>
      </c>
      <c r="J432">
        <v>4.0000000000000001E-3</v>
      </c>
      <c r="K432" t="s">
        <v>31</v>
      </c>
      <c r="L432" t="s">
        <v>31</v>
      </c>
      <c r="M432" t="s">
        <v>31</v>
      </c>
      <c r="N432" t="s">
        <v>31</v>
      </c>
      <c r="O432" t="s">
        <v>31</v>
      </c>
      <c r="P432" t="s">
        <v>31</v>
      </c>
      <c r="Q432" t="s">
        <v>31</v>
      </c>
      <c r="R432" t="s">
        <v>31</v>
      </c>
      <c r="S432" t="s">
        <v>31</v>
      </c>
      <c r="T432" t="s">
        <v>31</v>
      </c>
      <c r="U432" t="s">
        <v>31</v>
      </c>
      <c r="V432" t="s">
        <v>31</v>
      </c>
      <c r="W432" t="s">
        <v>31</v>
      </c>
      <c r="X432" t="s">
        <v>31</v>
      </c>
      <c r="Y432" t="s">
        <v>31</v>
      </c>
      <c r="Z432" t="s">
        <v>31</v>
      </c>
      <c r="AA432" t="s">
        <v>31</v>
      </c>
      <c r="AB432" t="s">
        <v>31</v>
      </c>
      <c r="AC432" t="s">
        <v>31</v>
      </c>
    </row>
    <row r="433" spans="1:29" hidden="1">
      <c r="A433" t="s">
        <v>82</v>
      </c>
      <c r="B433" t="s">
        <v>133</v>
      </c>
      <c r="C433" t="s">
        <v>128</v>
      </c>
      <c r="D433" t="s">
        <v>169</v>
      </c>
      <c r="E433">
        <v>39</v>
      </c>
      <c r="F433">
        <v>8.3000000000000007</v>
      </c>
      <c r="G433" s="2">
        <v>0.90704089499999996</v>
      </c>
      <c r="H433">
        <v>1</v>
      </c>
      <c r="I433">
        <v>254</v>
      </c>
      <c r="J433">
        <v>4.0000000000000001E-3</v>
      </c>
      <c r="K433" t="s">
        <v>31</v>
      </c>
      <c r="L433" t="s">
        <v>31</v>
      </c>
      <c r="M433" t="s">
        <v>31</v>
      </c>
      <c r="N433" t="s">
        <v>31</v>
      </c>
      <c r="O433" t="s">
        <v>31</v>
      </c>
      <c r="P433" t="s">
        <v>31</v>
      </c>
      <c r="Q433" t="s">
        <v>31</v>
      </c>
      <c r="R433" t="s">
        <v>31</v>
      </c>
      <c r="S433" t="s">
        <v>31</v>
      </c>
      <c r="T433" t="s">
        <v>31</v>
      </c>
      <c r="U433" t="s">
        <v>31</v>
      </c>
      <c r="V433" t="s">
        <v>31</v>
      </c>
      <c r="W433" t="s">
        <v>31</v>
      </c>
      <c r="X433" t="s">
        <v>31</v>
      </c>
      <c r="Y433" t="s">
        <v>31</v>
      </c>
      <c r="Z433" t="s">
        <v>31</v>
      </c>
      <c r="AA433" t="s">
        <v>31</v>
      </c>
      <c r="AB433" t="s">
        <v>31</v>
      </c>
      <c r="AC433" t="s">
        <v>31</v>
      </c>
    </row>
    <row r="434" spans="1:29" hidden="1">
      <c r="A434" t="s">
        <v>47</v>
      </c>
      <c r="B434" t="s">
        <v>134</v>
      </c>
      <c r="C434" t="s">
        <v>128</v>
      </c>
      <c r="D434" t="s">
        <v>126</v>
      </c>
      <c r="E434">
        <v>18</v>
      </c>
      <c r="F434">
        <v>7.4</v>
      </c>
      <c r="G434" s="2">
        <v>0.46147037800000001</v>
      </c>
      <c r="H434">
        <v>6</v>
      </c>
      <c r="I434">
        <v>2</v>
      </c>
      <c r="J434">
        <v>3</v>
      </c>
      <c r="K434" t="s">
        <v>31</v>
      </c>
      <c r="L434" t="s">
        <v>31</v>
      </c>
      <c r="M434" t="s">
        <v>31</v>
      </c>
      <c r="N434">
        <v>9.8000000000000007</v>
      </c>
      <c r="O434">
        <v>12.6</v>
      </c>
      <c r="P434">
        <v>0.9</v>
      </c>
      <c r="Q434" t="s">
        <v>31</v>
      </c>
      <c r="R434">
        <v>0.7</v>
      </c>
      <c r="S434" t="s">
        <v>31</v>
      </c>
      <c r="T434" t="s">
        <v>31</v>
      </c>
      <c r="U434">
        <v>1</v>
      </c>
      <c r="V434" t="s">
        <v>31</v>
      </c>
      <c r="W434" t="s">
        <v>31</v>
      </c>
      <c r="X434" t="s">
        <v>31</v>
      </c>
      <c r="Y434" t="s">
        <v>31</v>
      </c>
      <c r="Z434" t="s">
        <v>31</v>
      </c>
      <c r="AA434" t="s">
        <v>31</v>
      </c>
      <c r="AB434" t="s">
        <v>31</v>
      </c>
      <c r="AC434" t="s">
        <v>31</v>
      </c>
    </row>
    <row r="435" spans="1:29" hidden="1">
      <c r="A435" t="s">
        <v>136</v>
      </c>
      <c r="B435" t="s">
        <v>135</v>
      </c>
      <c r="C435" t="s">
        <v>128</v>
      </c>
      <c r="D435" t="s">
        <v>126</v>
      </c>
      <c r="E435">
        <v>18</v>
      </c>
      <c r="F435">
        <v>7.4</v>
      </c>
      <c r="G435" s="2">
        <v>0.46147037800000001</v>
      </c>
      <c r="H435">
        <v>1</v>
      </c>
      <c r="I435">
        <v>254</v>
      </c>
      <c r="J435">
        <v>4.0000000000000001E-3</v>
      </c>
      <c r="K435" t="s">
        <v>31</v>
      </c>
      <c r="L435" t="s">
        <v>31</v>
      </c>
      <c r="M435" t="s">
        <v>31</v>
      </c>
      <c r="N435">
        <v>7.42</v>
      </c>
      <c r="O435">
        <v>7.7</v>
      </c>
      <c r="P435">
        <v>0.54</v>
      </c>
      <c r="Q435" t="s">
        <v>31</v>
      </c>
      <c r="R435" t="s">
        <v>31</v>
      </c>
      <c r="S435" t="s">
        <v>31</v>
      </c>
      <c r="T435" t="s">
        <v>31</v>
      </c>
      <c r="U435">
        <v>1</v>
      </c>
      <c r="V435">
        <v>0.77</v>
      </c>
      <c r="W435">
        <v>0.219</v>
      </c>
      <c r="X435">
        <v>4.8000000000000001E-2</v>
      </c>
      <c r="Y435">
        <v>4.8000000000000001E-2</v>
      </c>
      <c r="Z435" t="s">
        <v>31</v>
      </c>
      <c r="AA435" t="s">
        <v>31</v>
      </c>
      <c r="AB435" t="s">
        <v>31</v>
      </c>
      <c r="AC435">
        <v>4.8000000000000001E-2</v>
      </c>
    </row>
    <row r="436" spans="1:29" hidden="1">
      <c r="A436" t="s">
        <v>136</v>
      </c>
      <c r="B436" t="s">
        <v>135</v>
      </c>
      <c r="C436" t="s">
        <v>128</v>
      </c>
      <c r="D436" t="s">
        <v>169</v>
      </c>
      <c r="E436">
        <v>39</v>
      </c>
      <c r="F436">
        <v>8.3000000000000007</v>
      </c>
      <c r="G436" s="2">
        <v>0.90704089499999996</v>
      </c>
      <c r="H436">
        <v>4</v>
      </c>
      <c r="I436">
        <v>254</v>
      </c>
      <c r="J436">
        <v>1.6E-2</v>
      </c>
      <c r="K436" t="s">
        <v>31</v>
      </c>
      <c r="L436" t="s">
        <v>31</v>
      </c>
      <c r="M436" t="s">
        <v>31</v>
      </c>
      <c r="N436">
        <v>7.42</v>
      </c>
      <c r="O436">
        <v>7.7</v>
      </c>
      <c r="P436">
        <v>0.54</v>
      </c>
      <c r="Q436" t="s">
        <v>31</v>
      </c>
      <c r="R436" t="s">
        <v>31</v>
      </c>
      <c r="S436" t="s">
        <v>31</v>
      </c>
      <c r="T436" t="s">
        <v>31</v>
      </c>
      <c r="U436">
        <v>1</v>
      </c>
      <c r="V436">
        <v>0.77</v>
      </c>
      <c r="W436">
        <v>0.219</v>
      </c>
      <c r="X436">
        <v>4.8000000000000001E-2</v>
      </c>
      <c r="Y436">
        <v>4.8000000000000001E-2</v>
      </c>
      <c r="Z436" t="s">
        <v>31</v>
      </c>
      <c r="AA436" t="s">
        <v>31</v>
      </c>
      <c r="AB436" t="s">
        <v>31</v>
      </c>
      <c r="AC436">
        <v>4.8000000000000001E-2</v>
      </c>
    </row>
    <row r="437" spans="1:29" hidden="1">
      <c r="A437" t="s">
        <v>136</v>
      </c>
      <c r="B437" t="s">
        <v>135</v>
      </c>
      <c r="C437" t="s">
        <v>128</v>
      </c>
      <c r="D437" t="s">
        <v>178</v>
      </c>
      <c r="E437">
        <v>32.5</v>
      </c>
      <c r="F437">
        <v>8.9</v>
      </c>
      <c r="G437" s="2">
        <v>0.77343226300000001</v>
      </c>
      <c r="H437">
        <v>1</v>
      </c>
      <c r="I437">
        <v>254</v>
      </c>
      <c r="J437">
        <v>4.0000000000000001E-3</v>
      </c>
      <c r="K437" t="s">
        <v>31</v>
      </c>
      <c r="L437" t="s">
        <v>31</v>
      </c>
      <c r="M437" t="s">
        <v>31</v>
      </c>
      <c r="N437">
        <v>7.42</v>
      </c>
      <c r="O437">
        <v>7.7</v>
      </c>
      <c r="P437">
        <v>0.54</v>
      </c>
      <c r="Q437" t="s">
        <v>31</v>
      </c>
      <c r="R437" t="s">
        <v>31</v>
      </c>
      <c r="S437" t="s">
        <v>31</v>
      </c>
      <c r="T437" t="s">
        <v>31</v>
      </c>
      <c r="U437">
        <v>1</v>
      </c>
      <c r="V437">
        <v>0.77</v>
      </c>
      <c r="W437">
        <v>0.219</v>
      </c>
      <c r="X437">
        <v>4.8000000000000001E-2</v>
      </c>
      <c r="Y437">
        <v>4.8000000000000001E-2</v>
      </c>
      <c r="Z437" t="s">
        <v>31</v>
      </c>
      <c r="AA437" t="s">
        <v>31</v>
      </c>
      <c r="AB437" t="s">
        <v>31</v>
      </c>
      <c r="AC437">
        <v>4.8000000000000001E-2</v>
      </c>
    </row>
    <row r="438" spans="1:29" hidden="1">
      <c r="A438" t="s">
        <v>65</v>
      </c>
      <c r="B438" t="s">
        <v>63</v>
      </c>
      <c r="C438" t="s">
        <v>64</v>
      </c>
      <c r="D438" t="s">
        <v>62</v>
      </c>
      <c r="E438">
        <v>146</v>
      </c>
      <c r="F438">
        <v>23.6</v>
      </c>
      <c r="G438" s="2">
        <v>2.8752927229999998</v>
      </c>
      <c r="H438">
        <v>12</v>
      </c>
      <c r="I438">
        <v>70.2</v>
      </c>
      <c r="J438">
        <v>0.17100000000000001</v>
      </c>
      <c r="K438" t="s">
        <v>31</v>
      </c>
      <c r="L438" t="s">
        <v>31</v>
      </c>
      <c r="M438" t="s">
        <v>31</v>
      </c>
      <c r="N438">
        <v>9.73</v>
      </c>
      <c r="O438">
        <v>17.309999999999999</v>
      </c>
      <c r="P438">
        <v>0.93500000000000005</v>
      </c>
      <c r="Q438">
        <v>0.39500000000000002</v>
      </c>
      <c r="R438">
        <v>0.13900000000000001</v>
      </c>
      <c r="S438">
        <v>0.51600000000000001</v>
      </c>
      <c r="T438">
        <v>0.40400000000000003</v>
      </c>
      <c r="U438">
        <v>3.1</v>
      </c>
      <c r="V438">
        <v>0.41</v>
      </c>
      <c r="W438">
        <v>0.71099999999999997</v>
      </c>
      <c r="X438">
        <v>8.7999999999999995E-2</v>
      </c>
      <c r="Y438">
        <v>1.2E-2</v>
      </c>
      <c r="Z438" t="s">
        <v>31</v>
      </c>
      <c r="AA438" t="s">
        <v>31</v>
      </c>
      <c r="AB438">
        <v>0.16500000000000001</v>
      </c>
      <c r="AC438">
        <v>1.2E-2</v>
      </c>
    </row>
    <row r="439" spans="1:29">
      <c r="A439" t="s">
        <v>33</v>
      </c>
      <c r="B439" t="s">
        <v>30</v>
      </c>
      <c r="C439" t="s">
        <v>32</v>
      </c>
      <c r="D439" t="s">
        <v>29</v>
      </c>
      <c r="E439">
        <v>1250</v>
      </c>
      <c r="F439">
        <v>19.100000000000001</v>
      </c>
      <c r="G439" s="2">
        <v>18.781880900000001</v>
      </c>
      <c r="H439">
        <v>4</v>
      </c>
      <c r="I439" t="s">
        <v>31</v>
      </c>
      <c r="J439" t="s">
        <v>31</v>
      </c>
      <c r="K439" t="s">
        <v>31</v>
      </c>
      <c r="L439">
        <v>1</v>
      </c>
      <c r="M439" t="s">
        <v>31</v>
      </c>
      <c r="N439">
        <v>11.2</v>
      </c>
      <c r="O439">
        <v>147.6</v>
      </c>
      <c r="P439">
        <v>14.87</v>
      </c>
      <c r="Q439" t="s">
        <v>31</v>
      </c>
      <c r="R439">
        <v>1E-3</v>
      </c>
      <c r="S439">
        <v>9.7370000000000001</v>
      </c>
      <c r="T439" t="s">
        <v>31</v>
      </c>
      <c r="U439">
        <v>2964</v>
      </c>
      <c r="V439" t="s">
        <v>31</v>
      </c>
      <c r="W439">
        <v>3.6999999999999998E-2</v>
      </c>
      <c r="X439">
        <v>0.121</v>
      </c>
      <c r="Y439">
        <v>8.0000000000000002E-3</v>
      </c>
      <c r="Z439">
        <v>7.6999999999999999E-2</v>
      </c>
      <c r="AA439" t="s">
        <v>31</v>
      </c>
      <c r="AB439" t="s">
        <v>31</v>
      </c>
      <c r="AC439">
        <v>8.4000000000000005E-2</v>
      </c>
    </row>
    <row r="440" spans="1:29" hidden="1">
      <c r="A440" t="s">
        <v>35</v>
      </c>
      <c r="B440" t="s">
        <v>34</v>
      </c>
      <c r="C440" t="s">
        <v>32</v>
      </c>
      <c r="D440" t="s">
        <v>29</v>
      </c>
      <c r="E440">
        <v>1250</v>
      </c>
      <c r="F440">
        <v>19.100000000000001</v>
      </c>
      <c r="G440" s="2">
        <v>18.781880900000001</v>
      </c>
      <c r="H440">
        <v>1</v>
      </c>
      <c r="I440" t="s">
        <v>31</v>
      </c>
      <c r="J440" t="s">
        <v>31</v>
      </c>
      <c r="K440" t="s">
        <v>31</v>
      </c>
      <c r="L440" t="s">
        <v>31</v>
      </c>
      <c r="M440" t="s">
        <v>31</v>
      </c>
      <c r="N440">
        <v>10</v>
      </c>
      <c r="O440">
        <v>28</v>
      </c>
      <c r="P440" t="s">
        <v>31</v>
      </c>
      <c r="Q440" t="s">
        <v>31</v>
      </c>
      <c r="R440" t="s">
        <v>31</v>
      </c>
      <c r="S440" t="s">
        <v>31</v>
      </c>
      <c r="T440" t="s">
        <v>31</v>
      </c>
      <c r="U440" t="s">
        <v>31</v>
      </c>
      <c r="V440" t="s">
        <v>31</v>
      </c>
      <c r="W440" t="s">
        <v>31</v>
      </c>
      <c r="X440" t="s">
        <v>31</v>
      </c>
      <c r="Y440" t="s">
        <v>31</v>
      </c>
      <c r="Z440" t="s">
        <v>31</v>
      </c>
      <c r="AA440" t="s">
        <v>31</v>
      </c>
      <c r="AB440" t="s">
        <v>31</v>
      </c>
      <c r="AC440" t="s">
        <v>31</v>
      </c>
    </row>
    <row r="441" spans="1:29" hidden="1">
      <c r="A441" t="s">
        <v>37</v>
      </c>
      <c r="B441" t="s">
        <v>36</v>
      </c>
      <c r="C441" t="s">
        <v>32</v>
      </c>
      <c r="D441" t="s">
        <v>29</v>
      </c>
      <c r="E441">
        <v>1250</v>
      </c>
      <c r="F441">
        <v>19.100000000000001</v>
      </c>
      <c r="G441" s="2">
        <v>18.781880900000001</v>
      </c>
      <c r="H441">
        <v>1</v>
      </c>
      <c r="I441" t="s">
        <v>31</v>
      </c>
      <c r="J441" t="s">
        <v>31</v>
      </c>
      <c r="K441" t="s">
        <v>31</v>
      </c>
      <c r="L441" t="s">
        <v>31</v>
      </c>
      <c r="M441" t="s">
        <v>31</v>
      </c>
      <c r="N441">
        <v>10.5</v>
      </c>
      <c r="O441">
        <v>14</v>
      </c>
      <c r="P441">
        <v>2.2999999999999998</v>
      </c>
      <c r="Q441" t="s">
        <v>31</v>
      </c>
      <c r="R441">
        <v>0.5</v>
      </c>
      <c r="S441" t="s">
        <v>31</v>
      </c>
      <c r="T441" t="s">
        <v>31</v>
      </c>
      <c r="U441">
        <v>2</v>
      </c>
      <c r="V441">
        <v>0.75</v>
      </c>
      <c r="W441">
        <v>0.155</v>
      </c>
      <c r="X441">
        <v>9.2999999999999999E-2</v>
      </c>
      <c r="Y441" t="s">
        <v>31</v>
      </c>
      <c r="Z441" t="s">
        <v>31</v>
      </c>
      <c r="AA441" t="s">
        <v>31</v>
      </c>
      <c r="AB441">
        <v>0.70299999999999996</v>
      </c>
      <c r="AC441" t="s">
        <v>31</v>
      </c>
    </row>
    <row r="442" spans="1:29" hidden="1">
      <c r="A442" t="s">
        <v>37</v>
      </c>
      <c r="B442" t="s">
        <v>36</v>
      </c>
      <c r="C442" t="s">
        <v>32</v>
      </c>
      <c r="D442" t="s">
        <v>29</v>
      </c>
      <c r="E442">
        <v>1250</v>
      </c>
      <c r="F442">
        <v>19.100000000000001</v>
      </c>
      <c r="G442" s="2">
        <v>18.781880900000001</v>
      </c>
      <c r="H442">
        <v>1</v>
      </c>
      <c r="I442" t="s">
        <v>31</v>
      </c>
      <c r="J442" t="s">
        <v>31</v>
      </c>
      <c r="K442" t="s">
        <v>31</v>
      </c>
      <c r="L442" t="s">
        <v>31</v>
      </c>
      <c r="M442" t="s">
        <v>31</v>
      </c>
      <c r="N442">
        <v>10.5</v>
      </c>
      <c r="O442">
        <v>14</v>
      </c>
      <c r="P442">
        <v>2.2999999999999998</v>
      </c>
      <c r="Q442" t="s">
        <v>31</v>
      </c>
      <c r="R442">
        <v>0.5</v>
      </c>
      <c r="S442" t="s">
        <v>31</v>
      </c>
      <c r="T442" t="s">
        <v>31</v>
      </c>
      <c r="U442">
        <v>2</v>
      </c>
      <c r="V442">
        <v>0.75</v>
      </c>
      <c r="W442">
        <v>0.155</v>
      </c>
      <c r="X442">
        <v>9.2999999999999999E-2</v>
      </c>
      <c r="Y442" t="s">
        <v>31</v>
      </c>
      <c r="Z442" t="s">
        <v>31</v>
      </c>
      <c r="AA442" t="s">
        <v>31</v>
      </c>
      <c r="AB442">
        <v>0.70299999999999996</v>
      </c>
      <c r="AC442" t="s">
        <v>31</v>
      </c>
    </row>
    <row r="443" spans="1:29" hidden="1">
      <c r="A443" t="s">
        <v>213</v>
      </c>
      <c r="B443" t="s">
        <v>212</v>
      </c>
      <c r="C443" t="s">
        <v>204</v>
      </c>
      <c r="D443" t="s">
        <v>210</v>
      </c>
      <c r="E443">
        <v>69.5</v>
      </c>
      <c r="F443">
        <v>13.3</v>
      </c>
      <c r="G443" s="2">
        <v>1.5029055069999999</v>
      </c>
      <c r="H443">
        <v>1</v>
      </c>
      <c r="I443">
        <v>5.5</v>
      </c>
      <c r="J443">
        <v>0.182</v>
      </c>
      <c r="K443" t="s">
        <v>31</v>
      </c>
      <c r="L443" t="s">
        <v>31</v>
      </c>
      <c r="M443" t="s">
        <v>31</v>
      </c>
      <c r="N443" t="s">
        <v>31</v>
      </c>
      <c r="O443" t="s">
        <v>31</v>
      </c>
      <c r="P443" t="s">
        <v>31</v>
      </c>
      <c r="Q443" t="s">
        <v>31</v>
      </c>
      <c r="R443" t="s">
        <v>31</v>
      </c>
      <c r="S443" t="s">
        <v>31</v>
      </c>
      <c r="T443" t="s">
        <v>31</v>
      </c>
      <c r="U443" t="s">
        <v>31</v>
      </c>
      <c r="V443" t="s">
        <v>31</v>
      </c>
      <c r="W443" t="s">
        <v>31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  <c r="AC443" t="s">
        <v>31</v>
      </c>
    </row>
    <row r="444" spans="1:29" hidden="1">
      <c r="A444" t="s">
        <v>39</v>
      </c>
      <c r="B444" t="s">
        <v>38</v>
      </c>
      <c r="C444" t="s">
        <v>32</v>
      </c>
      <c r="D444" t="s">
        <v>29</v>
      </c>
      <c r="E444">
        <v>1250</v>
      </c>
      <c r="F444">
        <v>19.100000000000001</v>
      </c>
      <c r="G444" s="2">
        <v>18.781880900000001</v>
      </c>
      <c r="H444">
        <v>3</v>
      </c>
      <c r="I444" t="s">
        <v>31</v>
      </c>
      <c r="J444" t="s">
        <v>31</v>
      </c>
      <c r="K444" t="s">
        <v>31</v>
      </c>
      <c r="L444" t="s">
        <v>31</v>
      </c>
      <c r="M444" t="s">
        <v>31</v>
      </c>
      <c r="N444">
        <v>10.7</v>
      </c>
      <c r="O444">
        <v>12.3</v>
      </c>
      <c r="P444">
        <v>1.6</v>
      </c>
      <c r="Q444">
        <v>0.7</v>
      </c>
      <c r="R444">
        <v>1.05</v>
      </c>
      <c r="S444" t="s">
        <v>31</v>
      </c>
      <c r="T444" t="s">
        <v>31</v>
      </c>
      <c r="U444">
        <v>2</v>
      </c>
      <c r="V444">
        <v>0.81</v>
      </c>
      <c r="W444">
        <v>6.3E-2</v>
      </c>
      <c r="X444">
        <v>6.8000000000000005E-2</v>
      </c>
      <c r="Y444" t="s">
        <v>31</v>
      </c>
      <c r="Z444" t="s">
        <v>31</v>
      </c>
      <c r="AA444" t="s">
        <v>31</v>
      </c>
      <c r="AB444">
        <v>0.82699999999999996</v>
      </c>
      <c r="AC444" t="s">
        <v>31</v>
      </c>
    </row>
    <row r="445" spans="1:29" hidden="1">
      <c r="A445" t="s">
        <v>166</v>
      </c>
      <c r="B445" t="s">
        <v>165</v>
      </c>
      <c r="C445" t="s">
        <v>128</v>
      </c>
      <c r="D445" t="s">
        <v>164</v>
      </c>
      <c r="E445">
        <v>18</v>
      </c>
      <c r="F445">
        <v>5.2</v>
      </c>
      <c r="G445" s="2">
        <v>0.46147037800000001</v>
      </c>
      <c r="H445">
        <v>4</v>
      </c>
      <c r="I445">
        <v>10.6</v>
      </c>
      <c r="J445">
        <v>0.377</v>
      </c>
      <c r="K445" t="s">
        <v>31</v>
      </c>
      <c r="L445" t="s">
        <v>31</v>
      </c>
      <c r="M445" t="s">
        <v>31</v>
      </c>
      <c r="N445">
        <v>5.48</v>
      </c>
      <c r="O445">
        <v>9.84</v>
      </c>
      <c r="P445">
        <v>0.25700000000000001</v>
      </c>
      <c r="Q445">
        <v>0.33</v>
      </c>
      <c r="R445">
        <v>5.0000000000000001E-3</v>
      </c>
      <c r="S445">
        <v>5.1999999999999998E-2</v>
      </c>
      <c r="T445">
        <v>0.14899999999999999</v>
      </c>
      <c r="U445">
        <v>19.899999999999999</v>
      </c>
      <c r="V445" t="s">
        <v>31</v>
      </c>
      <c r="W445">
        <v>0.746</v>
      </c>
      <c r="X445">
        <v>5.6000000000000001E-2</v>
      </c>
      <c r="Y445">
        <v>1.7999999999999999E-2</v>
      </c>
      <c r="Z445">
        <v>3.1E-2</v>
      </c>
      <c r="AA445" t="s">
        <v>31</v>
      </c>
      <c r="AB445">
        <v>9.1999999999999998E-2</v>
      </c>
      <c r="AC445">
        <v>4.9000000000000002E-2</v>
      </c>
    </row>
    <row r="446" spans="1:29" hidden="1">
      <c r="A446" t="s">
        <v>166</v>
      </c>
      <c r="B446" t="s">
        <v>165</v>
      </c>
      <c r="C446" t="s">
        <v>128</v>
      </c>
      <c r="D446" t="s">
        <v>168</v>
      </c>
      <c r="E446">
        <v>18.7</v>
      </c>
      <c r="F446">
        <v>6.1</v>
      </c>
      <c r="G446" s="2">
        <v>0.47711740499999999</v>
      </c>
      <c r="H446">
        <v>1</v>
      </c>
      <c r="I446">
        <v>17.3</v>
      </c>
      <c r="J446">
        <v>5.8000000000000003E-2</v>
      </c>
      <c r="K446" t="s">
        <v>31</v>
      </c>
      <c r="L446" t="s">
        <v>31</v>
      </c>
      <c r="M446" t="s">
        <v>31</v>
      </c>
      <c r="N446">
        <v>5.48</v>
      </c>
      <c r="O446">
        <v>9.84</v>
      </c>
      <c r="P446">
        <v>0.25700000000000001</v>
      </c>
      <c r="Q446">
        <v>0.33</v>
      </c>
      <c r="R446">
        <v>5.0000000000000001E-3</v>
      </c>
      <c r="S446">
        <v>5.1999999999999998E-2</v>
      </c>
      <c r="T446">
        <v>0.14899999999999999</v>
      </c>
      <c r="U446">
        <v>19.899999999999999</v>
      </c>
      <c r="V446" t="s">
        <v>31</v>
      </c>
      <c r="W446">
        <v>0.746</v>
      </c>
      <c r="X446">
        <v>5.6000000000000001E-2</v>
      </c>
      <c r="Y446">
        <v>1.7999999999999999E-2</v>
      </c>
      <c r="Z446">
        <v>3.1E-2</v>
      </c>
      <c r="AA446" t="s">
        <v>31</v>
      </c>
      <c r="AB446">
        <v>9.1999999999999998E-2</v>
      </c>
      <c r="AC446">
        <v>4.9000000000000002E-2</v>
      </c>
    </row>
    <row r="447" spans="1:29" hidden="1">
      <c r="A447" t="s">
        <v>41</v>
      </c>
      <c r="B447" t="s">
        <v>91</v>
      </c>
      <c r="C447" t="s">
        <v>70</v>
      </c>
      <c r="D447" t="s">
        <v>90</v>
      </c>
      <c r="E447">
        <v>15</v>
      </c>
      <c r="F447">
        <v>6.9</v>
      </c>
      <c r="G447" s="2">
        <v>0.39349502400000003</v>
      </c>
      <c r="H447">
        <v>138</v>
      </c>
      <c r="I447">
        <v>24.2</v>
      </c>
      <c r="J447">
        <v>5.702</v>
      </c>
      <c r="K447" t="s">
        <v>31</v>
      </c>
      <c r="L447" t="s">
        <v>31</v>
      </c>
      <c r="M447" t="s">
        <v>31</v>
      </c>
      <c r="N447">
        <v>6.58</v>
      </c>
      <c r="O447">
        <v>5.92</v>
      </c>
      <c r="P447">
        <v>0.13500000000000001</v>
      </c>
      <c r="Q447">
        <v>0.16</v>
      </c>
      <c r="R447" t="s">
        <v>31</v>
      </c>
      <c r="S447">
        <v>0.02</v>
      </c>
      <c r="T447">
        <v>0.02</v>
      </c>
      <c r="U447">
        <v>1</v>
      </c>
      <c r="V447">
        <v>0.88</v>
      </c>
      <c r="W447">
        <v>0.184</v>
      </c>
      <c r="X447">
        <v>9.5000000000000001E-2</v>
      </c>
      <c r="Y447">
        <v>2.1000000000000001E-2</v>
      </c>
      <c r="Z447" t="s">
        <v>31</v>
      </c>
      <c r="AA447" t="s">
        <v>31</v>
      </c>
      <c r="AB447" t="s">
        <v>31</v>
      </c>
      <c r="AC447">
        <v>2.1000000000000001E-2</v>
      </c>
    </row>
    <row r="448" spans="1:29" hidden="1">
      <c r="A448" t="s">
        <v>41</v>
      </c>
      <c r="B448" t="s">
        <v>91</v>
      </c>
      <c r="C448" t="s">
        <v>128</v>
      </c>
      <c r="D448" t="s">
        <v>169</v>
      </c>
      <c r="E448">
        <v>39</v>
      </c>
      <c r="F448">
        <v>8.3000000000000007</v>
      </c>
      <c r="G448" s="2">
        <v>0.90704089499999996</v>
      </c>
      <c r="H448">
        <v>1</v>
      </c>
      <c r="I448">
        <v>24.2</v>
      </c>
      <c r="J448">
        <v>4.1000000000000002E-2</v>
      </c>
      <c r="K448" t="s">
        <v>31</v>
      </c>
      <c r="L448" t="s">
        <v>31</v>
      </c>
      <c r="M448" t="s">
        <v>31</v>
      </c>
      <c r="N448">
        <v>6.58</v>
      </c>
      <c r="O448">
        <v>5.92</v>
      </c>
      <c r="P448">
        <v>0.13500000000000001</v>
      </c>
      <c r="Q448">
        <v>0.16</v>
      </c>
      <c r="R448" t="s">
        <v>31</v>
      </c>
      <c r="S448">
        <v>0.02</v>
      </c>
      <c r="T448">
        <v>0.02</v>
      </c>
      <c r="U448">
        <v>1</v>
      </c>
      <c r="V448">
        <v>0.88</v>
      </c>
      <c r="W448">
        <v>0.184</v>
      </c>
      <c r="X448">
        <v>9.5000000000000001E-2</v>
      </c>
      <c r="Y448">
        <v>2.1000000000000001E-2</v>
      </c>
      <c r="Z448" t="s">
        <v>31</v>
      </c>
      <c r="AA448" t="s">
        <v>31</v>
      </c>
      <c r="AB448" t="s">
        <v>31</v>
      </c>
      <c r="AC448">
        <v>2.1000000000000001E-2</v>
      </c>
    </row>
    <row r="449" spans="1:29" hidden="1">
      <c r="A449" t="s">
        <v>41</v>
      </c>
      <c r="B449" t="s">
        <v>91</v>
      </c>
      <c r="C449" t="s">
        <v>128</v>
      </c>
      <c r="D449" t="s">
        <v>178</v>
      </c>
      <c r="E449">
        <v>32.5</v>
      </c>
      <c r="F449">
        <v>8.9</v>
      </c>
      <c r="G449" s="2">
        <v>0.77343226300000001</v>
      </c>
      <c r="H449">
        <v>1</v>
      </c>
      <c r="I449">
        <v>24.2</v>
      </c>
      <c r="J449">
        <v>4.1000000000000002E-2</v>
      </c>
      <c r="K449" t="s">
        <v>31</v>
      </c>
      <c r="L449" t="s">
        <v>31</v>
      </c>
      <c r="M449" t="s">
        <v>31</v>
      </c>
      <c r="N449">
        <v>6.58</v>
      </c>
      <c r="O449">
        <v>5.92</v>
      </c>
      <c r="P449">
        <v>0.13500000000000001</v>
      </c>
      <c r="Q449">
        <v>0.16</v>
      </c>
      <c r="R449" t="s">
        <v>31</v>
      </c>
      <c r="S449">
        <v>0.02</v>
      </c>
      <c r="T449">
        <v>0.02</v>
      </c>
      <c r="U449">
        <v>1</v>
      </c>
      <c r="V449">
        <v>0.88</v>
      </c>
      <c r="W449">
        <v>0.184</v>
      </c>
      <c r="X449">
        <v>9.5000000000000001E-2</v>
      </c>
      <c r="Y449">
        <v>2.1000000000000001E-2</v>
      </c>
      <c r="Z449" t="s">
        <v>31</v>
      </c>
      <c r="AA449" t="s">
        <v>31</v>
      </c>
      <c r="AB449" t="s">
        <v>31</v>
      </c>
      <c r="AC449">
        <v>2.1000000000000001E-2</v>
      </c>
    </row>
    <row r="450" spans="1:29" hidden="1">
      <c r="A450" t="s">
        <v>41</v>
      </c>
      <c r="B450" t="s">
        <v>214</v>
      </c>
      <c r="C450" t="s">
        <v>204</v>
      </c>
      <c r="D450" t="s">
        <v>210</v>
      </c>
      <c r="E450">
        <v>69.5</v>
      </c>
      <c r="F450">
        <v>13.3</v>
      </c>
      <c r="G450" s="2">
        <v>1.5029055069999999</v>
      </c>
      <c r="H450">
        <v>1</v>
      </c>
      <c r="I450">
        <v>2.2000000000000002</v>
      </c>
      <c r="J450">
        <v>0.45500000000000002</v>
      </c>
      <c r="K450" t="s">
        <v>31</v>
      </c>
      <c r="L450" t="s">
        <v>31</v>
      </c>
      <c r="M450" t="s">
        <v>31</v>
      </c>
      <c r="N450">
        <v>11.05</v>
      </c>
      <c r="O450">
        <v>11.55</v>
      </c>
      <c r="P450">
        <v>3</v>
      </c>
      <c r="Q450" t="s">
        <v>31</v>
      </c>
      <c r="R450">
        <v>2</v>
      </c>
      <c r="S450" t="s">
        <v>31</v>
      </c>
      <c r="T450" t="s">
        <v>31</v>
      </c>
      <c r="U450">
        <v>1</v>
      </c>
      <c r="V450" t="s">
        <v>31</v>
      </c>
      <c r="W450" t="s">
        <v>31</v>
      </c>
      <c r="X450" t="s">
        <v>31</v>
      </c>
      <c r="Y450" t="s">
        <v>31</v>
      </c>
      <c r="Z450" t="s">
        <v>31</v>
      </c>
      <c r="AA450" t="s">
        <v>31</v>
      </c>
      <c r="AB450" t="s">
        <v>31</v>
      </c>
      <c r="AC450" t="s">
        <v>31</v>
      </c>
    </row>
    <row r="451" spans="1:29" hidden="1">
      <c r="A451" t="s">
        <v>41</v>
      </c>
      <c r="B451" t="s">
        <v>40</v>
      </c>
      <c r="C451" t="s">
        <v>32</v>
      </c>
      <c r="D451" t="s">
        <v>29</v>
      </c>
      <c r="E451">
        <v>1250</v>
      </c>
      <c r="F451">
        <v>19.100000000000001</v>
      </c>
      <c r="G451" s="2">
        <v>18.781880900000001</v>
      </c>
      <c r="H451">
        <v>3</v>
      </c>
      <c r="I451" t="s">
        <v>31</v>
      </c>
      <c r="J451" t="s">
        <v>31</v>
      </c>
      <c r="K451" t="s">
        <v>31</v>
      </c>
      <c r="L451" t="s">
        <v>31</v>
      </c>
      <c r="M451" t="s">
        <v>31</v>
      </c>
      <c r="N451">
        <v>9.1</v>
      </c>
      <c r="O451">
        <v>11</v>
      </c>
      <c r="P451">
        <v>0.6</v>
      </c>
      <c r="Q451" t="s">
        <v>31</v>
      </c>
      <c r="R451">
        <v>0.1</v>
      </c>
      <c r="S451" t="s">
        <v>31</v>
      </c>
      <c r="T451" t="s">
        <v>31</v>
      </c>
      <c r="U451">
        <v>1</v>
      </c>
      <c r="V451">
        <v>0.81</v>
      </c>
      <c r="W451">
        <v>1.6E-2</v>
      </c>
      <c r="X451">
        <v>7.8E-2</v>
      </c>
      <c r="Y451" t="s">
        <v>31</v>
      </c>
      <c r="Z451" t="s">
        <v>31</v>
      </c>
      <c r="AA451" t="s">
        <v>31</v>
      </c>
      <c r="AB451">
        <v>0.83899999999999997</v>
      </c>
      <c r="AC451" t="s">
        <v>31</v>
      </c>
    </row>
    <row r="452" spans="1:29" hidden="1">
      <c r="A452" t="s">
        <v>33</v>
      </c>
      <c r="B452" t="s">
        <v>85</v>
      </c>
      <c r="C452" t="s">
        <v>70</v>
      </c>
      <c r="D452" t="s">
        <v>84</v>
      </c>
      <c r="E452">
        <v>14.4</v>
      </c>
      <c r="F452">
        <v>7.7</v>
      </c>
      <c r="G452" s="2">
        <v>0.37970320499999999</v>
      </c>
      <c r="H452">
        <v>9</v>
      </c>
      <c r="I452">
        <v>43</v>
      </c>
      <c r="J452">
        <v>0.20899999999999999</v>
      </c>
      <c r="K452" t="s">
        <v>31</v>
      </c>
      <c r="L452" t="s">
        <v>31</v>
      </c>
      <c r="M452" t="s">
        <v>31</v>
      </c>
      <c r="N452">
        <v>12.11</v>
      </c>
      <c r="O452">
        <v>9.9600000000000009</v>
      </c>
      <c r="P452">
        <v>0.35899999999999999</v>
      </c>
      <c r="Q452">
        <v>0.45800000000000002</v>
      </c>
      <c r="R452">
        <v>2E-3</v>
      </c>
      <c r="S452">
        <v>0.13400000000000001</v>
      </c>
      <c r="T452" t="s">
        <v>31</v>
      </c>
      <c r="U452">
        <v>37.299999999999997</v>
      </c>
      <c r="V452" t="s">
        <v>31</v>
      </c>
      <c r="W452">
        <v>2.3E-2</v>
      </c>
      <c r="X452">
        <v>0.124</v>
      </c>
      <c r="Y452">
        <v>5.0000000000000001E-3</v>
      </c>
      <c r="Z452">
        <v>6.9000000000000006E-2</v>
      </c>
      <c r="AA452" t="s">
        <v>31</v>
      </c>
      <c r="AB452" t="s">
        <v>31</v>
      </c>
      <c r="AC452">
        <v>7.4999999999999997E-2</v>
      </c>
    </row>
    <row r="453" spans="1:29" hidden="1">
      <c r="A453" t="s">
        <v>33</v>
      </c>
      <c r="B453" t="s">
        <v>85</v>
      </c>
      <c r="C453" t="s">
        <v>64</v>
      </c>
      <c r="D453" t="s">
        <v>113</v>
      </c>
      <c r="E453">
        <v>331</v>
      </c>
      <c r="F453">
        <v>30.7</v>
      </c>
      <c r="G453" s="2">
        <v>5.8798753819999998</v>
      </c>
      <c r="H453">
        <v>5</v>
      </c>
      <c r="I453">
        <v>177.8</v>
      </c>
      <c r="J453">
        <v>2.8000000000000001E-2</v>
      </c>
      <c r="K453" t="s">
        <v>31</v>
      </c>
      <c r="L453" t="s">
        <v>31</v>
      </c>
      <c r="M453" t="s">
        <v>31</v>
      </c>
      <c r="N453">
        <v>12.11</v>
      </c>
      <c r="O453">
        <v>9.9600000000000009</v>
      </c>
      <c r="P453">
        <v>0.35899999999999999</v>
      </c>
      <c r="Q453">
        <v>0.45800000000000002</v>
      </c>
      <c r="R453">
        <v>2E-3</v>
      </c>
      <c r="S453">
        <v>0.13400000000000001</v>
      </c>
      <c r="T453" t="s">
        <v>31</v>
      </c>
      <c r="U453">
        <v>37.299999999999997</v>
      </c>
      <c r="V453" t="s">
        <v>31</v>
      </c>
      <c r="W453">
        <v>2.3E-2</v>
      </c>
      <c r="X453">
        <v>0.124</v>
      </c>
      <c r="Y453">
        <v>5.0000000000000001E-3</v>
      </c>
      <c r="Z453">
        <v>6.9000000000000006E-2</v>
      </c>
      <c r="AA453" t="s">
        <v>31</v>
      </c>
      <c r="AB453" t="s">
        <v>31</v>
      </c>
      <c r="AC453">
        <v>7.4999999999999997E-2</v>
      </c>
    </row>
    <row r="454" spans="1:29" hidden="1">
      <c r="A454" t="s">
        <v>33</v>
      </c>
      <c r="B454" t="s">
        <v>85</v>
      </c>
      <c r="C454" t="s">
        <v>128</v>
      </c>
      <c r="D454" t="s">
        <v>169</v>
      </c>
      <c r="E454">
        <v>39</v>
      </c>
      <c r="F454">
        <v>8.3000000000000007</v>
      </c>
      <c r="G454" s="2">
        <v>0.90704089499999996</v>
      </c>
      <c r="H454">
        <v>9</v>
      </c>
      <c r="I454">
        <v>43</v>
      </c>
      <c r="J454">
        <v>0.20899999999999999</v>
      </c>
      <c r="K454" t="s">
        <v>31</v>
      </c>
      <c r="L454" t="s">
        <v>31</v>
      </c>
      <c r="M454" t="s">
        <v>31</v>
      </c>
      <c r="N454">
        <v>12.11</v>
      </c>
      <c r="O454">
        <v>9.9600000000000009</v>
      </c>
      <c r="P454">
        <v>0.35899999999999999</v>
      </c>
      <c r="Q454">
        <v>0.45800000000000002</v>
      </c>
      <c r="R454">
        <v>2E-3</v>
      </c>
      <c r="S454">
        <v>0.13400000000000001</v>
      </c>
      <c r="T454" t="s">
        <v>31</v>
      </c>
      <c r="U454">
        <v>37.299999999999997</v>
      </c>
      <c r="V454" t="s">
        <v>31</v>
      </c>
      <c r="W454">
        <v>2.3E-2</v>
      </c>
      <c r="X454">
        <v>0.124</v>
      </c>
      <c r="Y454">
        <v>5.0000000000000001E-3</v>
      </c>
      <c r="Z454">
        <v>6.9000000000000006E-2</v>
      </c>
      <c r="AA454" t="s">
        <v>31</v>
      </c>
      <c r="AB454" t="s">
        <v>31</v>
      </c>
      <c r="AC454">
        <v>7.4999999999999997E-2</v>
      </c>
    </row>
    <row r="455" spans="1:29" hidden="1">
      <c r="A455" t="s">
        <v>33</v>
      </c>
      <c r="B455" t="s">
        <v>85</v>
      </c>
      <c r="C455" t="s">
        <v>128</v>
      </c>
      <c r="D455" t="s">
        <v>178</v>
      </c>
      <c r="E455">
        <v>32.5</v>
      </c>
      <c r="F455">
        <v>8.9</v>
      </c>
      <c r="G455" s="2">
        <v>0.77343226300000001</v>
      </c>
      <c r="H455">
        <v>9</v>
      </c>
      <c r="I455">
        <v>43</v>
      </c>
      <c r="J455">
        <v>0.20899999999999999</v>
      </c>
      <c r="K455" t="s">
        <v>31</v>
      </c>
      <c r="L455" t="s">
        <v>31</v>
      </c>
      <c r="M455" t="s">
        <v>31</v>
      </c>
      <c r="N455">
        <v>12.11</v>
      </c>
      <c r="O455">
        <v>9.9600000000000009</v>
      </c>
      <c r="P455">
        <v>0.35899999999999999</v>
      </c>
      <c r="Q455">
        <v>0.45800000000000002</v>
      </c>
      <c r="R455">
        <v>2E-3</v>
      </c>
      <c r="S455">
        <v>0.13400000000000001</v>
      </c>
      <c r="T455" t="s">
        <v>31</v>
      </c>
      <c r="U455">
        <v>37.299999999999997</v>
      </c>
      <c r="V455" t="s">
        <v>31</v>
      </c>
      <c r="W455">
        <v>2.3E-2</v>
      </c>
      <c r="X455">
        <v>0.124</v>
      </c>
      <c r="Y455">
        <v>5.0000000000000001E-3</v>
      </c>
      <c r="Z455">
        <v>6.9000000000000006E-2</v>
      </c>
      <c r="AA455" t="s">
        <v>31</v>
      </c>
      <c r="AB455" t="s">
        <v>31</v>
      </c>
      <c r="AC455">
        <v>7.4999999999999997E-2</v>
      </c>
    </row>
    <row r="456" spans="1:29" hidden="1">
      <c r="A456" t="s">
        <v>33</v>
      </c>
      <c r="B456" t="s">
        <v>85</v>
      </c>
      <c r="C456" t="s">
        <v>200</v>
      </c>
      <c r="D456" t="s">
        <v>198</v>
      </c>
      <c r="E456">
        <v>73.3</v>
      </c>
      <c r="F456">
        <v>17.5</v>
      </c>
      <c r="G456" s="2">
        <v>1.574482658</v>
      </c>
      <c r="H456">
        <v>2</v>
      </c>
      <c r="I456">
        <v>43</v>
      </c>
      <c r="J456">
        <v>4.7E-2</v>
      </c>
      <c r="K456" t="s">
        <v>31</v>
      </c>
      <c r="L456" t="s">
        <v>31</v>
      </c>
      <c r="M456" t="s">
        <v>31</v>
      </c>
      <c r="N456">
        <v>12.11</v>
      </c>
      <c r="O456">
        <v>9.9600000000000009</v>
      </c>
      <c r="P456">
        <v>0.35899999999999999</v>
      </c>
      <c r="Q456">
        <v>0.45800000000000002</v>
      </c>
      <c r="R456">
        <v>2E-3</v>
      </c>
      <c r="S456">
        <v>0.13400000000000001</v>
      </c>
      <c r="T456" t="s">
        <v>31</v>
      </c>
      <c r="U456">
        <v>37.299999999999997</v>
      </c>
      <c r="V456" t="s">
        <v>31</v>
      </c>
      <c r="W456">
        <v>2.3E-2</v>
      </c>
      <c r="X456">
        <v>0.124</v>
      </c>
      <c r="Y456">
        <v>5.0000000000000001E-3</v>
      </c>
      <c r="Z456">
        <v>6.9000000000000006E-2</v>
      </c>
      <c r="AA456" t="s">
        <v>31</v>
      </c>
      <c r="AB456" t="s">
        <v>31</v>
      </c>
      <c r="AC456">
        <v>7.4999999999999997E-2</v>
      </c>
    </row>
    <row r="457" spans="1:29" hidden="1">
      <c r="A457" t="s">
        <v>33</v>
      </c>
      <c r="B457" t="s">
        <v>85</v>
      </c>
      <c r="C457" t="s">
        <v>204</v>
      </c>
      <c r="D457" t="s">
        <v>203</v>
      </c>
      <c r="E457">
        <v>54</v>
      </c>
      <c r="F457">
        <v>11.1</v>
      </c>
      <c r="G457" s="2">
        <v>1.205449054</v>
      </c>
      <c r="H457">
        <v>2</v>
      </c>
      <c r="I457">
        <v>43</v>
      </c>
      <c r="J457">
        <v>4.7E-2</v>
      </c>
      <c r="K457" t="s">
        <v>31</v>
      </c>
      <c r="L457" t="s">
        <v>31</v>
      </c>
      <c r="M457" t="s">
        <v>31</v>
      </c>
      <c r="N457">
        <v>12.11</v>
      </c>
      <c r="O457">
        <v>9.9600000000000009</v>
      </c>
      <c r="P457">
        <v>0.35899999999999999</v>
      </c>
      <c r="Q457">
        <v>0.45800000000000002</v>
      </c>
      <c r="R457">
        <v>2E-3</v>
      </c>
      <c r="S457">
        <v>0.13400000000000001</v>
      </c>
      <c r="T457" t="s">
        <v>31</v>
      </c>
      <c r="U457">
        <v>37.299999999999997</v>
      </c>
      <c r="V457" t="s">
        <v>31</v>
      </c>
      <c r="W457">
        <v>2.3E-2</v>
      </c>
      <c r="X457">
        <v>0.124</v>
      </c>
      <c r="Y457">
        <v>5.0000000000000001E-3</v>
      </c>
      <c r="Z457">
        <v>6.9000000000000006E-2</v>
      </c>
      <c r="AA457" t="s">
        <v>31</v>
      </c>
      <c r="AB457" t="s">
        <v>31</v>
      </c>
      <c r="AC457">
        <v>7.4999999999999997E-2</v>
      </c>
    </row>
    <row r="458" spans="1:29" hidden="1">
      <c r="A458" t="s">
        <v>33</v>
      </c>
      <c r="B458" t="s">
        <v>85</v>
      </c>
      <c r="C458" t="s">
        <v>204</v>
      </c>
      <c r="D458" t="s">
        <v>210</v>
      </c>
      <c r="E458">
        <v>69.5</v>
      </c>
      <c r="F458">
        <v>13.3</v>
      </c>
      <c r="G458" s="2">
        <v>1.5029055069999999</v>
      </c>
      <c r="H458">
        <v>11</v>
      </c>
      <c r="I458">
        <v>177.8</v>
      </c>
      <c r="J458">
        <v>6.2E-2</v>
      </c>
      <c r="K458" t="s">
        <v>31</v>
      </c>
      <c r="L458" t="s">
        <v>31</v>
      </c>
      <c r="M458" t="s">
        <v>31</v>
      </c>
      <c r="N458">
        <v>12.11</v>
      </c>
      <c r="O458">
        <v>9.9600000000000009</v>
      </c>
      <c r="P458">
        <v>0.35899999999999999</v>
      </c>
      <c r="Q458">
        <v>0.45800000000000002</v>
      </c>
      <c r="R458">
        <v>2E-3</v>
      </c>
      <c r="S458">
        <v>0.13400000000000001</v>
      </c>
      <c r="T458" t="s">
        <v>31</v>
      </c>
      <c r="U458">
        <v>37.299999999999997</v>
      </c>
      <c r="V458" t="s">
        <v>31</v>
      </c>
      <c r="W458">
        <v>2.3E-2</v>
      </c>
      <c r="X458">
        <v>0.124</v>
      </c>
      <c r="Y458">
        <v>5.0000000000000001E-3</v>
      </c>
      <c r="Z458">
        <v>6.9000000000000006E-2</v>
      </c>
      <c r="AA458" t="s">
        <v>31</v>
      </c>
      <c r="AB458" t="s">
        <v>31</v>
      </c>
      <c r="AC458">
        <v>7.4999999999999997E-2</v>
      </c>
    </row>
    <row r="459" spans="1:29" hidden="1">
      <c r="A459" t="s">
        <v>33</v>
      </c>
      <c r="B459" t="s">
        <v>85</v>
      </c>
      <c r="C459" t="s">
        <v>204</v>
      </c>
      <c r="D459" t="s">
        <v>210</v>
      </c>
      <c r="E459">
        <v>69.5</v>
      </c>
      <c r="F459">
        <v>13.3</v>
      </c>
      <c r="G459" s="2">
        <v>1.5029055069999999</v>
      </c>
      <c r="H459">
        <v>16</v>
      </c>
      <c r="I459">
        <v>43</v>
      </c>
      <c r="J459">
        <v>0.372</v>
      </c>
      <c r="K459" t="s">
        <v>31</v>
      </c>
      <c r="L459" t="s">
        <v>31</v>
      </c>
      <c r="M459" t="s">
        <v>31</v>
      </c>
      <c r="N459">
        <v>12.11</v>
      </c>
      <c r="O459">
        <v>9.9600000000000009</v>
      </c>
      <c r="P459">
        <v>0.35899999999999999</v>
      </c>
      <c r="Q459">
        <v>0.45800000000000002</v>
      </c>
      <c r="R459">
        <v>2E-3</v>
      </c>
      <c r="S459">
        <v>0.13400000000000001</v>
      </c>
      <c r="T459" t="s">
        <v>31</v>
      </c>
      <c r="U459">
        <v>37.299999999999997</v>
      </c>
      <c r="V459" t="s">
        <v>31</v>
      </c>
      <c r="W459">
        <v>2.3E-2</v>
      </c>
      <c r="X459">
        <v>0.124</v>
      </c>
      <c r="Y459">
        <v>5.0000000000000001E-3</v>
      </c>
      <c r="Z459">
        <v>6.9000000000000006E-2</v>
      </c>
      <c r="AA459" t="s">
        <v>31</v>
      </c>
      <c r="AB459" t="s">
        <v>31</v>
      </c>
      <c r="AC459">
        <v>7.4999999999999997E-2</v>
      </c>
    </row>
    <row r="460" spans="1:29" hidden="1">
      <c r="A460" t="s">
        <v>43</v>
      </c>
      <c r="B460" t="s">
        <v>42</v>
      </c>
      <c r="C460" t="s">
        <v>32</v>
      </c>
      <c r="D460" t="s">
        <v>29</v>
      </c>
      <c r="E460">
        <v>1250</v>
      </c>
      <c r="F460">
        <v>19.100000000000001</v>
      </c>
      <c r="G460" s="2">
        <v>18.781880900000001</v>
      </c>
      <c r="H460">
        <v>2</v>
      </c>
      <c r="I460" t="s">
        <v>31</v>
      </c>
      <c r="J460" t="s">
        <v>31</v>
      </c>
      <c r="K460" t="s">
        <v>31</v>
      </c>
      <c r="L460" t="s">
        <v>31</v>
      </c>
      <c r="M460" t="s">
        <v>31</v>
      </c>
      <c r="N460">
        <v>17.86</v>
      </c>
      <c r="O460">
        <v>19.95</v>
      </c>
      <c r="P460">
        <v>4.2229999999999999</v>
      </c>
      <c r="Q460">
        <v>2.12</v>
      </c>
      <c r="R460">
        <v>1.734</v>
      </c>
      <c r="S460">
        <v>1.843</v>
      </c>
      <c r="T460">
        <v>1.617</v>
      </c>
      <c r="U460">
        <v>1</v>
      </c>
      <c r="V460">
        <v>0.84</v>
      </c>
      <c r="W460">
        <v>0.13700000000000001</v>
      </c>
      <c r="X460">
        <v>9.6000000000000002E-2</v>
      </c>
      <c r="Y460">
        <v>0.128</v>
      </c>
      <c r="Z460">
        <v>0.13400000000000001</v>
      </c>
      <c r="AA460" t="s">
        <v>31</v>
      </c>
      <c r="AB460">
        <v>0.84099999999999997</v>
      </c>
      <c r="AC460">
        <v>0.26200000000000001</v>
      </c>
    </row>
    <row r="461" spans="1:29" hidden="1">
      <c r="A461" t="s">
        <v>45</v>
      </c>
      <c r="B461" t="s">
        <v>142</v>
      </c>
      <c r="C461" t="s">
        <v>128</v>
      </c>
      <c r="D461" t="s">
        <v>126</v>
      </c>
      <c r="E461">
        <v>18</v>
      </c>
      <c r="F461">
        <v>7.4</v>
      </c>
      <c r="G461" s="2">
        <v>0.46147037800000001</v>
      </c>
      <c r="H461">
        <v>4</v>
      </c>
      <c r="I461">
        <v>254</v>
      </c>
      <c r="J461">
        <v>1.6E-2</v>
      </c>
      <c r="K461" t="s">
        <v>31</v>
      </c>
      <c r="L461" t="s">
        <v>31</v>
      </c>
      <c r="M461" t="s">
        <v>31</v>
      </c>
      <c r="N461">
        <v>7.15</v>
      </c>
      <c r="O461">
        <v>10.6</v>
      </c>
      <c r="P461">
        <v>0.44</v>
      </c>
      <c r="Q461" t="s">
        <v>31</v>
      </c>
      <c r="R461">
        <v>0.32</v>
      </c>
      <c r="S461" t="s">
        <v>31</v>
      </c>
      <c r="T461" t="s">
        <v>31</v>
      </c>
      <c r="U461">
        <v>1.2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  <c r="AA461" t="s">
        <v>31</v>
      </c>
      <c r="AB461" t="s">
        <v>31</v>
      </c>
      <c r="AC461" t="s">
        <v>31</v>
      </c>
    </row>
    <row r="462" spans="1:29" hidden="1">
      <c r="A462" t="s">
        <v>45</v>
      </c>
      <c r="B462" t="s">
        <v>142</v>
      </c>
      <c r="C462" t="s">
        <v>128</v>
      </c>
      <c r="D462" t="s">
        <v>169</v>
      </c>
      <c r="E462">
        <v>39</v>
      </c>
      <c r="F462">
        <v>8.3000000000000007</v>
      </c>
      <c r="G462" s="2">
        <v>0.90704089499999996</v>
      </c>
      <c r="H462">
        <v>12</v>
      </c>
      <c r="I462">
        <v>254</v>
      </c>
      <c r="J462">
        <v>4.7E-2</v>
      </c>
      <c r="K462" t="s">
        <v>31</v>
      </c>
      <c r="L462" t="s">
        <v>31</v>
      </c>
      <c r="M462" t="s">
        <v>31</v>
      </c>
      <c r="N462">
        <v>7.15</v>
      </c>
      <c r="O462">
        <v>10.6</v>
      </c>
      <c r="P462">
        <v>0.44</v>
      </c>
      <c r="Q462" t="s">
        <v>31</v>
      </c>
      <c r="R462">
        <v>0.32</v>
      </c>
      <c r="S462" t="s">
        <v>31</v>
      </c>
      <c r="T462" t="s">
        <v>31</v>
      </c>
      <c r="U462">
        <v>1.2</v>
      </c>
      <c r="V462" t="s">
        <v>31</v>
      </c>
      <c r="W462" t="s">
        <v>31</v>
      </c>
      <c r="X462" t="s">
        <v>31</v>
      </c>
      <c r="Y462" t="s">
        <v>31</v>
      </c>
      <c r="Z462" t="s">
        <v>31</v>
      </c>
      <c r="AA462" t="s">
        <v>31</v>
      </c>
      <c r="AB462" t="s">
        <v>31</v>
      </c>
      <c r="AC462" t="s">
        <v>31</v>
      </c>
    </row>
    <row r="463" spans="1:29" hidden="1">
      <c r="A463" t="s">
        <v>45</v>
      </c>
      <c r="B463" t="s">
        <v>142</v>
      </c>
      <c r="C463" t="s">
        <v>128</v>
      </c>
      <c r="D463" t="s">
        <v>178</v>
      </c>
      <c r="E463">
        <v>32.5</v>
      </c>
      <c r="F463">
        <v>8.9</v>
      </c>
      <c r="G463" s="2">
        <v>0.77343226300000001</v>
      </c>
      <c r="H463">
        <v>3</v>
      </c>
      <c r="I463">
        <v>254</v>
      </c>
      <c r="J463">
        <v>1.2E-2</v>
      </c>
      <c r="K463" t="s">
        <v>31</v>
      </c>
      <c r="L463" t="s">
        <v>31</v>
      </c>
      <c r="M463" t="s">
        <v>31</v>
      </c>
      <c r="N463">
        <v>7.15</v>
      </c>
      <c r="O463">
        <v>10.6</v>
      </c>
      <c r="P463">
        <v>0.44</v>
      </c>
      <c r="Q463" t="s">
        <v>31</v>
      </c>
      <c r="R463">
        <v>0.32</v>
      </c>
      <c r="S463" t="s">
        <v>31</v>
      </c>
      <c r="T463" t="s">
        <v>31</v>
      </c>
      <c r="U463">
        <v>1.2</v>
      </c>
      <c r="V463" t="s">
        <v>31</v>
      </c>
      <c r="W463" t="s">
        <v>31</v>
      </c>
      <c r="X463" t="s">
        <v>31</v>
      </c>
      <c r="Y463" t="s">
        <v>31</v>
      </c>
      <c r="Z463" t="s">
        <v>31</v>
      </c>
      <c r="AA463" t="s">
        <v>31</v>
      </c>
      <c r="AB463" t="s">
        <v>31</v>
      </c>
      <c r="AC463" t="s">
        <v>31</v>
      </c>
    </row>
    <row r="464" spans="1:29" hidden="1">
      <c r="A464" t="s">
        <v>45</v>
      </c>
      <c r="B464" t="s">
        <v>44</v>
      </c>
      <c r="C464" t="s">
        <v>32</v>
      </c>
      <c r="D464" t="s">
        <v>29</v>
      </c>
      <c r="E464">
        <v>1250</v>
      </c>
      <c r="F464">
        <v>19.100000000000001</v>
      </c>
      <c r="G464" s="2">
        <v>18.781880900000001</v>
      </c>
      <c r="H464">
        <v>1</v>
      </c>
      <c r="I464" t="s">
        <v>31</v>
      </c>
      <c r="J464" t="s">
        <v>31</v>
      </c>
      <c r="K464" t="s">
        <v>31</v>
      </c>
      <c r="L464" t="s">
        <v>31</v>
      </c>
      <c r="M464" t="s">
        <v>31</v>
      </c>
      <c r="N464">
        <v>15.48</v>
      </c>
      <c r="O464">
        <v>20.46</v>
      </c>
      <c r="P464">
        <v>1.4</v>
      </c>
      <c r="Q464" t="s">
        <v>31</v>
      </c>
      <c r="R464">
        <v>1.1000000000000001</v>
      </c>
      <c r="S464" t="s">
        <v>31</v>
      </c>
      <c r="T464" t="s">
        <v>31</v>
      </c>
      <c r="U464">
        <v>3</v>
      </c>
      <c r="V464">
        <v>0.56000000000000005</v>
      </c>
      <c r="W464">
        <v>0.626</v>
      </c>
      <c r="X464">
        <v>0.11</v>
      </c>
      <c r="Y464" t="s">
        <v>31</v>
      </c>
      <c r="Z464" t="s">
        <v>31</v>
      </c>
      <c r="AA464" t="s">
        <v>31</v>
      </c>
      <c r="AB464">
        <v>0.246</v>
      </c>
      <c r="AC464" t="s">
        <v>31</v>
      </c>
    </row>
    <row r="465" spans="1:29" hidden="1">
      <c r="A465" t="s">
        <v>172</v>
      </c>
      <c r="B465" t="s">
        <v>171</v>
      </c>
      <c r="C465" t="s">
        <v>128</v>
      </c>
      <c r="D465" t="s">
        <v>169</v>
      </c>
      <c r="E465">
        <v>39</v>
      </c>
      <c r="F465">
        <v>8.3000000000000007</v>
      </c>
      <c r="G465" s="2">
        <v>0.90704089499999996</v>
      </c>
      <c r="H465">
        <v>3</v>
      </c>
      <c r="I465">
        <v>254</v>
      </c>
      <c r="J465">
        <v>1.2E-2</v>
      </c>
      <c r="K465" t="s">
        <v>31</v>
      </c>
      <c r="L465" t="s">
        <v>31</v>
      </c>
      <c r="M465" t="s">
        <v>31</v>
      </c>
      <c r="N465">
        <v>5.5</v>
      </c>
      <c r="O465">
        <v>7.8</v>
      </c>
      <c r="P465" t="s">
        <v>31</v>
      </c>
      <c r="Q465" t="s">
        <v>31</v>
      </c>
      <c r="R465" t="s">
        <v>31</v>
      </c>
      <c r="S465" t="s">
        <v>31</v>
      </c>
      <c r="T465" t="s">
        <v>31</v>
      </c>
      <c r="U465">
        <v>2</v>
      </c>
      <c r="V465" t="s">
        <v>31</v>
      </c>
      <c r="W465" t="s">
        <v>31</v>
      </c>
      <c r="X465" t="s">
        <v>31</v>
      </c>
      <c r="Y465" t="s">
        <v>31</v>
      </c>
      <c r="Z465" t="s">
        <v>31</v>
      </c>
      <c r="AA465" t="s">
        <v>31</v>
      </c>
      <c r="AB465" t="s">
        <v>31</v>
      </c>
      <c r="AC465" t="s">
        <v>31</v>
      </c>
    </row>
    <row r="466" spans="1:29" hidden="1">
      <c r="A466" t="s">
        <v>172</v>
      </c>
      <c r="B466" t="s">
        <v>171</v>
      </c>
      <c r="C466" t="s">
        <v>128</v>
      </c>
      <c r="D466" t="s">
        <v>178</v>
      </c>
      <c r="E466">
        <v>32.5</v>
      </c>
      <c r="F466">
        <v>8.9</v>
      </c>
      <c r="G466" s="2">
        <v>0.77343226300000001</v>
      </c>
      <c r="H466">
        <v>2</v>
      </c>
      <c r="I466">
        <v>254</v>
      </c>
      <c r="J466">
        <v>8.0000000000000002E-3</v>
      </c>
      <c r="K466" t="s">
        <v>31</v>
      </c>
      <c r="L466" t="s">
        <v>31</v>
      </c>
      <c r="M466" t="s">
        <v>31</v>
      </c>
      <c r="N466">
        <v>5.5</v>
      </c>
      <c r="O466">
        <v>7.8</v>
      </c>
      <c r="P466" t="s">
        <v>31</v>
      </c>
      <c r="Q466" t="s">
        <v>31</v>
      </c>
      <c r="R466" t="s">
        <v>31</v>
      </c>
      <c r="S466" t="s">
        <v>31</v>
      </c>
      <c r="T466" t="s">
        <v>31</v>
      </c>
      <c r="U466">
        <v>2</v>
      </c>
      <c r="V466" t="s">
        <v>31</v>
      </c>
      <c r="W466" t="s">
        <v>31</v>
      </c>
      <c r="X466" t="s">
        <v>31</v>
      </c>
      <c r="Y466" t="s">
        <v>31</v>
      </c>
      <c r="Z466" t="s">
        <v>31</v>
      </c>
      <c r="AA466" t="s">
        <v>31</v>
      </c>
      <c r="AB466" t="s">
        <v>31</v>
      </c>
      <c r="AC466" t="s">
        <v>31</v>
      </c>
    </row>
    <row r="467" spans="1:29" hidden="1">
      <c r="A467" t="s">
        <v>43</v>
      </c>
      <c r="B467" t="s">
        <v>215</v>
      </c>
      <c r="C467" t="s">
        <v>204</v>
      </c>
      <c r="D467" t="s">
        <v>210</v>
      </c>
      <c r="E467">
        <v>69.5</v>
      </c>
      <c r="F467">
        <v>13.3</v>
      </c>
      <c r="G467" s="2">
        <v>1.5029055069999999</v>
      </c>
      <c r="H467">
        <v>1</v>
      </c>
      <c r="I467">
        <v>1</v>
      </c>
      <c r="J467">
        <v>1</v>
      </c>
      <c r="K467" t="s">
        <v>31</v>
      </c>
      <c r="L467" t="s">
        <v>31</v>
      </c>
      <c r="M467" t="s">
        <v>31</v>
      </c>
      <c r="N467">
        <v>14</v>
      </c>
      <c r="O467">
        <v>20</v>
      </c>
      <c r="P467" t="s">
        <v>31</v>
      </c>
      <c r="Q467" t="s">
        <v>31</v>
      </c>
      <c r="R467" t="s">
        <v>31</v>
      </c>
      <c r="S467" t="s">
        <v>31</v>
      </c>
      <c r="T467" t="s">
        <v>31</v>
      </c>
      <c r="U467">
        <v>1</v>
      </c>
      <c r="V467" t="s">
        <v>31</v>
      </c>
      <c r="W467" t="s">
        <v>31</v>
      </c>
      <c r="X467" t="s">
        <v>31</v>
      </c>
      <c r="Y467" t="s">
        <v>31</v>
      </c>
      <c r="Z467" t="s">
        <v>31</v>
      </c>
      <c r="AA467" t="s">
        <v>31</v>
      </c>
      <c r="AB467" t="s">
        <v>31</v>
      </c>
      <c r="AC467" t="s">
        <v>31</v>
      </c>
    </row>
    <row r="468" spans="1:29" hidden="1">
      <c r="A468" t="s">
        <v>115</v>
      </c>
      <c r="B468" t="s">
        <v>114</v>
      </c>
      <c r="C468" t="s">
        <v>128</v>
      </c>
      <c r="D468" t="s">
        <v>164</v>
      </c>
      <c r="E468">
        <v>18</v>
      </c>
      <c r="F468">
        <v>5.2</v>
      </c>
      <c r="G468" s="2">
        <v>0.46147037800000001</v>
      </c>
      <c r="H468">
        <v>7</v>
      </c>
      <c r="I468">
        <v>22.2</v>
      </c>
      <c r="J468">
        <v>0.315</v>
      </c>
      <c r="K468" t="s">
        <v>31</v>
      </c>
      <c r="L468" t="s">
        <v>31</v>
      </c>
      <c r="M468" t="s">
        <v>31</v>
      </c>
      <c r="N468">
        <v>5.49</v>
      </c>
      <c r="O468">
        <v>7.51</v>
      </c>
      <c r="P468">
        <v>0.16800000000000001</v>
      </c>
      <c r="Q468" t="s">
        <v>31</v>
      </c>
      <c r="R468">
        <v>5.0999999999999997E-2</v>
      </c>
      <c r="S468">
        <v>0.13600000000000001</v>
      </c>
      <c r="T468">
        <v>3.3000000000000002E-2</v>
      </c>
      <c r="U468">
        <v>1</v>
      </c>
      <c r="V468" t="s">
        <v>31</v>
      </c>
      <c r="W468">
        <v>0.88</v>
      </c>
      <c r="X468">
        <v>8.0000000000000002E-3</v>
      </c>
      <c r="Y468" t="s">
        <v>31</v>
      </c>
      <c r="Z468" t="s">
        <v>31</v>
      </c>
      <c r="AA468" t="s">
        <v>31</v>
      </c>
      <c r="AB468">
        <v>0.04</v>
      </c>
      <c r="AC468" t="s">
        <v>31</v>
      </c>
    </row>
    <row r="469" spans="1:29" hidden="1">
      <c r="A469" t="s">
        <v>115</v>
      </c>
      <c r="B469" t="s">
        <v>143</v>
      </c>
      <c r="C469" t="s">
        <v>128</v>
      </c>
      <c r="D469" t="s">
        <v>126</v>
      </c>
      <c r="E469">
        <v>18</v>
      </c>
      <c r="F469">
        <v>7.4</v>
      </c>
      <c r="G469" s="2">
        <v>0.46147037800000001</v>
      </c>
      <c r="H469">
        <v>10</v>
      </c>
      <c r="I469">
        <v>43.7</v>
      </c>
      <c r="J469">
        <v>0.22900000000000001</v>
      </c>
      <c r="K469" t="s">
        <v>31</v>
      </c>
      <c r="L469" t="s">
        <v>31</v>
      </c>
      <c r="M469" t="s">
        <v>31</v>
      </c>
      <c r="N469">
        <v>4</v>
      </c>
      <c r="O469">
        <v>11</v>
      </c>
      <c r="P469" t="s">
        <v>31</v>
      </c>
      <c r="Q469" t="s">
        <v>31</v>
      </c>
      <c r="R469" t="s">
        <v>31</v>
      </c>
      <c r="S469" t="s">
        <v>31</v>
      </c>
      <c r="T469" t="s">
        <v>31</v>
      </c>
      <c r="U469" t="s">
        <v>31</v>
      </c>
      <c r="V469" t="s">
        <v>31</v>
      </c>
      <c r="W469" t="s">
        <v>31</v>
      </c>
      <c r="X469" t="s">
        <v>31</v>
      </c>
      <c r="Y469" t="s">
        <v>31</v>
      </c>
      <c r="Z469" t="s">
        <v>31</v>
      </c>
      <c r="AA469" t="s">
        <v>31</v>
      </c>
      <c r="AB469" t="s">
        <v>31</v>
      </c>
      <c r="AC469" t="s">
        <v>31</v>
      </c>
    </row>
    <row r="470" spans="1:29" hidden="1">
      <c r="A470" t="s">
        <v>80</v>
      </c>
      <c r="B470" t="s">
        <v>179</v>
      </c>
      <c r="C470" t="s">
        <v>128</v>
      </c>
      <c r="D470" t="s">
        <v>178</v>
      </c>
      <c r="E470">
        <v>32.5</v>
      </c>
      <c r="F470">
        <v>8.9</v>
      </c>
      <c r="G470" s="2">
        <v>0.77343226300000001</v>
      </c>
      <c r="H470">
        <v>2</v>
      </c>
      <c r="I470">
        <v>1.3</v>
      </c>
      <c r="J470">
        <v>1.538</v>
      </c>
      <c r="K470" t="s">
        <v>31</v>
      </c>
      <c r="L470" t="s">
        <v>31</v>
      </c>
      <c r="M470" t="s">
        <v>31</v>
      </c>
      <c r="N470">
        <v>11</v>
      </c>
      <c r="O470">
        <v>16</v>
      </c>
      <c r="P470" t="s">
        <v>31</v>
      </c>
      <c r="Q470" t="s">
        <v>31</v>
      </c>
      <c r="R470" t="s">
        <v>31</v>
      </c>
      <c r="S470" t="s">
        <v>31</v>
      </c>
      <c r="T470" t="s">
        <v>31</v>
      </c>
      <c r="U470" t="s">
        <v>31</v>
      </c>
      <c r="V470" t="s">
        <v>31</v>
      </c>
      <c r="W470" t="s">
        <v>31</v>
      </c>
      <c r="X470" t="s">
        <v>31</v>
      </c>
      <c r="Y470" t="s">
        <v>31</v>
      </c>
      <c r="Z470" t="s">
        <v>31</v>
      </c>
      <c r="AA470" t="s">
        <v>31</v>
      </c>
      <c r="AB470" t="s">
        <v>31</v>
      </c>
      <c r="AC470" t="s">
        <v>31</v>
      </c>
    </row>
    <row r="471" spans="1:29" hidden="1">
      <c r="A471" t="s">
        <v>80</v>
      </c>
      <c r="B471" t="s">
        <v>179</v>
      </c>
      <c r="C471" t="s">
        <v>204</v>
      </c>
      <c r="D471" t="s">
        <v>210</v>
      </c>
      <c r="E471">
        <v>69.5</v>
      </c>
      <c r="F471">
        <v>13.3</v>
      </c>
      <c r="G471" s="2">
        <v>1.5029055069999999</v>
      </c>
      <c r="H471">
        <v>1</v>
      </c>
      <c r="I471">
        <v>1.3</v>
      </c>
      <c r="J471">
        <v>0.76900000000000002</v>
      </c>
      <c r="K471" t="s">
        <v>31</v>
      </c>
      <c r="L471" t="s">
        <v>31</v>
      </c>
      <c r="M471" t="s">
        <v>31</v>
      </c>
      <c r="N471">
        <v>11</v>
      </c>
      <c r="O471">
        <v>16</v>
      </c>
      <c r="P471" t="s">
        <v>31</v>
      </c>
      <c r="Q471" t="s">
        <v>31</v>
      </c>
      <c r="R471" t="s">
        <v>31</v>
      </c>
      <c r="S471" t="s">
        <v>31</v>
      </c>
      <c r="T471" t="s">
        <v>31</v>
      </c>
      <c r="U471" t="s">
        <v>31</v>
      </c>
      <c r="V471" t="s">
        <v>31</v>
      </c>
      <c r="W471" t="s">
        <v>31</v>
      </c>
      <c r="X471" t="s">
        <v>31</v>
      </c>
      <c r="Y471" t="s">
        <v>31</v>
      </c>
      <c r="Z471" t="s">
        <v>31</v>
      </c>
      <c r="AA471" t="s">
        <v>31</v>
      </c>
      <c r="AB471" t="s">
        <v>31</v>
      </c>
      <c r="AC471" t="s">
        <v>31</v>
      </c>
    </row>
    <row r="472" spans="1:29" hidden="1">
      <c r="A472" t="s">
        <v>47</v>
      </c>
      <c r="B472" t="s">
        <v>46</v>
      </c>
      <c r="C472" t="s">
        <v>32</v>
      </c>
      <c r="D472" t="s">
        <v>29</v>
      </c>
      <c r="E472">
        <v>1250</v>
      </c>
      <c r="F472">
        <v>19.100000000000001</v>
      </c>
      <c r="G472" s="2">
        <v>18.781880900000001</v>
      </c>
      <c r="H472">
        <v>7</v>
      </c>
      <c r="I472" t="s">
        <v>31</v>
      </c>
      <c r="J472" t="s">
        <v>31</v>
      </c>
      <c r="K472" t="s">
        <v>31</v>
      </c>
      <c r="L472">
        <v>41.98</v>
      </c>
      <c r="M472" t="s">
        <v>31</v>
      </c>
      <c r="N472">
        <v>13.29</v>
      </c>
      <c r="O472">
        <v>12.98</v>
      </c>
      <c r="P472">
        <v>1.421</v>
      </c>
      <c r="Q472">
        <v>0.46</v>
      </c>
      <c r="R472">
        <v>1.0649999999999999</v>
      </c>
      <c r="S472">
        <v>0.32300000000000001</v>
      </c>
      <c r="T472">
        <v>0.96299999999999997</v>
      </c>
      <c r="U472">
        <v>1</v>
      </c>
      <c r="V472">
        <v>0.68</v>
      </c>
      <c r="W472">
        <v>0.13600000000000001</v>
      </c>
      <c r="X472">
        <v>5.0999999999999997E-2</v>
      </c>
      <c r="Y472">
        <v>4.0000000000000001E-3</v>
      </c>
      <c r="Z472">
        <v>0.182</v>
      </c>
      <c r="AA472" t="s">
        <v>31</v>
      </c>
      <c r="AB472">
        <v>0.69899999999999995</v>
      </c>
      <c r="AC472">
        <v>0.186</v>
      </c>
    </row>
    <row r="473" spans="1:29" hidden="1">
      <c r="A473" t="s">
        <v>47</v>
      </c>
      <c r="B473" t="s">
        <v>46</v>
      </c>
      <c r="C473" t="s">
        <v>32</v>
      </c>
      <c r="D473" t="s">
        <v>29</v>
      </c>
      <c r="E473">
        <v>1250</v>
      </c>
      <c r="F473">
        <v>19.100000000000001</v>
      </c>
      <c r="G473" s="2">
        <v>18.781880900000001</v>
      </c>
      <c r="H473">
        <v>3</v>
      </c>
      <c r="I473" t="s">
        <v>31</v>
      </c>
      <c r="J473" t="s">
        <v>31</v>
      </c>
      <c r="K473" t="s">
        <v>31</v>
      </c>
      <c r="L473">
        <v>41.98</v>
      </c>
      <c r="M473" t="s">
        <v>31</v>
      </c>
      <c r="N473">
        <v>13.29</v>
      </c>
      <c r="O473">
        <v>12.98</v>
      </c>
      <c r="P473">
        <v>1.421</v>
      </c>
      <c r="Q473">
        <v>0.46</v>
      </c>
      <c r="R473">
        <v>1.0649999999999999</v>
      </c>
      <c r="S473">
        <v>0.32300000000000001</v>
      </c>
      <c r="T473">
        <v>0.96299999999999997</v>
      </c>
      <c r="U473">
        <v>1</v>
      </c>
      <c r="V473">
        <v>0.68</v>
      </c>
      <c r="W473">
        <v>0.13600000000000001</v>
      </c>
      <c r="X473">
        <v>5.0999999999999997E-2</v>
      </c>
      <c r="Y473">
        <v>4.0000000000000001E-3</v>
      </c>
      <c r="Z473">
        <v>0.182</v>
      </c>
      <c r="AA473" t="s">
        <v>31</v>
      </c>
      <c r="AB473">
        <v>0.69899999999999995</v>
      </c>
      <c r="AC473">
        <v>0.186</v>
      </c>
    </row>
    <row r="474" spans="1:29" hidden="1">
      <c r="A474" t="s">
        <v>47</v>
      </c>
      <c r="B474" t="s">
        <v>46</v>
      </c>
      <c r="C474" t="s">
        <v>32</v>
      </c>
      <c r="D474" t="s">
        <v>104</v>
      </c>
      <c r="E474">
        <v>1770</v>
      </c>
      <c r="F474">
        <v>22.3</v>
      </c>
      <c r="G474" s="2">
        <v>25.45474201</v>
      </c>
      <c r="H474">
        <v>2</v>
      </c>
      <c r="I474" t="s">
        <v>31</v>
      </c>
      <c r="J474" t="s">
        <v>31</v>
      </c>
      <c r="K474" t="s">
        <v>31</v>
      </c>
      <c r="L474">
        <v>8.9700000000000006</v>
      </c>
      <c r="M474" t="s">
        <v>31</v>
      </c>
      <c r="N474">
        <v>13.29</v>
      </c>
      <c r="O474">
        <v>12.98</v>
      </c>
      <c r="P474">
        <v>1.421</v>
      </c>
      <c r="Q474">
        <v>0.46</v>
      </c>
      <c r="R474">
        <v>1.0649999999999999</v>
      </c>
      <c r="S474">
        <v>0.32300000000000001</v>
      </c>
      <c r="T474">
        <v>0.96299999999999997</v>
      </c>
      <c r="U474">
        <v>1</v>
      </c>
      <c r="V474">
        <v>0.68</v>
      </c>
      <c r="W474">
        <v>0.13600000000000001</v>
      </c>
      <c r="X474">
        <v>5.0999999999999997E-2</v>
      </c>
      <c r="Y474">
        <v>4.0000000000000001E-3</v>
      </c>
      <c r="Z474">
        <v>0.182</v>
      </c>
      <c r="AA474" t="s">
        <v>31</v>
      </c>
      <c r="AB474">
        <v>0.69899999999999995</v>
      </c>
      <c r="AC474">
        <v>0.186</v>
      </c>
    </row>
    <row r="475" spans="1:29" hidden="1">
      <c r="A475" t="s">
        <v>47</v>
      </c>
      <c r="B475" t="s">
        <v>180</v>
      </c>
      <c r="C475" t="s">
        <v>128</v>
      </c>
      <c r="D475" t="s">
        <v>178</v>
      </c>
      <c r="E475">
        <v>32.5</v>
      </c>
      <c r="F475">
        <v>8.9</v>
      </c>
      <c r="G475" s="2">
        <v>0.77343226300000001</v>
      </c>
      <c r="H475">
        <v>1</v>
      </c>
      <c r="I475">
        <v>8</v>
      </c>
      <c r="J475">
        <v>0.125</v>
      </c>
      <c r="K475" t="s">
        <v>31</v>
      </c>
      <c r="L475" t="s">
        <v>31</v>
      </c>
      <c r="M475" t="s">
        <v>31</v>
      </c>
      <c r="N475">
        <v>12.3</v>
      </c>
      <c r="O475">
        <v>12.4</v>
      </c>
      <c r="P475" t="s">
        <v>31</v>
      </c>
      <c r="Q475" t="s">
        <v>31</v>
      </c>
      <c r="R475" t="s">
        <v>31</v>
      </c>
      <c r="S475" t="s">
        <v>31</v>
      </c>
      <c r="T475" t="s">
        <v>31</v>
      </c>
      <c r="U475">
        <v>1</v>
      </c>
      <c r="V475" t="s">
        <v>31</v>
      </c>
      <c r="W475">
        <v>0.40799999999999997</v>
      </c>
      <c r="X475">
        <v>8.1000000000000003E-2</v>
      </c>
      <c r="Y475" t="s">
        <v>31</v>
      </c>
      <c r="Z475" t="s">
        <v>31</v>
      </c>
      <c r="AA475" t="s">
        <v>31</v>
      </c>
      <c r="AB475">
        <v>0.42499999999999999</v>
      </c>
      <c r="AC475" t="s">
        <v>31</v>
      </c>
    </row>
    <row r="476" spans="1:29" hidden="1">
      <c r="A476" t="s">
        <v>49</v>
      </c>
      <c r="B476" t="s">
        <v>48</v>
      </c>
      <c r="C476" t="s">
        <v>32</v>
      </c>
      <c r="D476" t="s">
        <v>29</v>
      </c>
      <c r="E476">
        <v>1250</v>
      </c>
      <c r="F476">
        <v>19.100000000000001</v>
      </c>
      <c r="G476" s="2">
        <v>18.781880900000001</v>
      </c>
      <c r="H476">
        <v>2</v>
      </c>
      <c r="I476" t="s">
        <v>31</v>
      </c>
      <c r="J476" t="s">
        <v>31</v>
      </c>
      <c r="K476" t="s">
        <v>31</v>
      </c>
      <c r="L476" t="s">
        <v>31</v>
      </c>
      <c r="M476" t="s">
        <v>31</v>
      </c>
      <c r="N476">
        <v>14</v>
      </c>
      <c r="O476">
        <v>14</v>
      </c>
      <c r="P476">
        <v>1.3</v>
      </c>
      <c r="Q476" t="s">
        <v>31</v>
      </c>
      <c r="R476" t="s">
        <v>31</v>
      </c>
      <c r="S476" t="s">
        <v>31</v>
      </c>
      <c r="T476" t="s">
        <v>31</v>
      </c>
      <c r="U476">
        <v>50</v>
      </c>
      <c r="V476">
        <v>0.8</v>
      </c>
      <c r="W476">
        <v>5.3999999999999999E-2</v>
      </c>
      <c r="X476">
        <v>3.5000000000000003E-2</v>
      </c>
      <c r="Y476" t="s">
        <v>31</v>
      </c>
      <c r="Z476" t="s">
        <v>31</v>
      </c>
      <c r="AA476" t="s">
        <v>31</v>
      </c>
      <c r="AB476">
        <v>0.79600000000000004</v>
      </c>
      <c r="AC476" t="s">
        <v>31</v>
      </c>
    </row>
    <row r="477" spans="1:29" hidden="1">
      <c r="A477" t="s">
        <v>49</v>
      </c>
      <c r="B477" t="s">
        <v>92</v>
      </c>
      <c r="C477" t="s">
        <v>70</v>
      </c>
      <c r="D477" t="s">
        <v>90</v>
      </c>
      <c r="E477">
        <v>15</v>
      </c>
      <c r="F477">
        <v>6.9</v>
      </c>
      <c r="G477" s="2">
        <v>0.39349502400000003</v>
      </c>
      <c r="H477">
        <v>149</v>
      </c>
      <c r="I477">
        <v>18.100000000000001</v>
      </c>
      <c r="J477">
        <v>8.2319999999999993</v>
      </c>
      <c r="K477" t="s">
        <v>31</v>
      </c>
      <c r="L477" t="s">
        <v>31</v>
      </c>
      <c r="M477" t="s">
        <v>31</v>
      </c>
      <c r="N477">
        <v>8.1999999999999993</v>
      </c>
      <c r="O477">
        <v>9.1</v>
      </c>
      <c r="P477">
        <v>0.26</v>
      </c>
      <c r="Q477" t="s">
        <v>31</v>
      </c>
      <c r="R477">
        <v>1E-3</v>
      </c>
      <c r="S477" t="s">
        <v>31</v>
      </c>
      <c r="T477" t="s">
        <v>31</v>
      </c>
      <c r="U477">
        <v>41.7</v>
      </c>
      <c r="V477" t="s">
        <v>31</v>
      </c>
      <c r="W477" t="s">
        <v>31</v>
      </c>
      <c r="X477" t="s">
        <v>31</v>
      </c>
      <c r="Y477" t="s">
        <v>31</v>
      </c>
      <c r="Z477" t="s">
        <v>31</v>
      </c>
      <c r="AA477" t="s">
        <v>31</v>
      </c>
      <c r="AB477" t="s">
        <v>31</v>
      </c>
      <c r="AC477" t="s">
        <v>31</v>
      </c>
    </row>
    <row r="478" spans="1:29" hidden="1">
      <c r="A478" t="s">
        <v>49</v>
      </c>
      <c r="B478" t="s">
        <v>72</v>
      </c>
      <c r="C478" t="s">
        <v>70</v>
      </c>
      <c r="D478" t="s">
        <v>68</v>
      </c>
      <c r="E478">
        <v>11</v>
      </c>
      <c r="F478">
        <v>6.1</v>
      </c>
      <c r="G478" s="2">
        <v>0.30006296300000002</v>
      </c>
      <c r="H478">
        <v>7</v>
      </c>
      <c r="I478">
        <v>30</v>
      </c>
      <c r="J478">
        <v>0.23300000000000001</v>
      </c>
      <c r="K478" t="s">
        <v>31</v>
      </c>
      <c r="L478" t="s">
        <v>31</v>
      </c>
      <c r="M478" t="s">
        <v>31</v>
      </c>
      <c r="N478">
        <v>8</v>
      </c>
      <c r="O478">
        <v>10</v>
      </c>
      <c r="P478" t="s">
        <v>31</v>
      </c>
      <c r="Q478" t="s">
        <v>31</v>
      </c>
      <c r="R478" t="s">
        <v>31</v>
      </c>
      <c r="S478" t="s">
        <v>31</v>
      </c>
      <c r="T478" t="s">
        <v>31</v>
      </c>
      <c r="U478" t="s">
        <v>31</v>
      </c>
      <c r="V478" t="s">
        <v>31</v>
      </c>
      <c r="W478" t="s">
        <v>31</v>
      </c>
      <c r="X478" t="s">
        <v>31</v>
      </c>
      <c r="Y478" t="s">
        <v>31</v>
      </c>
      <c r="Z478" t="s">
        <v>31</v>
      </c>
      <c r="AA478" t="s">
        <v>31</v>
      </c>
      <c r="AB478" t="s">
        <v>31</v>
      </c>
      <c r="AC478" t="s">
        <v>31</v>
      </c>
    </row>
    <row r="479" spans="1:29" hidden="1">
      <c r="A479" t="s">
        <v>94</v>
      </c>
      <c r="B479" t="s">
        <v>93</v>
      </c>
      <c r="C479" t="s">
        <v>70</v>
      </c>
      <c r="D479" t="s">
        <v>90</v>
      </c>
      <c r="E479">
        <v>15</v>
      </c>
      <c r="F479">
        <v>6.9</v>
      </c>
      <c r="G479" s="2">
        <v>0.39349502400000003</v>
      </c>
      <c r="H479">
        <v>2</v>
      </c>
      <c r="I479">
        <v>15.9</v>
      </c>
      <c r="J479">
        <v>0.126</v>
      </c>
      <c r="K479" t="s">
        <v>31</v>
      </c>
      <c r="L479" t="s">
        <v>31</v>
      </c>
      <c r="M479" t="s">
        <v>31</v>
      </c>
      <c r="N479">
        <v>6.75</v>
      </c>
      <c r="O479">
        <v>8.35</v>
      </c>
      <c r="P479">
        <v>0.193</v>
      </c>
      <c r="Q479">
        <v>0.16</v>
      </c>
      <c r="R479">
        <v>4.3999999999999997E-2</v>
      </c>
      <c r="S479">
        <v>6.0999999999999999E-2</v>
      </c>
      <c r="T479">
        <v>3.2000000000000001E-2</v>
      </c>
      <c r="U479">
        <v>1</v>
      </c>
      <c r="V479">
        <v>0.76</v>
      </c>
      <c r="W479">
        <v>2.5000000000000001E-2</v>
      </c>
      <c r="X479">
        <v>0.189</v>
      </c>
      <c r="Y479">
        <v>0.03</v>
      </c>
      <c r="Z479">
        <v>9.2999999999999999E-2</v>
      </c>
      <c r="AA479" t="s">
        <v>31</v>
      </c>
      <c r="AB479">
        <v>0.69199999999999995</v>
      </c>
      <c r="AC479">
        <v>0.123</v>
      </c>
    </row>
    <row r="480" spans="1:29" hidden="1">
      <c r="A480" t="s">
        <v>94</v>
      </c>
      <c r="B480" t="s">
        <v>93</v>
      </c>
      <c r="C480" t="s">
        <v>128</v>
      </c>
      <c r="D480" t="s">
        <v>164</v>
      </c>
      <c r="E480">
        <v>18</v>
      </c>
      <c r="F480">
        <v>5.2</v>
      </c>
      <c r="G480" s="2">
        <v>0.46147037800000001</v>
      </c>
      <c r="H480">
        <v>11</v>
      </c>
      <c r="I480">
        <v>25.2</v>
      </c>
      <c r="J480">
        <v>0.437</v>
      </c>
      <c r="K480" t="s">
        <v>31</v>
      </c>
      <c r="L480" t="s">
        <v>31</v>
      </c>
      <c r="M480" t="s">
        <v>31</v>
      </c>
      <c r="N480">
        <v>6.75</v>
      </c>
      <c r="O480">
        <v>8.35</v>
      </c>
      <c r="P480">
        <v>0.193</v>
      </c>
      <c r="Q480">
        <v>0.16</v>
      </c>
      <c r="R480">
        <v>4.3999999999999997E-2</v>
      </c>
      <c r="S480">
        <v>6.0999999999999999E-2</v>
      </c>
      <c r="T480">
        <v>3.2000000000000001E-2</v>
      </c>
      <c r="U480">
        <v>1</v>
      </c>
      <c r="V480">
        <v>0.76</v>
      </c>
      <c r="W480">
        <v>2.5000000000000001E-2</v>
      </c>
      <c r="X480">
        <v>0.189</v>
      </c>
      <c r="Y480">
        <v>0.03</v>
      </c>
      <c r="Z480">
        <v>9.2999999999999999E-2</v>
      </c>
      <c r="AA480" t="s">
        <v>31</v>
      </c>
      <c r="AB480">
        <v>0.69199999999999995</v>
      </c>
      <c r="AC480">
        <v>0.123</v>
      </c>
    </row>
    <row r="481" spans="1:29" hidden="1">
      <c r="A481" t="s">
        <v>94</v>
      </c>
      <c r="B481" t="s">
        <v>93</v>
      </c>
      <c r="C481" t="s">
        <v>128</v>
      </c>
      <c r="D481" t="s">
        <v>178</v>
      </c>
      <c r="E481">
        <v>32.5</v>
      </c>
      <c r="F481">
        <v>8.9</v>
      </c>
      <c r="G481" s="2">
        <v>0.77343226300000001</v>
      </c>
      <c r="H481">
        <v>1</v>
      </c>
      <c r="I481">
        <v>254</v>
      </c>
      <c r="J481">
        <v>4.0000000000000001E-3</v>
      </c>
      <c r="K481" t="s">
        <v>31</v>
      </c>
      <c r="L481" t="s">
        <v>31</v>
      </c>
      <c r="M481" t="s">
        <v>31</v>
      </c>
      <c r="N481">
        <v>6.75</v>
      </c>
      <c r="O481">
        <v>8.35</v>
      </c>
      <c r="P481">
        <v>0.193</v>
      </c>
      <c r="Q481">
        <v>0.16</v>
      </c>
      <c r="R481">
        <v>4.3999999999999997E-2</v>
      </c>
      <c r="S481">
        <v>6.0999999999999999E-2</v>
      </c>
      <c r="T481">
        <v>3.2000000000000001E-2</v>
      </c>
      <c r="U481">
        <v>1</v>
      </c>
      <c r="V481">
        <v>0.76</v>
      </c>
      <c r="W481">
        <v>2.5000000000000001E-2</v>
      </c>
      <c r="X481">
        <v>0.189</v>
      </c>
      <c r="Y481">
        <v>0.03</v>
      </c>
      <c r="Z481">
        <v>9.2999999999999999E-2</v>
      </c>
      <c r="AA481" t="s">
        <v>31</v>
      </c>
      <c r="AB481">
        <v>0.69199999999999995</v>
      </c>
      <c r="AC481">
        <v>0.123</v>
      </c>
    </row>
    <row r="482" spans="1:29" hidden="1">
      <c r="A482" t="s">
        <v>94</v>
      </c>
      <c r="B482" t="s">
        <v>93</v>
      </c>
      <c r="C482" t="s">
        <v>128</v>
      </c>
      <c r="D482" t="s">
        <v>178</v>
      </c>
      <c r="E482">
        <v>32.5</v>
      </c>
      <c r="F482">
        <v>8.9</v>
      </c>
      <c r="G482" s="2">
        <v>0.77343226300000001</v>
      </c>
      <c r="H482">
        <v>10</v>
      </c>
      <c r="I482">
        <v>15.9</v>
      </c>
      <c r="J482">
        <v>0.629</v>
      </c>
      <c r="K482" t="s">
        <v>31</v>
      </c>
      <c r="L482" t="s">
        <v>31</v>
      </c>
      <c r="M482" t="s">
        <v>31</v>
      </c>
      <c r="N482">
        <v>6.75</v>
      </c>
      <c r="O482">
        <v>8.35</v>
      </c>
      <c r="P482">
        <v>0.193</v>
      </c>
      <c r="Q482">
        <v>0.16</v>
      </c>
      <c r="R482">
        <v>4.3999999999999997E-2</v>
      </c>
      <c r="S482">
        <v>6.0999999999999999E-2</v>
      </c>
      <c r="T482">
        <v>3.2000000000000001E-2</v>
      </c>
      <c r="U482">
        <v>1</v>
      </c>
      <c r="V482">
        <v>0.76</v>
      </c>
      <c r="W482">
        <v>2.5000000000000001E-2</v>
      </c>
      <c r="X482">
        <v>0.189</v>
      </c>
      <c r="Y482">
        <v>0.03</v>
      </c>
      <c r="Z482">
        <v>9.2999999999999999E-2</v>
      </c>
      <c r="AA482" t="s">
        <v>31</v>
      </c>
      <c r="AB482">
        <v>0.69199999999999995</v>
      </c>
      <c r="AC482">
        <v>0.123</v>
      </c>
    </row>
    <row r="483" spans="1:29" hidden="1">
      <c r="A483" t="s">
        <v>94</v>
      </c>
      <c r="B483" t="s">
        <v>93</v>
      </c>
      <c r="C483" t="s">
        <v>204</v>
      </c>
      <c r="D483" t="s">
        <v>203</v>
      </c>
      <c r="E483">
        <v>54</v>
      </c>
      <c r="F483">
        <v>11.1</v>
      </c>
      <c r="G483" s="2">
        <v>1.205449054</v>
      </c>
      <c r="H483">
        <v>16</v>
      </c>
      <c r="I483">
        <v>25.2</v>
      </c>
      <c r="J483">
        <v>0.63500000000000001</v>
      </c>
      <c r="K483" t="s">
        <v>31</v>
      </c>
      <c r="L483" t="s">
        <v>31</v>
      </c>
      <c r="M483" t="s">
        <v>31</v>
      </c>
      <c r="N483">
        <v>6.75</v>
      </c>
      <c r="O483">
        <v>8.35</v>
      </c>
      <c r="P483">
        <v>0.193</v>
      </c>
      <c r="Q483">
        <v>0.16</v>
      </c>
      <c r="R483">
        <v>4.3999999999999997E-2</v>
      </c>
      <c r="S483">
        <v>6.0999999999999999E-2</v>
      </c>
      <c r="T483">
        <v>3.2000000000000001E-2</v>
      </c>
      <c r="U483">
        <v>1</v>
      </c>
      <c r="V483">
        <v>0.76</v>
      </c>
      <c r="W483">
        <v>2.5000000000000001E-2</v>
      </c>
      <c r="X483">
        <v>0.189</v>
      </c>
      <c r="Y483">
        <v>0.03</v>
      </c>
      <c r="Z483">
        <v>9.2999999999999999E-2</v>
      </c>
      <c r="AA483" t="s">
        <v>31</v>
      </c>
      <c r="AB483">
        <v>0.69199999999999995</v>
      </c>
      <c r="AC483">
        <v>0.123</v>
      </c>
    </row>
    <row r="484" spans="1:29" hidden="1">
      <c r="A484" t="s">
        <v>94</v>
      </c>
      <c r="B484" t="s">
        <v>93</v>
      </c>
      <c r="C484" t="s">
        <v>204</v>
      </c>
      <c r="D484" t="s">
        <v>203</v>
      </c>
      <c r="E484">
        <v>54</v>
      </c>
      <c r="F484">
        <v>11.1</v>
      </c>
      <c r="G484" s="2">
        <v>1.205449054</v>
      </c>
      <c r="H484">
        <v>2</v>
      </c>
      <c r="I484">
        <v>15.9</v>
      </c>
      <c r="J484">
        <v>0.126</v>
      </c>
      <c r="K484" t="s">
        <v>31</v>
      </c>
      <c r="L484" t="s">
        <v>31</v>
      </c>
      <c r="M484" t="s">
        <v>31</v>
      </c>
      <c r="N484">
        <v>6.75</v>
      </c>
      <c r="O484">
        <v>8.35</v>
      </c>
      <c r="P484">
        <v>0.193</v>
      </c>
      <c r="Q484">
        <v>0.16</v>
      </c>
      <c r="R484">
        <v>4.3999999999999997E-2</v>
      </c>
      <c r="S484">
        <v>6.0999999999999999E-2</v>
      </c>
      <c r="T484">
        <v>3.2000000000000001E-2</v>
      </c>
      <c r="U484">
        <v>1</v>
      </c>
      <c r="V484">
        <v>0.76</v>
      </c>
      <c r="W484">
        <v>2.5000000000000001E-2</v>
      </c>
      <c r="X484">
        <v>0.189</v>
      </c>
      <c r="Y484">
        <v>0.03</v>
      </c>
      <c r="Z484">
        <v>9.2999999999999999E-2</v>
      </c>
      <c r="AA484" t="s">
        <v>31</v>
      </c>
      <c r="AB484">
        <v>0.69199999999999995</v>
      </c>
      <c r="AC484">
        <v>0.123</v>
      </c>
    </row>
    <row r="485" spans="1:29" hidden="1">
      <c r="A485" t="s">
        <v>94</v>
      </c>
      <c r="B485" t="s">
        <v>93</v>
      </c>
      <c r="C485" t="s">
        <v>204</v>
      </c>
      <c r="D485" t="s">
        <v>210</v>
      </c>
      <c r="E485">
        <v>69.5</v>
      </c>
      <c r="F485">
        <v>13.3</v>
      </c>
      <c r="G485" s="2">
        <v>1.5029055069999999</v>
      </c>
      <c r="H485">
        <v>2</v>
      </c>
      <c r="I485">
        <v>25.2</v>
      </c>
      <c r="J485">
        <v>7.9000000000000001E-2</v>
      </c>
      <c r="K485" t="s">
        <v>31</v>
      </c>
      <c r="L485" t="s">
        <v>31</v>
      </c>
      <c r="M485" t="s">
        <v>31</v>
      </c>
      <c r="N485">
        <v>6.75</v>
      </c>
      <c r="O485">
        <v>8.35</v>
      </c>
      <c r="P485">
        <v>0.193</v>
      </c>
      <c r="Q485">
        <v>0.16</v>
      </c>
      <c r="R485">
        <v>4.3999999999999997E-2</v>
      </c>
      <c r="S485">
        <v>6.0999999999999999E-2</v>
      </c>
      <c r="T485">
        <v>3.2000000000000001E-2</v>
      </c>
      <c r="U485">
        <v>1</v>
      </c>
      <c r="V485">
        <v>0.76</v>
      </c>
      <c r="W485">
        <v>2.5000000000000001E-2</v>
      </c>
      <c r="X485">
        <v>0.189</v>
      </c>
      <c r="Y485">
        <v>0.03</v>
      </c>
      <c r="Z485">
        <v>9.2999999999999999E-2</v>
      </c>
      <c r="AA485" t="s">
        <v>31</v>
      </c>
      <c r="AB485">
        <v>0.69199999999999995</v>
      </c>
      <c r="AC485">
        <v>0.123</v>
      </c>
    </row>
    <row r="486" spans="1:29" hidden="1">
      <c r="A486" t="s">
        <v>65</v>
      </c>
      <c r="B486" t="s">
        <v>216</v>
      </c>
      <c r="C486" t="s">
        <v>204</v>
      </c>
      <c r="D486" t="s">
        <v>210</v>
      </c>
      <c r="E486">
        <v>69.5</v>
      </c>
      <c r="F486">
        <v>13.3</v>
      </c>
      <c r="G486" s="2">
        <v>1.5029055069999999</v>
      </c>
      <c r="H486">
        <v>8</v>
      </c>
      <c r="I486">
        <v>3</v>
      </c>
      <c r="J486">
        <v>2.6669999999999998</v>
      </c>
      <c r="K486" t="s">
        <v>31</v>
      </c>
      <c r="L486" t="s">
        <v>31</v>
      </c>
      <c r="M486" t="s">
        <v>31</v>
      </c>
      <c r="N486">
        <v>8.5399999999999991</v>
      </c>
      <c r="O486">
        <v>11.95</v>
      </c>
      <c r="P486">
        <v>0.49099999999999999</v>
      </c>
      <c r="Q486">
        <v>0.15</v>
      </c>
      <c r="R486">
        <v>0.32300000000000001</v>
      </c>
      <c r="S486">
        <v>0.108</v>
      </c>
      <c r="T486">
        <v>0.28599999999999998</v>
      </c>
      <c r="U486">
        <v>1</v>
      </c>
      <c r="V486">
        <v>0.74</v>
      </c>
      <c r="W486">
        <v>0.441</v>
      </c>
      <c r="X486">
        <v>0.09</v>
      </c>
      <c r="Y486">
        <v>1E-3</v>
      </c>
      <c r="Z486" t="s">
        <v>31</v>
      </c>
      <c r="AA486" t="s">
        <v>31</v>
      </c>
      <c r="AB486" t="s">
        <v>31</v>
      </c>
      <c r="AC486">
        <v>1E-3</v>
      </c>
    </row>
    <row r="487" spans="1:29" hidden="1">
      <c r="A487" t="s">
        <v>147</v>
      </c>
      <c r="B487" t="s">
        <v>146</v>
      </c>
      <c r="C487" t="s">
        <v>128</v>
      </c>
      <c r="D487" t="s">
        <v>126</v>
      </c>
      <c r="E487">
        <v>18</v>
      </c>
      <c r="F487">
        <v>7.4</v>
      </c>
      <c r="G487" s="2">
        <v>0.46147037800000001</v>
      </c>
      <c r="H487">
        <v>4</v>
      </c>
      <c r="I487">
        <v>5</v>
      </c>
      <c r="J487">
        <v>0.8</v>
      </c>
      <c r="K487" t="s">
        <v>31</v>
      </c>
      <c r="L487" t="s">
        <v>31</v>
      </c>
      <c r="M487" t="s">
        <v>31</v>
      </c>
      <c r="N487">
        <v>9.8000000000000007</v>
      </c>
      <c r="O487">
        <v>8.1</v>
      </c>
      <c r="P487" t="s">
        <v>31</v>
      </c>
      <c r="Q487" t="s">
        <v>31</v>
      </c>
      <c r="R487" t="s">
        <v>31</v>
      </c>
      <c r="S487" t="s">
        <v>31</v>
      </c>
      <c r="T487" t="s">
        <v>31</v>
      </c>
      <c r="U487" t="s">
        <v>31</v>
      </c>
      <c r="V487" t="s">
        <v>31</v>
      </c>
      <c r="W487" t="s">
        <v>31</v>
      </c>
      <c r="X487" t="s">
        <v>31</v>
      </c>
      <c r="Y487" t="s">
        <v>31</v>
      </c>
      <c r="Z487" t="s">
        <v>31</v>
      </c>
      <c r="AA487" t="s">
        <v>31</v>
      </c>
      <c r="AB487" t="s">
        <v>31</v>
      </c>
      <c r="AC487" t="s">
        <v>31</v>
      </c>
    </row>
    <row r="488" spans="1:29" hidden="1">
      <c r="A488" t="s">
        <v>147</v>
      </c>
      <c r="B488" t="s">
        <v>146</v>
      </c>
      <c r="C488" t="s">
        <v>128</v>
      </c>
      <c r="D488" t="s">
        <v>178</v>
      </c>
      <c r="E488">
        <v>32.5</v>
      </c>
      <c r="F488">
        <v>8.9</v>
      </c>
      <c r="G488" s="2">
        <v>0.77343226300000001</v>
      </c>
      <c r="H488">
        <v>7</v>
      </c>
      <c r="I488">
        <v>5</v>
      </c>
      <c r="J488">
        <v>1.4</v>
      </c>
      <c r="K488" t="s">
        <v>31</v>
      </c>
      <c r="L488" t="s">
        <v>31</v>
      </c>
      <c r="M488" t="s">
        <v>31</v>
      </c>
      <c r="N488">
        <v>9.8000000000000007</v>
      </c>
      <c r="O488">
        <v>8.1</v>
      </c>
      <c r="P488" t="s">
        <v>31</v>
      </c>
      <c r="Q488" t="s">
        <v>31</v>
      </c>
      <c r="R488" t="s">
        <v>31</v>
      </c>
      <c r="S488" t="s">
        <v>31</v>
      </c>
      <c r="T488" t="s">
        <v>31</v>
      </c>
      <c r="U488" t="s">
        <v>31</v>
      </c>
      <c r="V488" t="s">
        <v>31</v>
      </c>
      <c r="W488" t="s">
        <v>31</v>
      </c>
      <c r="X488" t="s">
        <v>31</v>
      </c>
      <c r="Y488" t="s">
        <v>31</v>
      </c>
      <c r="Z488" t="s">
        <v>31</v>
      </c>
      <c r="AA488" t="s">
        <v>31</v>
      </c>
      <c r="AB488" t="s">
        <v>31</v>
      </c>
      <c r="AC488" t="s">
        <v>31</v>
      </c>
    </row>
    <row r="489" spans="1:29" hidden="1">
      <c r="A489" t="s">
        <v>149</v>
      </c>
      <c r="B489" t="s">
        <v>148</v>
      </c>
      <c r="C489" t="s">
        <v>128</v>
      </c>
      <c r="D489" t="s">
        <v>126</v>
      </c>
      <c r="E489">
        <v>18</v>
      </c>
      <c r="F489">
        <v>7.4</v>
      </c>
      <c r="G489" s="2">
        <v>0.46147037800000001</v>
      </c>
      <c r="H489">
        <v>3</v>
      </c>
      <c r="I489">
        <v>254</v>
      </c>
      <c r="J489">
        <v>1.2E-2</v>
      </c>
      <c r="K489" t="s">
        <v>31</v>
      </c>
      <c r="L489" t="s">
        <v>31</v>
      </c>
      <c r="M489" t="s">
        <v>31</v>
      </c>
      <c r="N489" t="s">
        <v>31</v>
      </c>
      <c r="O489" t="s">
        <v>31</v>
      </c>
      <c r="P489" t="s">
        <v>31</v>
      </c>
      <c r="Q489" t="s">
        <v>31</v>
      </c>
      <c r="R489" t="s">
        <v>31</v>
      </c>
      <c r="S489" t="s">
        <v>31</v>
      </c>
      <c r="T489" t="s">
        <v>31</v>
      </c>
      <c r="U489" t="s">
        <v>31</v>
      </c>
      <c r="V489" t="s">
        <v>31</v>
      </c>
      <c r="W489" t="s">
        <v>31</v>
      </c>
      <c r="X489" t="s">
        <v>31</v>
      </c>
      <c r="Y489" t="s">
        <v>31</v>
      </c>
      <c r="Z489" t="s">
        <v>31</v>
      </c>
      <c r="AA489" t="s">
        <v>31</v>
      </c>
      <c r="AB489" t="s">
        <v>31</v>
      </c>
      <c r="AC489" t="s">
        <v>31</v>
      </c>
    </row>
    <row r="490" spans="1:29" hidden="1">
      <c r="A490" t="s">
        <v>39</v>
      </c>
      <c r="B490" t="s">
        <v>96</v>
      </c>
      <c r="C490" t="s">
        <v>70</v>
      </c>
      <c r="D490" t="s">
        <v>90</v>
      </c>
      <c r="E490">
        <v>15</v>
      </c>
      <c r="F490">
        <v>6.9</v>
      </c>
      <c r="G490" s="2">
        <v>0.39349502400000003</v>
      </c>
      <c r="H490">
        <v>1</v>
      </c>
      <c r="I490">
        <v>30</v>
      </c>
      <c r="J490">
        <v>3.3000000000000002E-2</v>
      </c>
      <c r="K490" t="s">
        <v>31</v>
      </c>
      <c r="L490" t="s">
        <v>31</v>
      </c>
      <c r="M490" t="s">
        <v>31</v>
      </c>
      <c r="N490">
        <v>5</v>
      </c>
      <c r="O490">
        <v>4.4000000000000004</v>
      </c>
      <c r="P490">
        <v>7.0999999999999994E-2</v>
      </c>
      <c r="Q490" t="s">
        <v>31</v>
      </c>
      <c r="R490">
        <v>7.0000000000000001E-3</v>
      </c>
      <c r="S490" t="s">
        <v>31</v>
      </c>
      <c r="T490" t="s">
        <v>31</v>
      </c>
      <c r="U490">
        <v>1</v>
      </c>
      <c r="V490" t="s">
        <v>31</v>
      </c>
      <c r="W490" t="s">
        <v>31</v>
      </c>
      <c r="X490" t="s">
        <v>31</v>
      </c>
      <c r="Y490" t="s">
        <v>31</v>
      </c>
      <c r="Z490" t="s">
        <v>31</v>
      </c>
      <c r="AA490" t="s">
        <v>31</v>
      </c>
      <c r="AB490" t="s">
        <v>31</v>
      </c>
      <c r="AC490" t="s">
        <v>31</v>
      </c>
    </row>
    <row r="491" spans="1:29" hidden="1">
      <c r="A491" t="s">
        <v>47</v>
      </c>
      <c r="B491" t="s">
        <v>150</v>
      </c>
      <c r="C491" t="s">
        <v>128</v>
      </c>
      <c r="D491" t="s">
        <v>126</v>
      </c>
      <c r="E491">
        <v>18</v>
      </c>
      <c r="F491">
        <v>7.4</v>
      </c>
      <c r="G491" s="2">
        <v>0.46147037800000001</v>
      </c>
      <c r="H491">
        <v>17</v>
      </c>
      <c r="I491">
        <v>45</v>
      </c>
      <c r="J491">
        <v>0.378</v>
      </c>
      <c r="K491" t="s">
        <v>31</v>
      </c>
      <c r="L491" t="s">
        <v>31</v>
      </c>
      <c r="M491" t="s">
        <v>31</v>
      </c>
      <c r="N491">
        <v>14.1</v>
      </c>
      <c r="O491">
        <v>20.149999999999999</v>
      </c>
      <c r="P491" t="s">
        <v>31</v>
      </c>
      <c r="Q491" t="s">
        <v>31</v>
      </c>
      <c r="R491" t="s">
        <v>31</v>
      </c>
      <c r="S491" t="s">
        <v>31</v>
      </c>
      <c r="T491" t="s">
        <v>31</v>
      </c>
      <c r="U491">
        <v>1</v>
      </c>
      <c r="V491" t="s">
        <v>31</v>
      </c>
      <c r="W491" t="s">
        <v>31</v>
      </c>
      <c r="X491" t="s">
        <v>31</v>
      </c>
      <c r="Y491" t="s">
        <v>31</v>
      </c>
      <c r="Z491" t="s">
        <v>31</v>
      </c>
      <c r="AA491" t="s">
        <v>31</v>
      </c>
      <c r="AB491" t="s">
        <v>31</v>
      </c>
      <c r="AC491" t="s">
        <v>31</v>
      </c>
    </row>
    <row r="492" spans="1:29" hidden="1">
      <c r="A492" t="s">
        <v>47</v>
      </c>
      <c r="B492" t="s">
        <v>150</v>
      </c>
      <c r="C492" t="s">
        <v>128</v>
      </c>
      <c r="D492" t="s">
        <v>169</v>
      </c>
      <c r="E492">
        <v>39</v>
      </c>
      <c r="F492">
        <v>8.3000000000000007</v>
      </c>
      <c r="G492" s="2">
        <v>0.90704089499999996</v>
      </c>
      <c r="H492">
        <v>13</v>
      </c>
      <c r="I492">
        <v>45</v>
      </c>
      <c r="J492">
        <v>0.28899999999999998</v>
      </c>
      <c r="K492" t="s">
        <v>31</v>
      </c>
      <c r="L492" t="s">
        <v>31</v>
      </c>
      <c r="M492" t="s">
        <v>31</v>
      </c>
      <c r="N492">
        <v>14.1</v>
      </c>
      <c r="O492">
        <v>20.149999999999999</v>
      </c>
      <c r="P492" t="s">
        <v>31</v>
      </c>
      <c r="Q492" t="s">
        <v>31</v>
      </c>
      <c r="R492" t="s">
        <v>31</v>
      </c>
      <c r="S492" t="s">
        <v>31</v>
      </c>
      <c r="T492" t="s">
        <v>31</v>
      </c>
      <c r="U492">
        <v>1</v>
      </c>
      <c r="V492" t="s">
        <v>31</v>
      </c>
      <c r="W492" t="s">
        <v>31</v>
      </c>
      <c r="X492" t="s">
        <v>31</v>
      </c>
      <c r="Y492" t="s">
        <v>31</v>
      </c>
      <c r="Z492" t="s">
        <v>31</v>
      </c>
      <c r="AA492" t="s">
        <v>31</v>
      </c>
      <c r="AB492" t="s">
        <v>31</v>
      </c>
      <c r="AC492" t="s">
        <v>31</v>
      </c>
    </row>
    <row r="493" spans="1:29" hidden="1">
      <c r="A493" t="s">
        <v>47</v>
      </c>
      <c r="B493" t="s">
        <v>150</v>
      </c>
      <c r="C493" t="s">
        <v>128</v>
      </c>
      <c r="D493" t="s">
        <v>178</v>
      </c>
      <c r="E493">
        <v>32.5</v>
      </c>
      <c r="F493">
        <v>8.9</v>
      </c>
      <c r="G493" s="2">
        <v>0.77343226300000001</v>
      </c>
      <c r="H493">
        <v>13</v>
      </c>
      <c r="I493">
        <v>45</v>
      </c>
      <c r="J493">
        <v>0.28899999999999998</v>
      </c>
      <c r="K493" t="s">
        <v>31</v>
      </c>
      <c r="L493" t="s">
        <v>31</v>
      </c>
      <c r="M493" t="s">
        <v>31</v>
      </c>
      <c r="N493">
        <v>14.1</v>
      </c>
      <c r="O493">
        <v>20.149999999999999</v>
      </c>
      <c r="P493" t="s">
        <v>31</v>
      </c>
      <c r="Q493" t="s">
        <v>31</v>
      </c>
      <c r="R493" t="s">
        <v>31</v>
      </c>
      <c r="S493" t="s">
        <v>31</v>
      </c>
      <c r="T493" t="s">
        <v>31</v>
      </c>
      <c r="U493">
        <v>1</v>
      </c>
      <c r="V493" t="s">
        <v>31</v>
      </c>
      <c r="W493" t="s">
        <v>31</v>
      </c>
      <c r="X493" t="s">
        <v>31</v>
      </c>
      <c r="Y493" t="s">
        <v>31</v>
      </c>
      <c r="Z493" t="s">
        <v>31</v>
      </c>
      <c r="AA493" t="s">
        <v>31</v>
      </c>
      <c r="AB493" t="s">
        <v>31</v>
      </c>
      <c r="AC493" t="s">
        <v>31</v>
      </c>
    </row>
    <row r="494" spans="1:29" hidden="1">
      <c r="A494" t="s">
        <v>47</v>
      </c>
      <c r="B494" t="s">
        <v>150</v>
      </c>
      <c r="C494" t="s">
        <v>204</v>
      </c>
      <c r="D494" t="s">
        <v>203</v>
      </c>
      <c r="E494">
        <v>54</v>
      </c>
      <c r="F494">
        <v>11.1</v>
      </c>
      <c r="G494" s="2">
        <v>1.205449054</v>
      </c>
      <c r="H494">
        <v>83</v>
      </c>
      <c r="I494">
        <v>45</v>
      </c>
      <c r="J494">
        <v>1.8440000000000001</v>
      </c>
      <c r="K494" t="s">
        <v>31</v>
      </c>
      <c r="L494" t="s">
        <v>31</v>
      </c>
      <c r="M494" t="s">
        <v>31</v>
      </c>
      <c r="N494">
        <v>14.1</v>
      </c>
      <c r="O494">
        <v>20.149999999999999</v>
      </c>
      <c r="P494" t="s">
        <v>31</v>
      </c>
      <c r="Q494" t="s">
        <v>31</v>
      </c>
      <c r="R494" t="s">
        <v>31</v>
      </c>
      <c r="S494" t="s">
        <v>31</v>
      </c>
      <c r="T494" t="s">
        <v>31</v>
      </c>
      <c r="U494">
        <v>1</v>
      </c>
      <c r="V494" t="s">
        <v>31</v>
      </c>
      <c r="W494" t="s">
        <v>31</v>
      </c>
      <c r="X494" t="s">
        <v>31</v>
      </c>
      <c r="Y494" t="s">
        <v>31</v>
      </c>
      <c r="Z494" t="s">
        <v>31</v>
      </c>
      <c r="AA494" t="s">
        <v>31</v>
      </c>
      <c r="AB494" t="s">
        <v>31</v>
      </c>
      <c r="AC494" t="s">
        <v>31</v>
      </c>
    </row>
    <row r="495" spans="1:29" hidden="1">
      <c r="A495" t="s">
        <v>47</v>
      </c>
      <c r="B495" t="s">
        <v>150</v>
      </c>
      <c r="C495" t="s">
        <v>204</v>
      </c>
      <c r="D495" t="s">
        <v>210</v>
      </c>
      <c r="E495">
        <v>69.5</v>
      </c>
      <c r="F495">
        <v>13.3</v>
      </c>
      <c r="G495" s="2">
        <v>1.5029055069999999</v>
      </c>
      <c r="H495">
        <v>24</v>
      </c>
      <c r="I495">
        <v>45</v>
      </c>
      <c r="J495">
        <v>0.53300000000000003</v>
      </c>
      <c r="K495" t="s">
        <v>31</v>
      </c>
      <c r="L495" t="s">
        <v>31</v>
      </c>
      <c r="M495" t="s">
        <v>31</v>
      </c>
      <c r="N495">
        <v>14.1</v>
      </c>
      <c r="O495">
        <v>20.149999999999999</v>
      </c>
      <c r="P495" t="s">
        <v>31</v>
      </c>
      <c r="Q495" t="s">
        <v>31</v>
      </c>
      <c r="R495" t="s">
        <v>31</v>
      </c>
      <c r="S495" t="s">
        <v>31</v>
      </c>
      <c r="T495" t="s">
        <v>31</v>
      </c>
      <c r="U495">
        <v>1</v>
      </c>
      <c r="V495" t="s">
        <v>31</v>
      </c>
      <c r="W495" t="s">
        <v>31</v>
      </c>
      <c r="X495" t="s">
        <v>31</v>
      </c>
      <c r="Y495" t="s">
        <v>31</v>
      </c>
      <c r="Z495" t="s">
        <v>31</v>
      </c>
      <c r="AA495" t="s">
        <v>31</v>
      </c>
      <c r="AB495" t="s">
        <v>31</v>
      </c>
      <c r="AC495" t="s">
        <v>31</v>
      </c>
    </row>
    <row r="496" spans="1:29" hidden="1">
      <c r="A496" t="s">
        <v>45</v>
      </c>
      <c r="B496" t="s">
        <v>50</v>
      </c>
      <c r="C496" t="s">
        <v>32</v>
      </c>
      <c r="D496" t="s">
        <v>29</v>
      </c>
      <c r="E496">
        <v>1250</v>
      </c>
      <c r="F496">
        <v>19.100000000000001</v>
      </c>
      <c r="G496" s="2">
        <v>18.781880900000001</v>
      </c>
      <c r="H496">
        <v>1</v>
      </c>
      <c r="I496" t="s">
        <v>31</v>
      </c>
      <c r="J496" t="s">
        <v>31</v>
      </c>
      <c r="K496" t="s">
        <v>31</v>
      </c>
      <c r="L496" t="s">
        <v>31</v>
      </c>
      <c r="M496" t="s">
        <v>31</v>
      </c>
      <c r="N496">
        <v>11.5</v>
      </c>
      <c r="O496">
        <v>14.5</v>
      </c>
      <c r="P496" t="s">
        <v>31</v>
      </c>
      <c r="Q496" t="s">
        <v>31</v>
      </c>
      <c r="R496">
        <v>0.5</v>
      </c>
      <c r="S496" t="s">
        <v>31</v>
      </c>
      <c r="T496" t="s">
        <v>31</v>
      </c>
      <c r="U496">
        <v>3</v>
      </c>
      <c r="V496" t="s">
        <v>31</v>
      </c>
      <c r="W496">
        <v>0.27700000000000002</v>
      </c>
      <c r="X496" t="s">
        <v>31</v>
      </c>
      <c r="Y496" t="s">
        <v>31</v>
      </c>
      <c r="Z496" t="s">
        <v>31</v>
      </c>
      <c r="AA496" t="s">
        <v>31</v>
      </c>
      <c r="AB496" t="s">
        <v>31</v>
      </c>
      <c r="AC496" t="s">
        <v>31</v>
      </c>
    </row>
    <row r="497" spans="1:29" hidden="1">
      <c r="A497" t="s">
        <v>52</v>
      </c>
      <c r="B497" t="s">
        <v>51</v>
      </c>
      <c r="C497" t="s">
        <v>32</v>
      </c>
      <c r="D497" t="s">
        <v>29</v>
      </c>
      <c r="E497">
        <v>1250</v>
      </c>
      <c r="F497">
        <v>19.100000000000001</v>
      </c>
      <c r="G497" s="2">
        <v>18.781880900000001</v>
      </c>
      <c r="H497">
        <v>2</v>
      </c>
      <c r="I497" t="s">
        <v>31</v>
      </c>
      <c r="J497" t="s">
        <v>31</v>
      </c>
      <c r="K497" t="s">
        <v>31</v>
      </c>
      <c r="L497" t="s">
        <v>31</v>
      </c>
      <c r="M497" t="s">
        <v>31</v>
      </c>
      <c r="N497">
        <v>21</v>
      </c>
      <c r="O497">
        <v>29</v>
      </c>
      <c r="P497">
        <v>5.2</v>
      </c>
      <c r="Q497" t="s">
        <v>31</v>
      </c>
      <c r="R497">
        <v>1.1000000000000001</v>
      </c>
      <c r="S497" t="s">
        <v>31</v>
      </c>
      <c r="T497" t="s">
        <v>31</v>
      </c>
      <c r="U497">
        <v>1</v>
      </c>
      <c r="V497" t="s">
        <v>31</v>
      </c>
      <c r="W497" t="s">
        <v>31</v>
      </c>
      <c r="X497" t="s">
        <v>31</v>
      </c>
      <c r="Y497" t="s">
        <v>31</v>
      </c>
      <c r="Z497" t="s">
        <v>31</v>
      </c>
      <c r="AA497" t="s">
        <v>31</v>
      </c>
      <c r="AB497" t="s">
        <v>31</v>
      </c>
      <c r="AC497" t="s">
        <v>31</v>
      </c>
    </row>
    <row r="498" spans="1:29" hidden="1">
      <c r="A498" t="s">
        <v>67</v>
      </c>
      <c r="B498" t="s">
        <v>105</v>
      </c>
      <c r="C498" t="s">
        <v>32</v>
      </c>
      <c r="D498" t="s">
        <v>104</v>
      </c>
      <c r="E498">
        <v>1770</v>
      </c>
      <c r="F498">
        <v>22.3</v>
      </c>
      <c r="G498" s="2">
        <v>25.45474201</v>
      </c>
      <c r="H498">
        <v>4</v>
      </c>
      <c r="I498">
        <v>85.3</v>
      </c>
      <c r="J498">
        <v>4.7E-2</v>
      </c>
      <c r="K498" t="s">
        <v>31</v>
      </c>
      <c r="L498" t="s">
        <v>31</v>
      </c>
      <c r="M498" t="s">
        <v>31</v>
      </c>
      <c r="N498">
        <v>4</v>
      </c>
      <c r="O498">
        <v>3.3</v>
      </c>
      <c r="P498" t="s">
        <v>31</v>
      </c>
      <c r="Q498" t="s">
        <v>31</v>
      </c>
      <c r="R498" t="s">
        <v>31</v>
      </c>
      <c r="S498" t="s">
        <v>31</v>
      </c>
      <c r="T498" t="s">
        <v>31</v>
      </c>
      <c r="U498" t="s">
        <v>31</v>
      </c>
      <c r="V498" t="s">
        <v>31</v>
      </c>
      <c r="W498" t="s">
        <v>31</v>
      </c>
      <c r="X498" t="s">
        <v>31</v>
      </c>
      <c r="Y498" t="s">
        <v>31</v>
      </c>
      <c r="Z498" t="s">
        <v>31</v>
      </c>
      <c r="AA498" t="s">
        <v>31</v>
      </c>
      <c r="AB498" t="s">
        <v>31</v>
      </c>
      <c r="AC498" t="s">
        <v>31</v>
      </c>
    </row>
    <row r="499" spans="1:29" hidden="1">
      <c r="A499" t="s">
        <v>67</v>
      </c>
      <c r="B499" t="s">
        <v>105</v>
      </c>
      <c r="C499" t="s">
        <v>112</v>
      </c>
      <c r="D499" t="s">
        <v>110</v>
      </c>
      <c r="E499">
        <v>200</v>
      </c>
      <c r="F499">
        <v>23.6</v>
      </c>
      <c r="G499" s="2">
        <v>3.785630201</v>
      </c>
      <c r="H499">
        <v>2</v>
      </c>
      <c r="I499">
        <v>85.3</v>
      </c>
      <c r="J499">
        <v>2.3E-2</v>
      </c>
      <c r="K499" t="s">
        <v>31</v>
      </c>
      <c r="L499" t="s">
        <v>31</v>
      </c>
      <c r="M499" t="s">
        <v>31</v>
      </c>
      <c r="N499">
        <v>4</v>
      </c>
      <c r="O499">
        <v>3.3</v>
      </c>
      <c r="P499" t="s">
        <v>31</v>
      </c>
      <c r="Q499" t="s">
        <v>31</v>
      </c>
      <c r="R499" t="s">
        <v>31</v>
      </c>
      <c r="S499" t="s">
        <v>31</v>
      </c>
      <c r="T499" t="s">
        <v>31</v>
      </c>
      <c r="U499" t="s">
        <v>31</v>
      </c>
      <c r="V499" t="s">
        <v>31</v>
      </c>
      <c r="W499" t="s">
        <v>31</v>
      </c>
      <c r="X499" t="s">
        <v>31</v>
      </c>
      <c r="Y499" t="s">
        <v>31</v>
      </c>
      <c r="Z499" t="s">
        <v>31</v>
      </c>
      <c r="AA499" t="s">
        <v>31</v>
      </c>
      <c r="AB499" t="s">
        <v>31</v>
      </c>
      <c r="AC499" t="s">
        <v>31</v>
      </c>
    </row>
    <row r="500" spans="1:29" hidden="1">
      <c r="A500" t="s">
        <v>67</v>
      </c>
      <c r="B500" t="s">
        <v>66</v>
      </c>
      <c r="C500" t="s">
        <v>64</v>
      </c>
      <c r="D500" t="s">
        <v>62</v>
      </c>
      <c r="E500">
        <v>146</v>
      </c>
      <c r="F500">
        <v>23.6</v>
      </c>
      <c r="G500" s="2">
        <v>2.8752927229999998</v>
      </c>
      <c r="H500">
        <v>2</v>
      </c>
      <c r="I500">
        <v>250</v>
      </c>
      <c r="J500">
        <v>8.0000000000000002E-3</v>
      </c>
      <c r="K500" t="s">
        <v>31</v>
      </c>
      <c r="L500" t="s">
        <v>31</v>
      </c>
      <c r="M500" t="s">
        <v>31</v>
      </c>
      <c r="N500">
        <v>3.16</v>
      </c>
      <c r="O500">
        <v>4.03</v>
      </c>
      <c r="P500" t="s">
        <v>31</v>
      </c>
      <c r="Q500" t="s">
        <v>31</v>
      </c>
      <c r="R500" t="s">
        <v>31</v>
      </c>
      <c r="S500" t="s">
        <v>31</v>
      </c>
      <c r="T500" t="s">
        <v>31</v>
      </c>
      <c r="U500" t="s">
        <v>31</v>
      </c>
      <c r="V500" t="s">
        <v>31</v>
      </c>
      <c r="W500" t="s">
        <v>31</v>
      </c>
      <c r="X500" t="s">
        <v>31</v>
      </c>
      <c r="Y500" t="s">
        <v>31</v>
      </c>
      <c r="Z500" t="s">
        <v>31</v>
      </c>
      <c r="AA500" t="s">
        <v>31</v>
      </c>
      <c r="AB500" t="s">
        <v>31</v>
      </c>
      <c r="AC500" t="s">
        <v>31</v>
      </c>
    </row>
    <row r="501" spans="1:29" hidden="1">
      <c r="A501" t="s">
        <v>67</v>
      </c>
      <c r="B501" t="s">
        <v>66</v>
      </c>
      <c r="C501" t="s">
        <v>64</v>
      </c>
      <c r="D501" t="s">
        <v>62</v>
      </c>
      <c r="E501">
        <v>146</v>
      </c>
      <c r="F501">
        <v>23.6</v>
      </c>
      <c r="G501" s="2">
        <v>2.8752927229999998</v>
      </c>
      <c r="H501">
        <v>2</v>
      </c>
      <c r="I501">
        <v>177.8</v>
      </c>
      <c r="J501">
        <v>1.0999999999999999E-2</v>
      </c>
      <c r="K501" t="s">
        <v>31</v>
      </c>
      <c r="L501" t="s">
        <v>31</v>
      </c>
      <c r="M501" t="s">
        <v>31</v>
      </c>
      <c r="N501">
        <v>3.16</v>
      </c>
      <c r="O501">
        <v>4.03</v>
      </c>
      <c r="P501" t="s">
        <v>31</v>
      </c>
      <c r="Q501" t="s">
        <v>31</v>
      </c>
      <c r="R501" t="s">
        <v>31</v>
      </c>
      <c r="S501" t="s">
        <v>31</v>
      </c>
      <c r="T501" t="s">
        <v>31</v>
      </c>
      <c r="U501" t="s">
        <v>31</v>
      </c>
      <c r="V501" t="s">
        <v>31</v>
      </c>
      <c r="W501" t="s">
        <v>31</v>
      </c>
      <c r="X501" t="s">
        <v>31</v>
      </c>
      <c r="Y501" t="s">
        <v>31</v>
      </c>
      <c r="Z501" t="s">
        <v>31</v>
      </c>
      <c r="AA501" t="s">
        <v>31</v>
      </c>
      <c r="AB501" t="s">
        <v>31</v>
      </c>
      <c r="AC501" t="s">
        <v>31</v>
      </c>
    </row>
    <row r="502" spans="1:29" hidden="1">
      <c r="A502" t="s">
        <v>67</v>
      </c>
      <c r="B502" t="s">
        <v>66</v>
      </c>
      <c r="C502" t="s">
        <v>32</v>
      </c>
      <c r="D502" t="s">
        <v>104</v>
      </c>
      <c r="E502">
        <v>1770</v>
      </c>
      <c r="F502">
        <v>22.3</v>
      </c>
      <c r="G502" s="2">
        <v>25.45474201</v>
      </c>
      <c r="H502">
        <v>2</v>
      </c>
      <c r="I502">
        <v>250</v>
      </c>
      <c r="J502">
        <v>8.0000000000000002E-3</v>
      </c>
      <c r="K502" t="s">
        <v>31</v>
      </c>
      <c r="L502" t="s">
        <v>31</v>
      </c>
      <c r="M502" t="s">
        <v>31</v>
      </c>
      <c r="N502">
        <v>3.16</v>
      </c>
      <c r="O502">
        <v>4.03</v>
      </c>
      <c r="P502" t="s">
        <v>31</v>
      </c>
      <c r="Q502" t="s">
        <v>31</v>
      </c>
      <c r="R502" t="s">
        <v>31</v>
      </c>
      <c r="S502" t="s">
        <v>31</v>
      </c>
      <c r="T502" t="s">
        <v>31</v>
      </c>
      <c r="U502" t="s">
        <v>31</v>
      </c>
      <c r="V502" t="s">
        <v>31</v>
      </c>
      <c r="W502" t="s">
        <v>31</v>
      </c>
      <c r="X502" t="s">
        <v>31</v>
      </c>
      <c r="Y502" t="s">
        <v>31</v>
      </c>
      <c r="Z502" t="s">
        <v>31</v>
      </c>
      <c r="AA502" t="s">
        <v>31</v>
      </c>
      <c r="AB502" t="s">
        <v>31</v>
      </c>
      <c r="AC502" t="s">
        <v>31</v>
      </c>
    </row>
    <row r="503" spans="1:29" hidden="1">
      <c r="A503" t="s">
        <v>67</v>
      </c>
      <c r="B503" t="s">
        <v>66</v>
      </c>
      <c r="C503" t="s">
        <v>64</v>
      </c>
      <c r="D503" t="s">
        <v>125</v>
      </c>
      <c r="E503">
        <v>164</v>
      </c>
      <c r="F503">
        <v>25</v>
      </c>
      <c r="G503" s="2">
        <v>3.1828143249999998</v>
      </c>
      <c r="H503">
        <v>4</v>
      </c>
      <c r="I503">
        <v>85.3</v>
      </c>
      <c r="J503">
        <v>4.7E-2</v>
      </c>
      <c r="K503" t="s">
        <v>31</v>
      </c>
      <c r="L503" t="s">
        <v>31</v>
      </c>
      <c r="M503" t="s">
        <v>31</v>
      </c>
      <c r="N503">
        <v>3.16</v>
      </c>
      <c r="O503">
        <v>4.03</v>
      </c>
      <c r="P503" t="s">
        <v>31</v>
      </c>
      <c r="Q503" t="s">
        <v>31</v>
      </c>
      <c r="R503" t="s">
        <v>31</v>
      </c>
      <c r="S503" t="s">
        <v>31</v>
      </c>
      <c r="T503" t="s">
        <v>31</v>
      </c>
      <c r="U503" t="s">
        <v>31</v>
      </c>
      <c r="V503" t="s">
        <v>31</v>
      </c>
      <c r="W503" t="s">
        <v>31</v>
      </c>
      <c r="X503" t="s">
        <v>31</v>
      </c>
      <c r="Y503" t="s">
        <v>31</v>
      </c>
      <c r="Z503" t="s">
        <v>31</v>
      </c>
      <c r="AA503" t="s">
        <v>31</v>
      </c>
      <c r="AB503" t="s">
        <v>31</v>
      </c>
      <c r="AC503" t="s">
        <v>31</v>
      </c>
    </row>
    <row r="504" spans="1:29" hidden="1">
      <c r="A504" t="s">
        <v>80</v>
      </c>
      <c r="B504" t="s">
        <v>167</v>
      </c>
      <c r="C504" t="s">
        <v>128</v>
      </c>
      <c r="D504" t="s">
        <v>164</v>
      </c>
      <c r="E504">
        <v>18</v>
      </c>
      <c r="F504">
        <v>5.2</v>
      </c>
      <c r="G504" s="2">
        <v>0.46147037800000001</v>
      </c>
      <c r="H504">
        <v>1</v>
      </c>
      <c r="I504">
        <v>23</v>
      </c>
      <c r="J504">
        <v>4.2999999999999997E-2</v>
      </c>
      <c r="K504" t="s">
        <v>31</v>
      </c>
      <c r="L504" t="s">
        <v>31</v>
      </c>
      <c r="M504" t="s">
        <v>31</v>
      </c>
      <c r="N504">
        <v>7.3</v>
      </c>
      <c r="O504">
        <v>9.77</v>
      </c>
      <c r="P504">
        <v>0.14000000000000001</v>
      </c>
      <c r="Q504" t="s">
        <v>31</v>
      </c>
      <c r="R504">
        <v>6.2E-2</v>
      </c>
      <c r="S504" t="s">
        <v>31</v>
      </c>
      <c r="T504" t="s">
        <v>31</v>
      </c>
      <c r="U504">
        <v>1</v>
      </c>
      <c r="V504" t="s">
        <v>31</v>
      </c>
      <c r="W504">
        <v>0.14499999999999999</v>
      </c>
      <c r="X504">
        <v>0.114</v>
      </c>
      <c r="Y504">
        <v>7.4999999999999997E-2</v>
      </c>
      <c r="Z504">
        <v>0.19900000000000001</v>
      </c>
      <c r="AA504" t="s">
        <v>31</v>
      </c>
      <c r="AB504" t="s">
        <v>31</v>
      </c>
      <c r="AC504">
        <v>0.27400000000000002</v>
      </c>
    </row>
    <row r="505" spans="1:29" hidden="1">
      <c r="A505" t="s">
        <v>80</v>
      </c>
      <c r="B505" t="s">
        <v>167</v>
      </c>
      <c r="C505" t="s">
        <v>204</v>
      </c>
      <c r="D505" t="s">
        <v>203</v>
      </c>
      <c r="E505">
        <v>54</v>
      </c>
      <c r="F505">
        <v>11.1</v>
      </c>
      <c r="G505" s="2">
        <v>1.205449054</v>
      </c>
      <c r="H505">
        <v>3</v>
      </c>
      <c r="I505">
        <v>23</v>
      </c>
      <c r="J505">
        <v>0.13</v>
      </c>
      <c r="K505" t="s">
        <v>31</v>
      </c>
      <c r="L505" t="s">
        <v>31</v>
      </c>
      <c r="M505" t="s">
        <v>31</v>
      </c>
      <c r="N505">
        <v>7.3</v>
      </c>
      <c r="O505">
        <v>9.77</v>
      </c>
      <c r="P505">
        <v>0.14000000000000001</v>
      </c>
      <c r="Q505" t="s">
        <v>31</v>
      </c>
      <c r="R505">
        <v>6.2E-2</v>
      </c>
      <c r="S505" t="s">
        <v>31</v>
      </c>
      <c r="T505" t="s">
        <v>31</v>
      </c>
      <c r="U505">
        <v>1</v>
      </c>
      <c r="V505" t="s">
        <v>31</v>
      </c>
      <c r="W505">
        <v>0.14499999999999999</v>
      </c>
      <c r="X505">
        <v>0.114</v>
      </c>
      <c r="Y505">
        <v>7.4999999999999997E-2</v>
      </c>
      <c r="Z505">
        <v>0.19900000000000001</v>
      </c>
      <c r="AA505" t="s">
        <v>31</v>
      </c>
      <c r="AB505" t="s">
        <v>31</v>
      </c>
      <c r="AC505">
        <v>0.27400000000000002</v>
      </c>
    </row>
    <row r="506" spans="1:29" hidden="1">
      <c r="A506" t="s">
        <v>80</v>
      </c>
      <c r="B506" t="s">
        <v>167</v>
      </c>
      <c r="C506" t="s">
        <v>204</v>
      </c>
      <c r="D506" t="s">
        <v>210</v>
      </c>
      <c r="E506">
        <v>69.5</v>
      </c>
      <c r="F506">
        <v>13.3</v>
      </c>
      <c r="G506" s="2">
        <v>1.5029055069999999</v>
      </c>
      <c r="H506">
        <v>6</v>
      </c>
      <c r="I506">
        <v>23</v>
      </c>
      <c r="J506">
        <v>0.26100000000000001</v>
      </c>
      <c r="K506" t="s">
        <v>31</v>
      </c>
      <c r="L506" t="s">
        <v>31</v>
      </c>
      <c r="M506" t="s">
        <v>31</v>
      </c>
      <c r="N506">
        <v>7.3</v>
      </c>
      <c r="O506">
        <v>9.77</v>
      </c>
      <c r="P506">
        <v>0.14000000000000001</v>
      </c>
      <c r="Q506" t="s">
        <v>31</v>
      </c>
      <c r="R506">
        <v>6.2E-2</v>
      </c>
      <c r="S506" t="s">
        <v>31</v>
      </c>
      <c r="T506" t="s">
        <v>31</v>
      </c>
      <c r="U506">
        <v>1</v>
      </c>
      <c r="V506" t="s">
        <v>31</v>
      </c>
      <c r="W506">
        <v>0.14499999999999999</v>
      </c>
      <c r="X506">
        <v>0.114</v>
      </c>
      <c r="Y506">
        <v>7.4999999999999997E-2</v>
      </c>
      <c r="Z506">
        <v>0.19900000000000001</v>
      </c>
      <c r="AA506" t="s">
        <v>31</v>
      </c>
      <c r="AB506" t="s">
        <v>31</v>
      </c>
      <c r="AC506">
        <v>0.27400000000000002</v>
      </c>
    </row>
    <row r="507" spans="1:29" hidden="1">
      <c r="A507" t="s">
        <v>80</v>
      </c>
      <c r="B507" t="s">
        <v>106</v>
      </c>
      <c r="C507" t="s">
        <v>32</v>
      </c>
      <c r="D507" t="s">
        <v>104</v>
      </c>
      <c r="E507">
        <v>1770</v>
      </c>
      <c r="F507">
        <v>22.3</v>
      </c>
      <c r="G507" s="2">
        <v>25.45474201</v>
      </c>
      <c r="H507">
        <v>1</v>
      </c>
      <c r="I507" t="s">
        <v>31</v>
      </c>
      <c r="J507" t="s">
        <v>31</v>
      </c>
      <c r="K507" t="s">
        <v>31</v>
      </c>
      <c r="L507" t="s">
        <v>31</v>
      </c>
      <c r="M507" t="s">
        <v>31</v>
      </c>
      <c r="N507">
        <v>13.15</v>
      </c>
      <c r="O507">
        <v>15.71</v>
      </c>
      <c r="P507">
        <v>2.0430000000000001</v>
      </c>
      <c r="Q507" t="s">
        <v>31</v>
      </c>
      <c r="R507">
        <v>0.19400000000000001</v>
      </c>
      <c r="S507">
        <v>2.6469999999999998</v>
      </c>
      <c r="T507">
        <v>0.438</v>
      </c>
      <c r="U507">
        <v>1.8</v>
      </c>
      <c r="V507" t="s">
        <v>31</v>
      </c>
      <c r="W507">
        <v>8.4000000000000005E-2</v>
      </c>
      <c r="X507">
        <v>6.0999999999999999E-2</v>
      </c>
      <c r="Y507">
        <v>0.22800000000000001</v>
      </c>
      <c r="Z507">
        <v>6.7000000000000004E-2</v>
      </c>
      <c r="AA507" t="s">
        <v>31</v>
      </c>
      <c r="AB507" t="s">
        <v>31</v>
      </c>
      <c r="AC507">
        <v>0.29499999999999998</v>
      </c>
    </row>
    <row r="508" spans="1:29" hidden="1">
      <c r="A508" t="s">
        <v>80</v>
      </c>
      <c r="B508" t="s">
        <v>156</v>
      </c>
      <c r="C508" t="s">
        <v>128</v>
      </c>
      <c r="D508" t="s">
        <v>126</v>
      </c>
      <c r="E508">
        <v>18</v>
      </c>
      <c r="F508">
        <v>7.4</v>
      </c>
      <c r="G508" s="2">
        <v>0.46147037800000001</v>
      </c>
      <c r="H508">
        <v>1</v>
      </c>
      <c r="I508">
        <v>1.3</v>
      </c>
      <c r="J508">
        <v>0.8</v>
      </c>
      <c r="K508" t="s">
        <v>31</v>
      </c>
      <c r="L508" t="s">
        <v>31</v>
      </c>
      <c r="M508" t="s">
        <v>31</v>
      </c>
      <c r="N508">
        <v>4.2</v>
      </c>
      <c r="O508">
        <v>4.3</v>
      </c>
      <c r="P508" t="s">
        <v>31</v>
      </c>
      <c r="Q508" t="s">
        <v>31</v>
      </c>
      <c r="R508" t="s">
        <v>31</v>
      </c>
      <c r="S508" t="s">
        <v>31</v>
      </c>
      <c r="T508" t="s">
        <v>31</v>
      </c>
      <c r="U508" t="s">
        <v>31</v>
      </c>
      <c r="V508" t="s">
        <v>31</v>
      </c>
      <c r="W508" t="s">
        <v>31</v>
      </c>
      <c r="X508" t="s">
        <v>31</v>
      </c>
      <c r="Y508" t="s">
        <v>31</v>
      </c>
      <c r="Z508" t="s">
        <v>31</v>
      </c>
      <c r="AA508" t="s">
        <v>31</v>
      </c>
      <c r="AB508" t="s">
        <v>31</v>
      </c>
      <c r="AC508" t="s">
        <v>31</v>
      </c>
    </row>
    <row r="509" spans="1:29" hidden="1">
      <c r="A509" t="s">
        <v>87</v>
      </c>
      <c r="B509" t="s">
        <v>86</v>
      </c>
      <c r="C509" t="s">
        <v>70</v>
      </c>
      <c r="D509" t="s">
        <v>84</v>
      </c>
      <c r="E509">
        <v>14.4</v>
      </c>
      <c r="F509">
        <v>7.7</v>
      </c>
      <c r="G509" s="2">
        <v>0.37970320499999999</v>
      </c>
      <c r="H509">
        <v>1</v>
      </c>
      <c r="I509">
        <v>20.8</v>
      </c>
      <c r="J509">
        <v>4.8000000000000001E-2</v>
      </c>
      <c r="K509" t="s">
        <v>31</v>
      </c>
      <c r="L509" t="s">
        <v>31</v>
      </c>
      <c r="M509" t="s">
        <v>31</v>
      </c>
      <c r="N509">
        <v>5.26</v>
      </c>
      <c r="O509">
        <v>5.23</v>
      </c>
      <c r="P509">
        <v>0.161</v>
      </c>
      <c r="Q509">
        <v>0.1</v>
      </c>
      <c r="R509">
        <v>8.5000000000000006E-2</v>
      </c>
      <c r="S509">
        <v>8.0000000000000002E-3</v>
      </c>
      <c r="T509">
        <v>2.3E-2</v>
      </c>
      <c r="U509">
        <v>1</v>
      </c>
      <c r="V509">
        <v>0.86</v>
      </c>
      <c r="W509">
        <v>0.08</v>
      </c>
      <c r="X509">
        <v>2.9000000000000001E-2</v>
      </c>
      <c r="Y509">
        <v>1E-3</v>
      </c>
      <c r="Z509" t="s">
        <v>31</v>
      </c>
      <c r="AA509" t="s">
        <v>31</v>
      </c>
      <c r="AB509" t="s">
        <v>31</v>
      </c>
      <c r="AC509">
        <v>1E-3</v>
      </c>
    </row>
    <row r="510" spans="1:29" hidden="1">
      <c r="A510" t="s">
        <v>87</v>
      </c>
      <c r="B510" t="s">
        <v>86</v>
      </c>
      <c r="C510" t="s">
        <v>70</v>
      </c>
      <c r="D510" t="s">
        <v>90</v>
      </c>
      <c r="E510">
        <v>15</v>
      </c>
      <c r="F510">
        <v>6.9</v>
      </c>
      <c r="G510" s="2">
        <v>0.39349502400000003</v>
      </c>
      <c r="H510">
        <v>1</v>
      </c>
      <c r="I510">
        <v>139.69999999999999</v>
      </c>
      <c r="J510">
        <v>1E-3</v>
      </c>
      <c r="K510" t="s">
        <v>31</v>
      </c>
      <c r="L510" t="s">
        <v>31</v>
      </c>
      <c r="M510" t="s">
        <v>31</v>
      </c>
      <c r="N510">
        <v>5.26</v>
      </c>
      <c r="O510">
        <v>5.23</v>
      </c>
      <c r="P510">
        <v>0.161</v>
      </c>
      <c r="Q510">
        <v>0.1</v>
      </c>
      <c r="R510">
        <v>8.5000000000000006E-2</v>
      </c>
      <c r="S510">
        <v>8.0000000000000002E-3</v>
      </c>
      <c r="T510">
        <v>2.3E-2</v>
      </c>
      <c r="U510">
        <v>1</v>
      </c>
      <c r="V510">
        <v>0.86</v>
      </c>
      <c r="W510">
        <v>0.08</v>
      </c>
      <c r="X510">
        <v>2.9000000000000001E-2</v>
      </c>
      <c r="Y510">
        <v>1E-3</v>
      </c>
      <c r="Z510" t="s">
        <v>31</v>
      </c>
      <c r="AA510" t="s">
        <v>31</v>
      </c>
      <c r="AB510" t="s">
        <v>31</v>
      </c>
      <c r="AC510">
        <v>1E-3</v>
      </c>
    </row>
    <row r="511" spans="1:29" hidden="1">
      <c r="A511" t="s">
        <v>43</v>
      </c>
      <c r="B511" t="s">
        <v>107</v>
      </c>
      <c r="C511" t="s">
        <v>32</v>
      </c>
      <c r="D511" t="s">
        <v>104</v>
      </c>
      <c r="E511">
        <v>1770</v>
      </c>
      <c r="F511">
        <v>22.3</v>
      </c>
      <c r="G511" s="2">
        <v>25.45474201</v>
      </c>
      <c r="H511">
        <v>2</v>
      </c>
      <c r="I511">
        <v>250</v>
      </c>
      <c r="J511">
        <v>8.0000000000000002E-3</v>
      </c>
      <c r="K511" t="s">
        <v>31</v>
      </c>
      <c r="L511" t="s">
        <v>31</v>
      </c>
      <c r="M511" t="s">
        <v>31</v>
      </c>
      <c r="N511">
        <v>18</v>
      </c>
      <c r="O511">
        <v>21</v>
      </c>
      <c r="P511" t="s">
        <v>31</v>
      </c>
      <c r="Q511" t="s">
        <v>31</v>
      </c>
      <c r="R511" t="s">
        <v>31</v>
      </c>
      <c r="S511" t="s">
        <v>31</v>
      </c>
      <c r="T511" t="s">
        <v>31</v>
      </c>
      <c r="U511" t="s">
        <v>31</v>
      </c>
      <c r="V511" t="s">
        <v>31</v>
      </c>
      <c r="W511" t="s">
        <v>31</v>
      </c>
      <c r="X511" t="s">
        <v>31</v>
      </c>
      <c r="Y511" t="s">
        <v>31</v>
      </c>
      <c r="Z511" t="s">
        <v>31</v>
      </c>
      <c r="AA511" t="s">
        <v>31</v>
      </c>
      <c r="AB511" t="s">
        <v>31</v>
      </c>
      <c r="AC511" t="s">
        <v>31</v>
      </c>
    </row>
    <row r="512" spans="1:29" hidden="1">
      <c r="A512" t="s">
        <v>43</v>
      </c>
      <c r="B512" t="s">
        <v>53</v>
      </c>
      <c r="C512" t="s">
        <v>32</v>
      </c>
      <c r="D512" t="s">
        <v>29</v>
      </c>
      <c r="E512">
        <v>1250</v>
      </c>
      <c r="F512">
        <v>19.100000000000001</v>
      </c>
      <c r="G512" s="2">
        <v>18.781880900000001</v>
      </c>
      <c r="H512">
        <v>1</v>
      </c>
      <c r="I512" t="s">
        <v>31</v>
      </c>
      <c r="J512" t="s">
        <v>31</v>
      </c>
      <c r="K512" t="s">
        <v>31</v>
      </c>
      <c r="L512" t="s">
        <v>31</v>
      </c>
      <c r="M512" t="s">
        <v>31</v>
      </c>
      <c r="N512">
        <v>7.82</v>
      </c>
      <c r="O512">
        <v>11.41</v>
      </c>
      <c r="P512">
        <v>0.33</v>
      </c>
      <c r="Q512" t="s">
        <v>31</v>
      </c>
      <c r="R512">
        <v>0.15</v>
      </c>
      <c r="S512" t="s">
        <v>31</v>
      </c>
      <c r="T512" t="s">
        <v>31</v>
      </c>
      <c r="U512">
        <v>1</v>
      </c>
      <c r="V512">
        <v>0.56000000000000005</v>
      </c>
      <c r="W512">
        <v>0.58899999999999997</v>
      </c>
      <c r="X512">
        <v>0.11</v>
      </c>
      <c r="Y512" t="s">
        <v>31</v>
      </c>
      <c r="Z512" t="s">
        <v>31</v>
      </c>
      <c r="AA512" t="s">
        <v>31</v>
      </c>
      <c r="AB512" t="s">
        <v>31</v>
      </c>
      <c r="AC512" t="s">
        <v>31</v>
      </c>
    </row>
    <row r="513" spans="1:29" hidden="1">
      <c r="A513" t="s">
        <v>43</v>
      </c>
      <c r="B513" t="s">
        <v>53</v>
      </c>
      <c r="C513" t="s">
        <v>32</v>
      </c>
      <c r="D513" t="s">
        <v>104</v>
      </c>
      <c r="E513">
        <v>1770</v>
      </c>
      <c r="F513">
        <v>22.3</v>
      </c>
      <c r="G513" s="2">
        <v>25.45474201</v>
      </c>
      <c r="H513">
        <v>5</v>
      </c>
      <c r="I513">
        <v>70</v>
      </c>
      <c r="J513">
        <v>7.0999999999999994E-2</v>
      </c>
      <c r="K513" t="s">
        <v>31</v>
      </c>
      <c r="L513" t="s">
        <v>31</v>
      </c>
      <c r="M513" t="s">
        <v>31</v>
      </c>
      <c r="N513">
        <v>7.82</v>
      </c>
      <c r="O513">
        <v>11.41</v>
      </c>
      <c r="P513">
        <v>0.33</v>
      </c>
      <c r="Q513" t="s">
        <v>31</v>
      </c>
      <c r="R513">
        <v>0.15</v>
      </c>
      <c r="S513" t="s">
        <v>31</v>
      </c>
      <c r="T513" t="s">
        <v>31</v>
      </c>
      <c r="U513">
        <v>1</v>
      </c>
      <c r="V513">
        <v>0.56000000000000005</v>
      </c>
      <c r="W513">
        <v>0.58899999999999997</v>
      </c>
      <c r="X513">
        <v>0.11</v>
      </c>
      <c r="Y513" t="s">
        <v>31</v>
      </c>
      <c r="Z513" t="s">
        <v>31</v>
      </c>
      <c r="AA513" t="s">
        <v>31</v>
      </c>
      <c r="AB513" t="s">
        <v>31</v>
      </c>
      <c r="AC513" t="s">
        <v>31</v>
      </c>
    </row>
    <row r="514" spans="1:29" hidden="1">
      <c r="A514" t="s">
        <v>45</v>
      </c>
      <c r="B514" t="s">
        <v>158</v>
      </c>
      <c r="C514" t="s">
        <v>128</v>
      </c>
      <c r="D514" t="s">
        <v>126</v>
      </c>
      <c r="E514">
        <v>18</v>
      </c>
      <c r="F514">
        <v>7.4</v>
      </c>
      <c r="G514" s="2">
        <v>0.46147037800000001</v>
      </c>
      <c r="H514">
        <v>7</v>
      </c>
      <c r="I514">
        <v>254</v>
      </c>
      <c r="J514">
        <v>2.8000000000000001E-2</v>
      </c>
      <c r="K514" t="s">
        <v>31</v>
      </c>
      <c r="L514" t="s">
        <v>31</v>
      </c>
      <c r="M514" t="s">
        <v>31</v>
      </c>
      <c r="N514" t="s">
        <v>31</v>
      </c>
      <c r="O514" t="s">
        <v>31</v>
      </c>
      <c r="P514" t="s">
        <v>31</v>
      </c>
      <c r="Q514" t="s">
        <v>31</v>
      </c>
      <c r="R514" t="s">
        <v>31</v>
      </c>
      <c r="S514" t="s">
        <v>31</v>
      </c>
      <c r="T514" t="s">
        <v>31</v>
      </c>
      <c r="U514" t="s">
        <v>31</v>
      </c>
      <c r="V514" t="s">
        <v>31</v>
      </c>
      <c r="W514" t="s">
        <v>31</v>
      </c>
      <c r="X514" t="s">
        <v>31</v>
      </c>
      <c r="Y514" t="s">
        <v>31</v>
      </c>
      <c r="Z514" t="s">
        <v>31</v>
      </c>
      <c r="AA514" t="s">
        <v>31</v>
      </c>
      <c r="AB514" t="s">
        <v>31</v>
      </c>
      <c r="AC514" t="s">
        <v>31</v>
      </c>
    </row>
    <row r="515" spans="1:29" hidden="1">
      <c r="A515" t="s">
        <v>160</v>
      </c>
      <c r="B515" t="s">
        <v>159</v>
      </c>
      <c r="C515" t="s">
        <v>128</v>
      </c>
      <c r="D515" t="s">
        <v>126</v>
      </c>
      <c r="E515">
        <v>18</v>
      </c>
      <c r="F515">
        <v>7.4</v>
      </c>
      <c r="G515" s="2">
        <v>0.46147037800000001</v>
      </c>
      <c r="H515">
        <v>3</v>
      </c>
      <c r="I515">
        <v>254</v>
      </c>
      <c r="J515">
        <v>1.2E-2</v>
      </c>
      <c r="K515" t="s">
        <v>31</v>
      </c>
      <c r="L515" t="s">
        <v>31</v>
      </c>
      <c r="M515" t="s">
        <v>31</v>
      </c>
      <c r="N515">
        <v>3.43</v>
      </c>
      <c r="O515">
        <v>5.92</v>
      </c>
      <c r="P515">
        <v>2.5999999999999999E-2</v>
      </c>
      <c r="Q515" t="s">
        <v>31</v>
      </c>
      <c r="R515">
        <v>2.4E-2</v>
      </c>
      <c r="S515" t="s">
        <v>31</v>
      </c>
      <c r="T515" t="s">
        <v>31</v>
      </c>
      <c r="U515">
        <v>2.9</v>
      </c>
      <c r="V515" t="s">
        <v>31</v>
      </c>
      <c r="W515">
        <v>0.747</v>
      </c>
      <c r="X515">
        <v>0.16600000000000001</v>
      </c>
      <c r="Y515">
        <v>0.03</v>
      </c>
      <c r="Z515" t="s">
        <v>31</v>
      </c>
      <c r="AA515" t="s">
        <v>31</v>
      </c>
      <c r="AB515" t="s">
        <v>31</v>
      </c>
      <c r="AC515">
        <v>0.03</v>
      </c>
    </row>
    <row r="516" spans="1:29" hidden="1">
      <c r="A516" t="s">
        <v>160</v>
      </c>
      <c r="B516" t="s">
        <v>159</v>
      </c>
      <c r="C516" t="s">
        <v>128</v>
      </c>
      <c r="D516" t="s">
        <v>168</v>
      </c>
      <c r="E516">
        <v>18.7</v>
      </c>
      <c r="F516">
        <v>6.1</v>
      </c>
      <c r="G516" s="2">
        <v>0.47711740499999999</v>
      </c>
      <c r="H516">
        <v>1</v>
      </c>
      <c r="I516">
        <v>254</v>
      </c>
      <c r="J516">
        <v>4.0000000000000001E-3</v>
      </c>
      <c r="K516" t="s">
        <v>31</v>
      </c>
      <c r="L516" t="s">
        <v>31</v>
      </c>
      <c r="M516" t="s">
        <v>31</v>
      </c>
      <c r="N516">
        <v>3.43</v>
      </c>
      <c r="O516">
        <v>5.92</v>
      </c>
      <c r="P516">
        <v>2.5999999999999999E-2</v>
      </c>
      <c r="Q516" t="s">
        <v>31</v>
      </c>
      <c r="R516">
        <v>2.4E-2</v>
      </c>
      <c r="S516" t="s">
        <v>31</v>
      </c>
      <c r="T516" t="s">
        <v>31</v>
      </c>
      <c r="U516">
        <v>2.9</v>
      </c>
      <c r="V516" t="s">
        <v>31</v>
      </c>
      <c r="W516">
        <v>0.747</v>
      </c>
      <c r="X516">
        <v>0.16600000000000001</v>
      </c>
      <c r="Y516">
        <v>0.03</v>
      </c>
      <c r="Z516" t="s">
        <v>31</v>
      </c>
      <c r="AA516" t="s">
        <v>31</v>
      </c>
      <c r="AB516" t="s">
        <v>31</v>
      </c>
      <c r="AC516">
        <v>0.03</v>
      </c>
    </row>
    <row r="517" spans="1:29" hidden="1">
      <c r="A517" t="s">
        <v>160</v>
      </c>
      <c r="B517" t="s">
        <v>159</v>
      </c>
      <c r="C517" t="s">
        <v>128</v>
      </c>
      <c r="D517" t="s">
        <v>169</v>
      </c>
      <c r="E517">
        <v>39</v>
      </c>
      <c r="F517">
        <v>8.3000000000000007</v>
      </c>
      <c r="G517" s="2">
        <v>0.90704089499999996</v>
      </c>
      <c r="H517">
        <v>1</v>
      </c>
      <c r="I517">
        <v>254</v>
      </c>
      <c r="J517">
        <v>4.0000000000000001E-3</v>
      </c>
      <c r="K517" t="s">
        <v>31</v>
      </c>
      <c r="L517" t="s">
        <v>31</v>
      </c>
      <c r="M517" t="s">
        <v>31</v>
      </c>
      <c r="N517">
        <v>3.43</v>
      </c>
      <c r="O517">
        <v>5.92</v>
      </c>
      <c r="P517">
        <v>2.5999999999999999E-2</v>
      </c>
      <c r="Q517" t="s">
        <v>31</v>
      </c>
      <c r="R517">
        <v>2.4E-2</v>
      </c>
      <c r="S517" t="s">
        <v>31</v>
      </c>
      <c r="T517" t="s">
        <v>31</v>
      </c>
      <c r="U517">
        <v>2.9</v>
      </c>
      <c r="V517" t="s">
        <v>31</v>
      </c>
      <c r="W517">
        <v>0.747</v>
      </c>
      <c r="X517">
        <v>0.16600000000000001</v>
      </c>
      <c r="Y517">
        <v>0.03</v>
      </c>
      <c r="Z517" t="s">
        <v>31</v>
      </c>
      <c r="AA517" t="s">
        <v>31</v>
      </c>
      <c r="AB517" t="s">
        <v>31</v>
      </c>
      <c r="AC517">
        <v>0.03</v>
      </c>
    </row>
    <row r="518" spans="1:29" hidden="1">
      <c r="A518" t="s">
        <v>43</v>
      </c>
      <c r="B518" t="s">
        <v>174</v>
      </c>
      <c r="C518" t="s">
        <v>128</v>
      </c>
      <c r="D518" t="s">
        <v>169</v>
      </c>
      <c r="E518">
        <v>39</v>
      </c>
      <c r="F518">
        <v>8.3000000000000007</v>
      </c>
      <c r="G518" s="2">
        <v>0.90704089499999996</v>
      </c>
      <c r="H518">
        <v>1</v>
      </c>
      <c r="I518">
        <v>2</v>
      </c>
      <c r="J518">
        <v>0.5</v>
      </c>
      <c r="K518" t="s">
        <v>31</v>
      </c>
      <c r="L518" t="s">
        <v>31</v>
      </c>
      <c r="M518" t="s">
        <v>31</v>
      </c>
      <c r="N518">
        <v>12</v>
      </c>
      <c r="O518" t="s">
        <v>31</v>
      </c>
      <c r="P518">
        <v>1.38</v>
      </c>
      <c r="Q518" t="s">
        <v>31</v>
      </c>
      <c r="R518" t="s">
        <v>31</v>
      </c>
      <c r="S518">
        <v>0.221</v>
      </c>
      <c r="T518">
        <v>0.221</v>
      </c>
      <c r="U518">
        <v>1</v>
      </c>
      <c r="V518" t="s">
        <v>31</v>
      </c>
      <c r="W518">
        <v>0.28000000000000003</v>
      </c>
      <c r="X518">
        <v>1.2E-2</v>
      </c>
      <c r="Y518" t="s">
        <v>31</v>
      </c>
      <c r="Z518" t="s">
        <v>31</v>
      </c>
      <c r="AA518">
        <v>0.09</v>
      </c>
      <c r="AB518" t="s">
        <v>31</v>
      </c>
      <c r="AC518" t="s">
        <v>31</v>
      </c>
    </row>
    <row r="519" spans="1:29" hidden="1">
      <c r="A519" t="s">
        <v>43</v>
      </c>
      <c r="B519" t="s">
        <v>174</v>
      </c>
      <c r="C519" t="s">
        <v>128</v>
      </c>
      <c r="D519" t="s">
        <v>178</v>
      </c>
      <c r="E519">
        <v>32.5</v>
      </c>
      <c r="F519">
        <v>8.9</v>
      </c>
      <c r="G519" s="2">
        <v>0.77343226300000001</v>
      </c>
      <c r="H519">
        <v>1</v>
      </c>
      <c r="I519">
        <v>2</v>
      </c>
      <c r="J519">
        <v>0.5</v>
      </c>
      <c r="K519" t="s">
        <v>31</v>
      </c>
      <c r="L519" t="s">
        <v>31</v>
      </c>
      <c r="M519" t="s">
        <v>31</v>
      </c>
      <c r="N519">
        <v>12</v>
      </c>
      <c r="O519" t="s">
        <v>31</v>
      </c>
      <c r="P519">
        <v>1.38</v>
      </c>
      <c r="Q519" t="s">
        <v>31</v>
      </c>
      <c r="R519" t="s">
        <v>31</v>
      </c>
      <c r="S519">
        <v>0.221</v>
      </c>
      <c r="T519">
        <v>0.221</v>
      </c>
      <c r="U519">
        <v>1</v>
      </c>
      <c r="V519" t="s">
        <v>31</v>
      </c>
      <c r="W519">
        <v>0.28000000000000003</v>
      </c>
      <c r="X519">
        <v>1.2E-2</v>
      </c>
      <c r="Y519" t="s">
        <v>31</v>
      </c>
      <c r="Z519" t="s">
        <v>31</v>
      </c>
      <c r="AA519">
        <v>0.09</v>
      </c>
      <c r="AB519" t="s">
        <v>31</v>
      </c>
      <c r="AC519" t="s">
        <v>31</v>
      </c>
    </row>
    <row r="520" spans="1:29" hidden="1">
      <c r="A520" t="s">
        <v>55</v>
      </c>
      <c r="B520" t="s">
        <v>54</v>
      </c>
      <c r="C520" t="s">
        <v>32</v>
      </c>
      <c r="D520" t="s">
        <v>29</v>
      </c>
      <c r="E520">
        <v>1250</v>
      </c>
      <c r="F520">
        <v>19.100000000000001</v>
      </c>
      <c r="G520" s="2">
        <v>18.781880900000001</v>
      </c>
      <c r="H520">
        <v>1</v>
      </c>
      <c r="I520" t="s">
        <v>31</v>
      </c>
      <c r="J520" t="s">
        <v>31</v>
      </c>
      <c r="K520" t="s">
        <v>31</v>
      </c>
      <c r="L520" t="s">
        <v>31</v>
      </c>
      <c r="M520" t="s">
        <v>31</v>
      </c>
      <c r="N520">
        <v>8.19</v>
      </c>
      <c r="O520">
        <v>10.95</v>
      </c>
      <c r="P520">
        <v>0.26200000000000001</v>
      </c>
      <c r="Q520" t="s">
        <v>31</v>
      </c>
      <c r="R520">
        <v>6.0000000000000001E-3</v>
      </c>
      <c r="S520">
        <v>0.19400000000000001</v>
      </c>
      <c r="T520">
        <v>3.1E-2</v>
      </c>
      <c r="U520">
        <v>8.6999999999999993</v>
      </c>
      <c r="V520">
        <v>0.66</v>
      </c>
      <c r="W520">
        <v>4.8000000000000001E-2</v>
      </c>
      <c r="X520">
        <v>0.11799999999999999</v>
      </c>
      <c r="Y520">
        <v>0.09</v>
      </c>
      <c r="Z520">
        <v>0.39</v>
      </c>
      <c r="AA520" t="s">
        <v>31</v>
      </c>
      <c r="AB520">
        <v>0.72599999999999998</v>
      </c>
      <c r="AC520">
        <v>0.48099999999999998</v>
      </c>
    </row>
    <row r="521" spans="1:29" hidden="1">
      <c r="A521" t="s">
        <v>78</v>
      </c>
      <c r="B521" t="s">
        <v>77</v>
      </c>
      <c r="C521" t="s">
        <v>112</v>
      </c>
      <c r="D521" t="s">
        <v>110</v>
      </c>
      <c r="E521">
        <v>200</v>
      </c>
      <c r="F521">
        <v>23.6</v>
      </c>
      <c r="G521" s="2">
        <v>3.785630201</v>
      </c>
      <c r="H521">
        <v>17</v>
      </c>
      <c r="I521">
        <v>19.899999999999999</v>
      </c>
      <c r="J521">
        <v>0.42699999999999999</v>
      </c>
      <c r="K521" t="s">
        <v>31</v>
      </c>
      <c r="L521" t="s">
        <v>31</v>
      </c>
      <c r="M521" t="s">
        <v>31</v>
      </c>
      <c r="N521">
        <v>12.7</v>
      </c>
      <c r="O521">
        <v>20.350000000000001</v>
      </c>
      <c r="P521">
        <v>1.9570000000000001</v>
      </c>
      <c r="Q521">
        <v>2.74</v>
      </c>
      <c r="R521">
        <v>0.26500000000000001</v>
      </c>
      <c r="S521">
        <v>0.91800000000000004</v>
      </c>
      <c r="T521">
        <v>0.317</v>
      </c>
      <c r="U521">
        <v>1.1000000000000001</v>
      </c>
      <c r="V521">
        <v>0.8</v>
      </c>
      <c r="W521">
        <v>9.9000000000000005E-2</v>
      </c>
      <c r="X521">
        <v>6.4000000000000001E-2</v>
      </c>
      <c r="Y521">
        <v>1.4E-2</v>
      </c>
      <c r="Z521" t="s">
        <v>31</v>
      </c>
      <c r="AA521" t="s">
        <v>31</v>
      </c>
      <c r="AB521" t="s">
        <v>31</v>
      </c>
      <c r="AC521">
        <v>1.4E-2</v>
      </c>
    </row>
    <row r="522" spans="1:29" hidden="1">
      <c r="A522" t="s">
        <v>80</v>
      </c>
      <c r="B522" t="s">
        <v>79</v>
      </c>
      <c r="C522" t="s">
        <v>70</v>
      </c>
      <c r="D522" t="s">
        <v>68</v>
      </c>
      <c r="E522">
        <v>11</v>
      </c>
      <c r="F522">
        <v>6.1</v>
      </c>
      <c r="G522" s="2">
        <v>0.30006296300000002</v>
      </c>
      <c r="H522">
        <v>3</v>
      </c>
      <c r="I522">
        <v>47</v>
      </c>
      <c r="J522">
        <v>6.4000000000000001E-2</v>
      </c>
      <c r="K522" t="s">
        <v>31</v>
      </c>
      <c r="L522" t="s">
        <v>31</v>
      </c>
      <c r="M522" t="s">
        <v>31</v>
      </c>
      <c r="N522">
        <v>58.67</v>
      </c>
      <c r="O522">
        <v>67.13</v>
      </c>
      <c r="P522">
        <v>60.097999999999999</v>
      </c>
      <c r="Q522" t="s">
        <v>31</v>
      </c>
      <c r="R522">
        <v>0.20899999999999999</v>
      </c>
      <c r="S522">
        <v>94.885000000000005</v>
      </c>
      <c r="T522">
        <v>31.155999999999999</v>
      </c>
      <c r="U522">
        <v>170.2</v>
      </c>
      <c r="V522">
        <v>0.84</v>
      </c>
      <c r="W522">
        <v>1.9E-2</v>
      </c>
      <c r="X522">
        <v>0.04</v>
      </c>
      <c r="Y522">
        <v>0.182</v>
      </c>
      <c r="Z522">
        <v>0.20899999999999999</v>
      </c>
      <c r="AA522">
        <v>0.622</v>
      </c>
      <c r="AB522" t="s">
        <v>31</v>
      </c>
      <c r="AC522">
        <v>0.39100000000000001</v>
      </c>
    </row>
    <row r="523" spans="1:29" hidden="1">
      <c r="A523" t="s">
        <v>80</v>
      </c>
      <c r="B523" t="s">
        <v>79</v>
      </c>
      <c r="C523" t="s">
        <v>128</v>
      </c>
      <c r="D523" t="s">
        <v>169</v>
      </c>
      <c r="E523">
        <v>39</v>
      </c>
      <c r="F523">
        <v>8.3000000000000007</v>
      </c>
      <c r="G523" s="2">
        <v>0.90704089499999996</v>
      </c>
      <c r="H523">
        <v>3</v>
      </c>
      <c r="I523">
        <v>47</v>
      </c>
      <c r="J523">
        <v>6.4000000000000001E-2</v>
      </c>
      <c r="K523" t="s">
        <v>31</v>
      </c>
      <c r="L523" t="s">
        <v>31</v>
      </c>
      <c r="M523" t="s">
        <v>31</v>
      </c>
      <c r="N523">
        <v>58.67</v>
      </c>
      <c r="O523">
        <v>67.13</v>
      </c>
      <c r="P523">
        <v>60.097999999999999</v>
      </c>
      <c r="Q523" t="s">
        <v>31</v>
      </c>
      <c r="R523">
        <v>0.20899999999999999</v>
      </c>
      <c r="S523">
        <v>94.885000000000005</v>
      </c>
      <c r="T523">
        <v>31.155999999999999</v>
      </c>
      <c r="U523">
        <v>170.2</v>
      </c>
      <c r="V523">
        <v>0.84</v>
      </c>
      <c r="W523">
        <v>1.9E-2</v>
      </c>
      <c r="X523">
        <v>0.04</v>
      </c>
      <c r="Y523">
        <v>0.182</v>
      </c>
      <c r="Z523">
        <v>0.20899999999999999</v>
      </c>
      <c r="AA523">
        <v>0.622</v>
      </c>
      <c r="AB523" t="s">
        <v>31</v>
      </c>
      <c r="AC523">
        <v>0.39100000000000001</v>
      </c>
    </row>
    <row r="524" spans="1:29" hidden="1">
      <c r="A524" t="s">
        <v>80</v>
      </c>
      <c r="B524" t="s">
        <v>79</v>
      </c>
      <c r="C524" t="s">
        <v>128</v>
      </c>
      <c r="D524" t="s">
        <v>178</v>
      </c>
      <c r="E524">
        <v>32.5</v>
      </c>
      <c r="F524">
        <v>8.9</v>
      </c>
      <c r="G524" s="2">
        <v>0.77343226300000001</v>
      </c>
      <c r="H524">
        <v>35</v>
      </c>
      <c r="I524">
        <v>47</v>
      </c>
      <c r="J524">
        <v>0.745</v>
      </c>
      <c r="K524" t="s">
        <v>31</v>
      </c>
      <c r="L524" t="s">
        <v>31</v>
      </c>
      <c r="M524" t="s">
        <v>31</v>
      </c>
      <c r="N524">
        <v>58.67</v>
      </c>
      <c r="O524">
        <v>67.13</v>
      </c>
      <c r="P524">
        <v>60.097999999999999</v>
      </c>
      <c r="Q524" t="s">
        <v>31</v>
      </c>
      <c r="R524">
        <v>0.20899999999999999</v>
      </c>
      <c r="S524">
        <v>94.885000000000005</v>
      </c>
      <c r="T524">
        <v>31.155999999999999</v>
      </c>
      <c r="U524">
        <v>170.2</v>
      </c>
      <c r="V524">
        <v>0.84</v>
      </c>
      <c r="W524">
        <v>1.9E-2</v>
      </c>
      <c r="X524">
        <v>0.04</v>
      </c>
      <c r="Y524">
        <v>0.182</v>
      </c>
      <c r="Z524">
        <v>0.20899999999999999</v>
      </c>
      <c r="AA524">
        <v>0.622</v>
      </c>
      <c r="AB524" t="s">
        <v>31</v>
      </c>
      <c r="AC524">
        <v>0.39100000000000001</v>
      </c>
    </row>
    <row r="525" spans="1:29" hidden="1">
      <c r="A525" t="s">
        <v>57</v>
      </c>
      <c r="B525" t="s">
        <v>56</v>
      </c>
      <c r="C525" t="s">
        <v>32</v>
      </c>
      <c r="D525" t="s">
        <v>29</v>
      </c>
      <c r="E525">
        <v>1250</v>
      </c>
      <c r="F525">
        <v>19.100000000000001</v>
      </c>
      <c r="G525" s="2">
        <v>18.781880900000001</v>
      </c>
      <c r="H525">
        <v>1</v>
      </c>
      <c r="I525" t="s">
        <v>31</v>
      </c>
      <c r="J525" t="s">
        <v>31</v>
      </c>
      <c r="K525" t="s">
        <v>31</v>
      </c>
      <c r="L525" t="s">
        <v>31</v>
      </c>
      <c r="M525" t="s">
        <v>31</v>
      </c>
      <c r="N525">
        <v>15.96</v>
      </c>
      <c r="O525">
        <v>20.86</v>
      </c>
      <c r="P525">
        <v>3.1949999999999998</v>
      </c>
      <c r="Q525">
        <v>1.45</v>
      </c>
      <c r="R525">
        <v>1.9</v>
      </c>
      <c r="S525">
        <v>0.23</v>
      </c>
      <c r="T525">
        <v>1.53</v>
      </c>
      <c r="U525">
        <v>1.5</v>
      </c>
      <c r="V525">
        <v>0.86</v>
      </c>
      <c r="W525">
        <v>9.9000000000000005E-2</v>
      </c>
      <c r="X525">
        <v>6.2E-2</v>
      </c>
      <c r="Y525">
        <v>0</v>
      </c>
      <c r="Z525" t="s">
        <v>31</v>
      </c>
      <c r="AA525" t="s">
        <v>31</v>
      </c>
      <c r="AB525">
        <v>0.69499999999999995</v>
      </c>
      <c r="AC525">
        <v>0</v>
      </c>
    </row>
    <row r="526" spans="1:29" hidden="1">
      <c r="A526" t="s">
        <v>57</v>
      </c>
      <c r="B526" t="s">
        <v>56</v>
      </c>
      <c r="C526" t="s">
        <v>32</v>
      </c>
      <c r="D526" t="s">
        <v>104</v>
      </c>
      <c r="E526">
        <v>1770</v>
      </c>
      <c r="F526">
        <v>22.3</v>
      </c>
      <c r="G526" s="2">
        <v>25.45474201</v>
      </c>
      <c r="H526">
        <v>1</v>
      </c>
      <c r="I526" t="s">
        <v>31</v>
      </c>
      <c r="J526" t="s">
        <v>31</v>
      </c>
      <c r="K526" t="s">
        <v>31</v>
      </c>
      <c r="L526" t="s">
        <v>31</v>
      </c>
      <c r="M526" t="s">
        <v>31</v>
      </c>
      <c r="N526">
        <v>15.96</v>
      </c>
      <c r="O526">
        <v>20.86</v>
      </c>
      <c r="P526">
        <v>3.1949999999999998</v>
      </c>
      <c r="Q526">
        <v>1.45</v>
      </c>
      <c r="R526">
        <v>1.9</v>
      </c>
      <c r="S526">
        <v>0.23</v>
      </c>
      <c r="T526">
        <v>1.53</v>
      </c>
      <c r="U526">
        <v>1.5</v>
      </c>
      <c r="V526">
        <v>0.86</v>
      </c>
      <c r="W526">
        <v>9.9000000000000005E-2</v>
      </c>
      <c r="X526">
        <v>6.2E-2</v>
      </c>
      <c r="Y526">
        <v>0</v>
      </c>
      <c r="Z526" t="s">
        <v>31</v>
      </c>
      <c r="AA526" t="s">
        <v>31</v>
      </c>
      <c r="AB526">
        <v>0.69499999999999995</v>
      </c>
      <c r="AC526">
        <v>0</v>
      </c>
    </row>
    <row r="527" spans="1:29" hidden="1">
      <c r="A527" t="s">
        <v>82</v>
      </c>
      <c r="B527" t="s">
        <v>102</v>
      </c>
      <c r="C527" t="s">
        <v>70</v>
      </c>
      <c r="D527" t="s">
        <v>90</v>
      </c>
      <c r="E527">
        <v>15</v>
      </c>
      <c r="F527">
        <v>6.9</v>
      </c>
      <c r="G527" s="2">
        <v>0.39349502400000003</v>
      </c>
      <c r="H527">
        <v>1</v>
      </c>
      <c r="I527">
        <v>17.399999999999999</v>
      </c>
      <c r="J527">
        <v>2.9000000000000001E-2</v>
      </c>
      <c r="K527" t="s">
        <v>31</v>
      </c>
      <c r="L527" t="s">
        <v>31</v>
      </c>
      <c r="M527" t="s">
        <v>31</v>
      </c>
      <c r="N527">
        <v>5.17</v>
      </c>
      <c r="O527">
        <v>5.0999999999999996</v>
      </c>
      <c r="P527">
        <v>2.8000000000000001E-2</v>
      </c>
      <c r="Q527">
        <v>0.01</v>
      </c>
      <c r="R527">
        <v>1.2999999999999999E-2</v>
      </c>
      <c r="S527">
        <v>7.0000000000000001E-3</v>
      </c>
      <c r="T527">
        <v>1.2E-2</v>
      </c>
      <c r="U527">
        <v>1</v>
      </c>
      <c r="V527">
        <v>0.66</v>
      </c>
      <c r="W527">
        <v>5.5E-2</v>
      </c>
      <c r="X527">
        <v>6.9000000000000006E-2</v>
      </c>
      <c r="Y527">
        <v>8.9999999999999993E-3</v>
      </c>
      <c r="Z527" t="s">
        <v>31</v>
      </c>
      <c r="AA527" t="s">
        <v>31</v>
      </c>
      <c r="AB527" t="s">
        <v>31</v>
      </c>
      <c r="AC527">
        <v>8.9999999999999993E-3</v>
      </c>
    </row>
    <row r="528" spans="1:29" hidden="1">
      <c r="A528" t="s">
        <v>141</v>
      </c>
      <c r="B528" t="s">
        <v>190</v>
      </c>
      <c r="C528" t="s">
        <v>128</v>
      </c>
      <c r="D528" t="s">
        <v>178</v>
      </c>
      <c r="E528">
        <v>32.5</v>
      </c>
      <c r="F528">
        <v>8.9</v>
      </c>
      <c r="G528" s="2">
        <v>0.77343226300000001</v>
      </c>
      <c r="H528">
        <v>2</v>
      </c>
      <c r="I528">
        <v>250</v>
      </c>
      <c r="J528">
        <v>8.0000000000000002E-3</v>
      </c>
      <c r="K528" t="s">
        <v>31</v>
      </c>
      <c r="L528" t="s">
        <v>31</v>
      </c>
      <c r="M528" t="s">
        <v>31</v>
      </c>
      <c r="N528" t="s">
        <v>31</v>
      </c>
      <c r="O528" t="s">
        <v>31</v>
      </c>
      <c r="P528" t="s">
        <v>31</v>
      </c>
      <c r="Q528" t="s">
        <v>31</v>
      </c>
      <c r="R528" t="s">
        <v>31</v>
      </c>
      <c r="S528" t="s">
        <v>31</v>
      </c>
      <c r="T528" t="s">
        <v>31</v>
      </c>
      <c r="U528" t="s">
        <v>31</v>
      </c>
      <c r="V528" t="s">
        <v>31</v>
      </c>
      <c r="W528" t="s">
        <v>31</v>
      </c>
      <c r="X528" t="s">
        <v>31</v>
      </c>
      <c r="Y528" t="s">
        <v>31</v>
      </c>
      <c r="Z528" t="s">
        <v>31</v>
      </c>
      <c r="AA528" t="s">
        <v>31</v>
      </c>
      <c r="AB528" t="s">
        <v>31</v>
      </c>
      <c r="AC528" t="s">
        <v>31</v>
      </c>
    </row>
    <row r="529" spans="1:29" hidden="1">
      <c r="A529" t="s">
        <v>89</v>
      </c>
      <c r="B529" t="s">
        <v>209</v>
      </c>
      <c r="C529" t="s">
        <v>204</v>
      </c>
      <c r="D529" t="s">
        <v>203</v>
      </c>
      <c r="E529">
        <v>54</v>
      </c>
      <c r="F529">
        <v>11.1</v>
      </c>
      <c r="G529" s="2">
        <v>1.205449054</v>
      </c>
      <c r="H529">
        <v>6</v>
      </c>
      <c r="I529" t="s">
        <v>31</v>
      </c>
      <c r="J529" t="s">
        <v>31</v>
      </c>
      <c r="K529">
        <v>12</v>
      </c>
      <c r="L529">
        <v>2</v>
      </c>
      <c r="M529" t="s">
        <v>31</v>
      </c>
      <c r="N529">
        <v>10.029999999999999</v>
      </c>
      <c r="O529">
        <v>14.73</v>
      </c>
      <c r="P529">
        <v>1.23</v>
      </c>
      <c r="Q529" t="s">
        <v>31</v>
      </c>
      <c r="R529">
        <v>0.48199999999999998</v>
      </c>
      <c r="S529">
        <v>0.747</v>
      </c>
      <c r="T529">
        <v>0.48199999999999998</v>
      </c>
      <c r="U529">
        <v>1</v>
      </c>
      <c r="V529" t="s">
        <v>31</v>
      </c>
      <c r="W529" t="s">
        <v>31</v>
      </c>
      <c r="X529" t="s">
        <v>31</v>
      </c>
      <c r="Y529" t="s">
        <v>31</v>
      </c>
      <c r="Z529" t="s">
        <v>31</v>
      </c>
      <c r="AA529" t="s">
        <v>31</v>
      </c>
      <c r="AB529" t="s">
        <v>31</v>
      </c>
      <c r="AC529" t="s">
        <v>31</v>
      </c>
    </row>
    <row r="530" spans="1:29" hidden="1">
      <c r="A530" t="s">
        <v>89</v>
      </c>
      <c r="B530" t="s">
        <v>209</v>
      </c>
      <c r="C530" t="s">
        <v>204</v>
      </c>
      <c r="D530" t="s">
        <v>210</v>
      </c>
      <c r="E530">
        <v>69.5</v>
      </c>
      <c r="F530">
        <v>13.3</v>
      </c>
      <c r="G530" s="2">
        <v>1.5029055069999999</v>
      </c>
      <c r="H530">
        <v>1</v>
      </c>
      <c r="I530" t="s">
        <v>31</v>
      </c>
      <c r="J530" t="s">
        <v>31</v>
      </c>
      <c r="K530">
        <v>1</v>
      </c>
      <c r="L530">
        <v>1</v>
      </c>
      <c r="M530" t="s">
        <v>31</v>
      </c>
      <c r="N530">
        <v>10.029999999999999</v>
      </c>
      <c r="O530">
        <v>14.73</v>
      </c>
      <c r="P530">
        <v>1.23</v>
      </c>
      <c r="Q530" t="s">
        <v>31</v>
      </c>
      <c r="R530">
        <v>0.48199999999999998</v>
      </c>
      <c r="S530">
        <v>0.747</v>
      </c>
      <c r="T530">
        <v>0.48199999999999998</v>
      </c>
      <c r="U530">
        <v>1</v>
      </c>
      <c r="V530" t="s">
        <v>31</v>
      </c>
      <c r="W530" t="s">
        <v>31</v>
      </c>
      <c r="X530" t="s">
        <v>31</v>
      </c>
      <c r="Y530" t="s">
        <v>31</v>
      </c>
      <c r="Z530" t="s">
        <v>31</v>
      </c>
      <c r="AA530" t="s">
        <v>31</v>
      </c>
      <c r="AB530" t="s">
        <v>31</v>
      </c>
      <c r="AC530" t="s">
        <v>31</v>
      </c>
    </row>
    <row r="531" spans="1:29" hidden="1">
      <c r="A531" t="s">
        <v>49</v>
      </c>
      <c r="B531" t="s">
        <v>103</v>
      </c>
      <c r="C531" t="s">
        <v>70</v>
      </c>
      <c r="D531" t="s">
        <v>90</v>
      </c>
      <c r="E531">
        <v>15</v>
      </c>
      <c r="F531">
        <v>6.9</v>
      </c>
      <c r="G531" s="2">
        <v>0.39349502400000003</v>
      </c>
      <c r="H531">
        <v>7</v>
      </c>
      <c r="I531">
        <v>15.8</v>
      </c>
      <c r="J531">
        <v>0.443</v>
      </c>
      <c r="K531" t="s">
        <v>31</v>
      </c>
      <c r="L531" t="s">
        <v>31</v>
      </c>
      <c r="M531" t="s">
        <v>31</v>
      </c>
      <c r="N531">
        <v>12.33</v>
      </c>
      <c r="O531">
        <v>13.82</v>
      </c>
      <c r="P531">
        <v>1.7969999999999999</v>
      </c>
      <c r="Q531">
        <v>2.15</v>
      </c>
      <c r="R531">
        <v>0.58499999999999996</v>
      </c>
      <c r="S531">
        <v>0.28999999999999998</v>
      </c>
      <c r="T531">
        <v>0.64</v>
      </c>
      <c r="U531">
        <v>1</v>
      </c>
      <c r="V531">
        <v>0.77</v>
      </c>
      <c r="W531">
        <v>0.05</v>
      </c>
      <c r="X531">
        <v>0.10299999999999999</v>
      </c>
      <c r="Y531" t="s">
        <v>31</v>
      </c>
      <c r="Z531" t="s">
        <v>31</v>
      </c>
      <c r="AA531" t="s">
        <v>31</v>
      </c>
      <c r="AB531">
        <v>0.81100000000000005</v>
      </c>
      <c r="AC531" t="s">
        <v>31</v>
      </c>
    </row>
    <row r="532" spans="1:29" hidden="1">
      <c r="A532" t="s">
        <v>49</v>
      </c>
      <c r="B532" t="s">
        <v>103</v>
      </c>
      <c r="C532" t="s">
        <v>112</v>
      </c>
      <c r="D532" t="s">
        <v>110</v>
      </c>
      <c r="E532">
        <v>200</v>
      </c>
      <c r="F532">
        <v>23.6</v>
      </c>
      <c r="G532" s="2">
        <v>3.785630201</v>
      </c>
      <c r="H532">
        <v>3</v>
      </c>
      <c r="I532">
        <v>15.8</v>
      </c>
      <c r="J532">
        <v>0.19</v>
      </c>
      <c r="K532" t="s">
        <v>31</v>
      </c>
      <c r="L532" t="s">
        <v>31</v>
      </c>
      <c r="M532" t="s">
        <v>31</v>
      </c>
      <c r="N532">
        <v>12.33</v>
      </c>
      <c r="O532">
        <v>13.82</v>
      </c>
      <c r="P532">
        <v>1.7969999999999999</v>
      </c>
      <c r="Q532">
        <v>2.15</v>
      </c>
      <c r="R532">
        <v>0.58499999999999996</v>
      </c>
      <c r="S532">
        <v>0.28999999999999998</v>
      </c>
      <c r="T532">
        <v>0.64</v>
      </c>
      <c r="U532">
        <v>1</v>
      </c>
      <c r="V532">
        <v>0.77</v>
      </c>
      <c r="W532">
        <v>0.05</v>
      </c>
      <c r="X532">
        <v>0.10299999999999999</v>
      </c>
      <c r="Y532" t="s">
        <v>31</v>
      </c>
      <c r="Z532" t="s">
        <v>31</v>
      </c>
      <c r="AA532" t="s">
        <v>31</v>
      </c>
      <c r="AB532">
        <v>0.81100000000000005</v>
      </c>
      <c r="AC532" t="s">
        <v>31</v>
      </c>
    </row>
    <row r="533" spans="1:29" hidden="1">
      <c r="A533" t="s">
        <v>49</v>
      </c>
      <c r="B533" t="s">
        <v>103</v>
      </c>
      <c r="C533" t="s">
        <v>128</v>
      </c>
      <c r="D533" t="s">
        <v>178</v>
      </c>
      <c r="E533">
        <v>32.5</v>
      </c>
      <c r="F533">
        <v>8.9</v>
      </c>
      <c r="G533" s="2">
        <v>0.77343226300000001</v>
      </c>
      <c r="H533">
        <v>4</v>
      </c>
      <c r="I533">
        <v>15.8</v>
      </c>
      <c r="J533">
        <v>0.253</v>
      </c>
      <c r="K533" t="s">
        <v>31</v>
      </c>
      <c r="L533" t="s">
        <v>31</v>
      </c>
      <c r="M533" t="s">
        <v>31</v>
      </c>
      <c r="N533">
        <v>12.33</v>
      </c>
      <c r="O533">
        <v>13.82</v>
      </c>
      <c r="P533">
        <v>1.7969999999999999</v>
      </c>
      <c r="Q533">
        <v>2.15</v>
      </c>
      <c r="R533">
        <v>0.58499999999999996</v>
      </c>
      <c r="S533">
        <v>0.28999999999999998</v>
      </c>
      <c r="T533">
        <v>0.64</v>
      </c>
      <c r="U533">
        <v>1</v>
      </c>
      <c r="V533">
        <v>0.77</v>
      </c>
      <c r="W533">
        <v>0.05</v>
      </c>
      <c r="X533">
        <v>0.10299999999999999</v>
      </c>
      <c r="Y533" t="s">
        <v>31</v>
      </c>
      <c r="Z533" t="s">
        <v>31</v>
      </c>
      <c r="AA533" t="s">
        <v>31</v>
      </c>
      <c r="AB533">
        <v>0.81100000000000005</v>
      </c>
      <c r="AC533" t="s">
        <v>31</v>
      </c>
    </row>
    <row r="534" spans="1:29" hidden="1">
      <c r="A534" t="s">
        <v>226</v>
      </c>
      <c r="B534" t="s">
        <v>225</v>
      </c>
      <c r="C534" t="s">
        <v>204</v>
      </c>
      <c r="D534" t="s">
        <v>210</v>
      </c>
      <c r="E534">
        <v>69.5</v>
      </c>
      <c r="F534">
        <v>13.3</v>
      </c>
      <c r="G534" s="2">
        <v>1.5029055069999999</v>
      </c>
      <c r="H534">
        <v>1</v>
      </c>
      <c r="I534" t="s">
        <v>31</v>
      </c>
      <c r="J534" t="s">
        <v>31</v>
      </c>
      <c r="K534" t="s">
        <v>31</v>
      </c>
      <c r="L534" t="s">
        <v>31</v>
      </c>
      <c r="M534" t="s">
        <v>31</v>
      </c>
      <c r="N534">
        <v>4.3499999999999996</v>
      </c>
      <c r="O534">
        <v>6.73</v>
      </c>
      <c r="P534">
        <v>0.114</v>
      </c>
      <c r="Q534" t="s">
        <v>31</v>
      </c>
      <c r="R534">
        <v>2.1999999999999999E-2</v>
      </c>
      <c r="S534">
        <v>9.1999999999999998E-2</v>
      </c>
      <c r="T534">
        <v>2.1999999999999999E-2</v>
      </c>
      <c r="U534">
        <v>1</v>
      </c>
      <c r="V534" t="s">
        <v>31</v>
      </c>
      <c r="W534" t="s">
        <v>31</v>
      </c>
      <c r="X534" t="s">
        <v>31</v>
      </c>
      <c r="Y534" t="s">
        <v>31</v>
      </c>
      <c r="Z534" t="s">
        <v>31</v>
      </c>
      <c r="AA534" t="s">
        <v>31</v>
      </c>
      <c r="AB534" t="s">
        <v>31</v>
      </c>
      <c r="AC534" t="s">
        <v>31</v>
      </c>
    </row>
    <row r="535" spans="1:29" hidden="1">
      <c r="A535" t="s">
        <v>195</v>
      </c>
      <c r="B535" t="s">
        <v>194</v>
      </c>
      <c r="C535" t="s">
        <v>128</v>
      </c>
      <c r="D535" t="s">
        <v>178</v>
      </c>
      <c r="E535">
        <v>32.5</v>
      </c>
      <c r="F535">
        <v>8.9</v>
      </c>
      <c r="G535" s="2">
        <v>0.77343226300000001</v>
      </c>
      <c r="H535">
        <v>1</v>
      </c>
      <c r="I535" t="s">
        <v>31</v>
      </c>
      <c r="J535" t="s">
        <v>31</v>
      </c>
      <c r="K535">
        <v>3</v>
      </c>
      <c r="L535">
        <v>3</v>
      </c>
      <c r="M535" t="s">
        <v>31</v>
      </c>
      <c r="N535">
        <v>9.0500000000000007</v>
      </c>
      <c r="O535">
        <v>10</v>
      </c>
      <c r="P535" t="s">
        <v>31</v>
      </c>
      <c r="Q535" t="s">
        <v>31</v>
      </c>
      <c r="R535" t="s">
        <v>31</v>
      </c>
      <c r="S535" t="s">
        <v>31</v>
      </c>
      <c r="T535" t="s">
        <v>31</v>
      </c>
      <c r="U535">
        <v>1</v>
      </c>
      <c r="V535" t="s">
        <v>31</v>
      </c>
      <c r="W535" t="s">
        <v>31</v>
      </c>
      <c r="X535" t="s">
        <v>31</v>
      </c>
      <c r="Y535" t="s">
        <v>31</v>
      </c>
      <c r="Z535" t="s">
        <v>31</v>
      </c>
      <c r="AA535" t="s">
        <v>31</v>
      </c>
      <c r="AB535" t="s">
        <v>31</v>
      </c>
      <c r="AC535" t="s">
        <v>31</v>
      </c>
    </row>
    <row r="536" spans="1:29" hidden="1">
      <c r="A536" t="s">
        <v>195</v>
      </c>
      <c r="B536" t="s">
        <v>194</v>
      </c>
      <c r="C536" t="s">
        <v>204</v>
      </c>
      <c r="D536" t="s">
        <v>203</v>
      </c>
      <c r="E536">
        <v>54</v>
      </c>
      <c r="F536">
        <v>11.1</v>
      </c>
      <c r="G536" s="2">
        <v>1.205449054</v>
      </c>
      <c r="H536">
        <v>3</v>
      </c>
      <c r="I536" t="s">
        <v>31</v>
      </c>
      <c r="J536" t="s">
        <v>31</v>
      </c>
      <c r="K536">
        <v>8</v>
      </c>
      <c r="L536">
        <v>2.67</v>
      </c>
      <c r="M536" t="s">
        <v>31</v>
      </c>
      <c r="N536">
        <v>9.0500000000000007</v>
      </c>
      <c r="O536">
        <v>10</v>
      </c>
      <c r="P536" t="s">
        <v>31</v>
      </c>
      <c r="Q536" t="s">
        <v>31</v>
      </c>
      <c r="R536" t="s">
        <v>31</v>
      </c>
      <c r="S536" t="s">
        <v>31</v>
      </c>
      <c r="T536" t="s">
        <v>31</v>
      </c>
      <c r="U536">
        <v>1</v>
      </c>
      <c r="V536" t="s">
        <v>31</v>
      </c>
      <c r="W536" t="s">
        <v>31</v>
      </c>
      <c r="X536" t="s">
        <v>31</v>
      </c>
      <c r="Y536" t="s">
        <v>31</v>
      </c>
      <c r="Z536" t="s">
        <v>31</v>
      </c>
      <c r="AA536" t="s">
        <v>31</v>
      </c>
      <c r="AB536" t="s">
        <v>31</v>
      </c>
      <c r="AC536" t="s">
        <v>31</v>
      </c>
    </row>
    <row r="537" spans="1:29" hidden="1">
      <c r="A537" t="s">
        <v>109</v>
      </c>
      <c r="B537" t="s">
        <v>108</v>
      </c>
      <c r="C537" t="s">
        <v>32</v>
      </c>
      <c r="D537" t="s">
        <v>104</v>
      </c>
      <c r="E537">
        <v>1770</v>
      </c>
      <c r="F537">
        <v>22.3</v>
      </c>
      <c r="G537" s="2">
        <v>25.45474201</v>
      </c>
      <c r="H537">
        <v>1</v>
      </c>
      <c r="I537" t="s">
        <v>31</v>
      </c>
      <c r="J537" t="s">
        <v>31</v>
      </c>
      <c r="K537" t="s">
        <v>31</v>
      </c>
      <c r="L537" t="s">
        <v>31</v>
      </c>
      <c r="M537" t="s">
        <v>31</v>
      </c>
      <c r="N537">
        <v>10.9</v>
      </c>
      <c r="O537" t="s">
        <v>31</v>
      </c>
      <c r="P537" t="s">
        <v>31</v>
      </c>
      <c r="Q537" t="s">
        <v>31</v>
      </c>
      <c r="R537" t="s">
        <v>31</v>
      </c>
      <c r="S537" t="s">
        <v>31</v>
      </c>
      <c r="T537" t="s">
        <v>31</v>
      </c>
      <c r="U537">
        <v>1</v>
      </c>
      <c r="V537" t="s">
        <v>31</v>
      </c>
      <c r="W537" t="s">
        <v>31</v>
      </c>
      <c r="X537" t="s">
        <v>31</v>
      </c>
      <c r="Y537" t="s">
        <v>31</v>
      </c>
      <c r="Z537" t="s">
        <v>31</v>
      </c>
      <c r="AA537" t="s">
        <v>31</v>
      </c>
      <c r="AB537" t="s">
        <v>31</v>
      </c>
      <c r="AC537" t="s">
        <v>31</v>
      </c>
    </row>
    <row r="538" spans="1:29" hidden="1">
      <c r="A538" t="s">
        <v>59</v>
      </c>
      <c r="B538" t="s">
        <v>60</v>
      </c>
      <c r="C538" t="s">
        <v>32</v>
      </c>
      <c r="D538" t="s">
        <v>29</v>
      </c>
      <c r="E538">
        <v>1250</v>
      </c>
      <c r="F538">
        <v>19.100000000000001</v>
      </c>
      <c r="G538" s="2">
        <v>18.781880900000001</v>
      </c>
      <c r="H538">
        <v>1</v>
      </c>
      <c r="I538" t="s">
        <v>31</v>
      </c>
      <c r="J538" t="s">
        <v>31</v>
      </c>
      <c r="K538" t="s">
        <v>31</v>
      </c>
      <c r="L538" t="s">
        <v>31</v>
      </c>
      <c r="M538" t="s">
        <v>31</v>
      </c>
      <c r="N538">
        <v>26.67</v>
      </c>
      <c r="O538">
        <v>35.93</v>
      </c>
      <c r="P538">
        <v>6.3</v>
      </c>
      <c r="Q538" t="s">
        <v>31</v>
      </c>
      <c r="R538">
        <v>5.6</v>
      </c>
      <c r="S538" t="s">
        <v>31</v>
      </c>
      <c r="T538" t="s">
        <v>31</v>
      </c>
      <c r="U538">
        <v>1</v>
      </c>
      <c r="V538">
        <v>0.72</v>
      </c>
      <c r="W538">
        <v>0.88800000000000001</v>
      </c>
      <c r="X538">
        <v>4.9000000000000002E-2</v>
      </c>
      <c r="Y538" t="s">
        <v>31</v>
      </c>
      <c r="Z538" t="s">
        <v>31</v>
      </c>
      <c r="AA538" t="s">
        <v>31</v>
      </c>
      <c r="AB538">
        <v>5.2999999999999999E-2</v>
      </c>
      <c r="AC538" t="s">
        <v>31</v>
      </c>
    </row>
    <row r="539" spans="1:29" hidden="1">
      <c r="A539" t="s">
        <v>59</v>
      </c>
      <c r="B539" t="s">
        <v>61</v>
      </c>
      <c r="C539" t="s">
        <v>32</v>
      </c>
      <c r="D539" t="s">
        <v>29</v>
      </c>
      <c r="E539">
        <v>1250</v>
      </c>
      <c r="F539">
        <v>19.100000000000001</v>
      </c>
      <c r="G539" s="2">
        <v>18.781880900000001</v>
      </c>
      <c r="H539">
        <v>1</v>
      </c>
      <c r="I539" t="s">
        <v>31</v>
      </c>
      <c r="J539" t="s">
        <v>31</v>
      </c>
      <c r="K539" t="s">
        <v>31</v>
      </c>
      <c r="L539">
        <v>6</v>
      </c>
      <c r="M539" t="s">
        <v>31</v>
      </c>
      <c r="N539">
        <v>15.7</v>
      </c>
      <c r="O539">
        <v>23.7</v>
      </c>
      <c r="P539">
        <v>3.5</v>
      </c>
      <c r="Q539">
        <v>1.1000000000000001</v>
      </c>
      <c r="R539" t="s">
        <v>31</v>
      </c>
      <c r="S539" t="s">
        <v>31</v>
      </c>
      <c r="T539" t="s">
        <v>31</v>
      </c>
      <c r="U539">
        <v>1</v>
      </c>
      <c r="V539">
        <v>0.63</v>
      </c>
      <c r="W539">
        <v>0.61799999999999999</v>
      </c>
      <c r="X539">
        <v>4.5999999999999999E-2</v>
      </c>
      <c r="Y539" t="s">
        <v>31</v>
      </c>
      <c r="Z539" t="s">
        <v>31</v>
      </c>
      <c r="AA539" t="s">
        <v>31</v>
      </c>
      <c r="AB539">
        <v>0.32100000000000001</v>
      </c>
      <c r="AC539" t="s">
        <v>31</v>
      </c>
    </row>
    <row r="540" spans="1:29" hidden="1">
      <c r="A540" t="s">
        <v>59</v>
      </c>
      <c r="B540" t="s">
        <v>61</v>
      </c>
      <c r="C540" t="s">
        <v>112</v>
      </c>
      <c r="D540" t="s">
        <v>110</v>
      </c>
      <c r="E540">
        <v>200</v>
      </c>
      <c r="F540">
        <v>23.6</v>
      </c>
      <c r="G540" s="2">
        <v>3.785630201</v>
      </c>
      <c r="H540">
        <v>4</v>
      </c>
      <c r="I540">
        <v>750</v>
      </c>
      <c r="J540">
        <v>5.0000000000000001E-3</v>
      </c>
      <c r="K540" t="s">
        <v>31</v>
      </c>
      <c r="L540" t="s">
        <v>31</v>
      </c>
      <c r="M540" t="s">
        <v>31</v>
      </c>
      <c r="N540">
        <v>15.7</v>
      </c>
      <c r="O540">
        <v>23.7</v>
      </c>
      <c r="P540">
        <v>3.5</v>
      </c>
      <c r="Q540">
        <v>1.1000000000000001</v>
      </c>
      <c r="R540" t="s">
        <v>31</v>
      </c>
      <c r="S540" t="s">
        <v>31</v>
      </c>
      <c r="T540" t="s">
        <v>31</v>
      </c>
      <c r="U540">
        <v>1</v>
      </c>
      <c r="V540">
        <v>0.63</v>
      </c>
      <c r="W540">
        <v>0.61799999999999999</v>
      </c>
      <c r="X540">
        <v>4.5999999999999999E-2</v>
      </c>
      <c r="Y540" t="s">
        <v>31</v>
      </c>
      <c r="Z540" t="s">
        <v>31</v>
      </c>
      <c r="AA540" t="s">
        <v>31</v>
      </c>
      <c r="AB540">
        <v>0.32100000000000001</v>
      </c>
      <c r="AC540" t="s">
        <v>31</v>
      </c>
    </row>
    <row r="541" spans="1:29" hidden="1">
      <c r="A541" t="s">
        <v>59</v>
      </c>
      <c r="B541" t="s">
        <v>61</v>
      </c>
      <c r="C541" t="s">
        <v>112</v>
      </c>
      <c r="D541" t="s">
        <v>197</v>
      </c>
      <c r="E541">
        <v>68.099999999999994</v>
      </c>
      <c r="F541">
        <v>16.600000000000001</v>
      </c>
      <c r="G541" s="2">
        <v>1.4764118180000001</v>
      </c>
      <c r="H541">
        <v>4</v>
      </c>
      <c r="I541">
        <v>750</v>
      </c>
      <c r="J541">
        <v>5.0000000000000001E-3</v>
      </c>
      <c r="K541" t="s">
        <v>31</v>
      </c>
      <c r="L541" t="s">
        <v>31</v>
      </c>
      <c r="M541" t="s">
        <v>31</v>
      </c>
      <c r="N541">
        <v>15.7</v>
      </c>
      <c r="O541">
        <v>23.7</v>
      </c>
      <c r="P541">
        <v>3.5</v>
      </c>
      <c r="Q541">
        <v>1.1000000000000001</v>
      </c>
      <c r="R541" t="s">
        <v>31</v>
      </c>
      <c r="S541" t="s">
        <v>31</v>
      </c>
      <c r="T541" t="s">
        <v>31</v>
      </c>
      <c r="U541">
        <v>1</v>
      </c>
      <c r="V541">
        <v>0.63</v>
      </c>
      <c r="W541">
        <v>0.61799999999999999</v>
      </c>
      <c r="X541">
        <v>4.5999999999999999E-2</v>
      </c>
      <c r="Y541" t="s">
        <v>31</v>
      </c>
      <c r="Z541" t="s">
        <v>31</v>
      </c>
      <c r="AA541" t="s">
        <v>31</v>
      </c>
      <c r="AB541">
        <v>0.32100000000000001</v>
      </c>
      <c r="AC541" t="s">
        <v>31</v>
      </c>
    </row>
    <row r="542" spans="1:29" hidden="1">
      <c r="A542" t="s">
        <v>120</v>
      </c>
      <c r="B542" t="s">
        <v>119</v>
      </c>
      <c r="C542" t="s">
        <v>128</v>
      </c>
      <c r="D542" t="s">
        <v>178</v>
      </c>
      <c r="E542">
        <v>32.5</v>
      </c>
      <c r="F542">
        <v>8.9</v>
      </c>
      <c r="G542" s="2">
        <v>0.77343226300000001</v>
      </c>
      <c r="H542">
        <v>1</v>
      </c>
      <c r="I542">
        <v>2</v>
      </c>
      <c r="J542">
        <v>0.5</v>
      </c>
      <c r="K542" t="s">
        <v>31</v>
      </c>
      <c r="L542" t="s">
        <v>31</v>
      </c>
      <c r="M542" t="s">
        <v>31</v>
      </c>
      <c r="N542">
        <v>16.63</v>
      </c>
      <c r="O542">
        <v>17.059999999999999</v>
      </c>
      <c r="P542">
        <v>2.57</v>
      </c>
      <c r="Q542">
        <v>1.97</v>
      </c>
      <c r="R542" t="s">
        <v>31</v>
      </c>
      <c r="S542">
        <v>0.48</v>
      </c>
      <c r="T542">
        <v>0.59</v>
      </c>
      <c r="U542">
        <v>1</v>
      </c>
      <c r="V542">
        <v>0.76</v>
      </c>
      <c r="W542">
        <v>1.6E-2</v>
      </c>
      <c r="X542">
        <v>3.5999999999999997E-2</v>
      </c>
      <c r="Y542">
        <v>0.02</v>
      </c>
      <c r="Z542" t="s">
        <v>31</v>
      </c>
      <c r="AA542" t="s">
        <v>31</v>
      </c>
      <c r="AB542" t="s">
        <v>31</v>
      </c>
      <c r="AC542">
        <v>0.02</v>
      </c>
    </row>
  </sheetData>
  <autoFilter ref="A1:AC542" xr:uid="{06C6C0F8-BBF8-7E4E-AE8B-D9CC66808D86}">
    <filterColumn colId="1">
      <filters>
        <filter val="Cecropia glaziovii"/>
        <filter val="Cecropia pachystachya"/>
      </filters>
    </filterColumn>
  </autoFilter>
  <sortState xmlns:xlrd2="http://schemas.microsoft.com/office/spreadsheetml/2017/richdata2" ref="A2:AC542">
    <sortCondition ref="M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D543"/>
  <sheetViews>
    <sheetView topLeftCell="L1" zoomScale="125" zoomScaleNormal="125" zoomScalePageLayoutView="125" workbookViewId="0">
      <pane ySplit="1" topLeftCell="A140" activePane="bottomLeft" state="frozen"/>
      <selection pane="bottomLeft" activeCell="P373" sqref="P140:P373"/>
    </sheetView>
  </sheetViews>
  <sheetFormatPr baseColWidth="10" defaultRowHeight="16"/>
  <cols>
    <col min="1" max="1" width="15.83203125" bestFit="1" customWidth="1"/>
    <col min="2" max="2" width="29.33203125" bestFit="1" customWidth="1"/>
    <col min="3" max="3" width="12.83203125" customWidth="1"/>
    <col min="4" max="4" width="20.83203125" customWidth="1"/>
    <col min="5" max="5" width="10.6640625" customWidth="1"/>
    <col min="6" max="6" width="9.33203125" customWidth="1"/>
    <col min="7" max="7" width="12.5" bestFit="1" customWidth="1"/>
    <col min="8" max="8" width="7.5" customWidth="1"/>
    <col min="9" max="10" width="9" customWidth="1"/>
    <col min="11" max="11" width="7.6640625" customWidth="1"/>
    <col min="12" max="12" width="9.1640625" customWidth="1"/>
    <col min="13" max="13" width="8.1640625" bestFit="1" customWidth="1"/>
    <col min="14" max="14" width="7" customWidth="1"/>
    <col min="15" max="16" width="9.1640625" customWidth="1"/>
    <col min="17" max="17" width="7.33203125" customWidth="1"/>
    <col min="18" max="19" width="6.1640625" customWidth="1"/>
    <col min="20" max="20" width="8" customWidth="1"/>
    <col min="21" max="21" width="9" customWidth="1"/>
    <col min="22" max="22" width="6.1640625" customWidth="1"/>
    <col min="23" max="23" width="7.6640625" customWidth="1"/>
    <col min="24" max="24" width="10.1640625" customWidth="1"/>
    <col min="25" max="28" width="10.83203125" customWidth="1"/>
    <col min="29" max="29" width="17" bestFit="1" customWidth="1"/>
    <col min="30" max="30" width="17.83203125" bestFit="1" customWidth="1"/>
  </cols>
  <sheetData>
    <row r="1" spans="1:30">
      <c r="A1" s="1" t="s">
        <v>11</v>
      </c>
      <c r="B1" s="1" t="s">
        <v>1</v>
      </c>
      <c r="C1" s="1" t="s">
        <v>8</v>
      </c>
      <c r="D1" s="1" t="s">
        <v>0</v>
      </c>
      <c r="E1" s="1" t="s">
        <v>9</v>
      </c>
      <c r="F1" s="1" t="s">
        <v>10</v>
      </c>
      <c r="G1" s="1" t="s">
        <v>28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3" t="s">
        <v>7</v>
      </c>
      <c r="N1" s="1" t="s">
        <v>14</v>
      </c>
      <c r="O1" s="1" t="s">
        <v>15</v>
      </c>
      <c r="P1" s="1" t="s">
        <v>17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7" t="s">
        <v>227</v>
      </c>
      <c r="Z1" s="7" t="s">
        <v>228</v>
      </c>
      <c r="AA1" s="7" t="s">
        <v>229</v>
      </c>
      <c r="AB1" s="1" t="s">
        <v>230</v>
      </c>
      <c r="AC1" s="18" t="s">
        <v>275</v>
      </c>
      <c r="AD1" s="18" t="s">
        <v>276</v>
      </c>
    </row>
    <row r="2" spans="1:30" hidden="1">
      <c r="A2" t="s">
        <v>120</v>
      </c>
      <c r="B2" t="s">
        <v>211</v>
      </c>
      <c r="C2" t="s">
        <v>204</v>
      </c>
      <c r="D2" t="s">
        <v>210</v>
      </c>
      <c r="E2">
        <v>69.5</v>
      </c>
      <c r="F2">
        <v>13.3</v>
      </c>
      <c r="G2" s="2">
        <v>1.5029055069999999</v>
      </c>
      <c r="H2">
        <v>1</v>
      </c>
      <c r="I2">
        <v>250</v>
      </c>
      <c r="J2">
        <v>4.0000000000000001E-3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s="4" t="str">
        <f>IFERROR(35*R2+14.1*S2+15.1*W2, "NA")</f>
        <v>NA</v>
      </c>
      <c r="Z2" s="5" t="str">
        <f>IFERROR(35*R2+14.1*S2+15.1*X2, "NA")</f>
        <v>NA</v>
      </c>
      <c r="AA2" s="5" t="str">
        <f>IFERROR(35*R2+14.1*S2+15.1*V2, "NA")</f>
        <v>NA</v>
      </c>
      <c r="AB2" s="5" t="str">
        <f>IFERROR(Z2*P2, "NA")</f>
        <v>NA</v>
      </c>
      <c r="AC2">
        <v>0</v>
      </c>
      <c r="AD2">
        <v>0</v>
      </c>
    </row>
    <row r="3" spans="1:30" hidden="1">
      <c r="A3" t="s">
        <v>120</v>
      </c>
      <c r="B3" t="s">
        <v>170</v>
      </c>
      <c r="C3" t="s">
        <v>128</v>
      </c>
      <c r="D3" t="s">
        <v>169</v>
      </c>
      <c r="E3">
        <v>39</v>
      </c>
      <c r="F3">
        <v>8.3000000000000007</v>
      </c>
      <c r="G3" s="2">
        <v>0.90704089499999996</v>
      </c>
      <c r="H3">
        <v>4</v>
      </c>
      <c r="I3">
        <v>27.7</v>
      </c>
      <c r="J3">
        <v>0.14399999999999999</v>
      </c>
      <c r="K3" t="s">
        <v>31</v>
      </c>
      <c r="L3" t="s">
        <v>31</v>
      </c>
      <c r="M3" t="s">
        <v>31</v>
      </c>
      <c r="N3">
        <v>0.16700000000000001</v>
      </c>
      <c r="O3" t="s">
        <v>31</v>
      </c>
      <c r="P3">
        <v>9.1999999999999998E-2</v>
      </c>
      <c r="Q3" t="s">
        <v>31</v>
      </c>
      <c r="R3">
        <v>8.6999999999999994E-2</v>
      </c>
      <c r="S3">
        <v>7.5999999999999998E-2</v>
      </c>
      <c r="T3">
        <v>0.10199999999999999</v>
      </c>
      <c r="U3">
        <v>0.215</v>
      </c>
      <c r="V3" t="s">
        <v>31</v>
      </c>
      <c r="W3" t="s">
        <v>31</v>
      </c>
      <c r="X3">
        <v>0.317</v>
      </c>
      <c r="Y3" s="4" t="str">
        <f>IFERROR(35*R3+14.1*S3+15.1*W3, "NA")</f>
        <v>NA</v>
      </c>
      <c r="Z3" s="5">
        <f>IFERROR(35*R3+14.1*S3+15.1*X3, "NA")</f>
        <v>8.9032999999999998</v>
      </c>
      <c r="AA3" s="5" t="str">
        <f>IFERROR(35*R3+14.1*S3+15.1*V3, "NA")</f>
        <v>NA</v>
      </c>
      <c r="AB3" s="5">
        <f>IFERROR(Z3*P3, "NA")</f>
        <v>0.81910359999999993</v>
      </c>
      <c r="AC3">
        <v>0</v>
      </c>
      <c r="AD3">
        <v>0</v>
      </c>
    </row>
    <row r="4" spans="1:30" hidden="1">
      <c r="A4" t="s">
        <v>120</v>
      </c>
      <c r="B4" t="s">
        <v>170</v>
      </c>
      <c r="C4" t="s">
        <v>128</v>
      </c>
      <c r="D4" t="s">
        <v>178</v>
      </c>
      <c r="E4">
        <v>32.5</v>
      </c>
      <c r="F4">
        <v>8.9</v>
      </c>
      <c r="G4" s="2">
        <v>0.77343226300000001</v>
      </c>
      <c r="H4">
        <v>23</v>
      </c>
      <c r="I4">
        <v>27.7</v>
      </c>
      <c r="J4">
        <v>0.83</v>
      </c>
      <c r="K4" t="s">
        <v>31</v>
      </c>
      <c r="L4" t="s">
        <v>31</v>
      </c>
      <c r="M4" t="s">
        <v>31</v>
      </c>
      <c r="N4">
        <v>0.16700000000000001</v>
      </c>
      <c r="O4" t="s">
        <v>31</v>
      </c>
      <c r="P4">
        <v>9.1999999999999998E-2</v>
      </c>
      <c r="Q4" t="s">
        <v>31</v>
      </c>
      <c r="R4">
        <v>8.6999999999999994E-2</v>
      </c>
      <c r="S4">
        <v>7.5999999999999998E-2</v>
      </c>
      <c r="T4">
        <v>0.10199999999999999</v>
      </c>
      <c r="U4">
        <v>0.215</v>
      </c>
      <c r="V4" t="s">
        <v>31</v>
      </c>
      <c r="W4" t="s">
        <v>31</v>
      </c>
      <c r="X4">
        <v>0.317</v>
      </c>
      <c r="Y4" s="4" t="str">
        <f>IFERROR(35*R4+14.1*S4+15.1*W4, "NA")</f>
        <v>NA</v>
      </c>
      <c r="Z4" s="5">
        <f>IFERROR(35*R4+14.1*S4+15.1*X4, "NA")</f>
        <v>8.9032999999999998</v>
      </c>
      <c r="AA4" s="5" t="str">
        <f>IFERROR(35*R4+14.1*S4+15.1*V4, "NA")</f>
        <v>NA</v>
      </c>
      <c r="AB4" s="5">
        <f>IFERROR(Z4*P4, "NA")</f>
        <v>0.81910359999999993</v>
      </c>
      <c r="AC4">
        <v>0</v>
      </c>
      <c r="AD4">
        <v>0</v>
      </c>
    </row>
    <row r="5" spans="1:30" hidden="1">
      <c r="A5" t="s">
        <v>120</v>
      </c>
      <c r="B5" t="s">
        <v>170</v>
      </c>
      <c r="C5" t="s">
        <v>204</v>
      </c>
      <c r="D5" t="s">
        <v>203</v>
      </c>
      <c r="E5">
        <v>54</v>
      </c>
      <c r="F5">
        <v>11.1</v>
      </c>
      <c r="G5" s="2">
        <v>1.205449054</v>
      </c>
      <c r="H5">
        <v>11</v>
      </c>
      <c r="I5">
        <v>27.7</v>
      </c>
      <c r="J5">
        <v>0.39700000000000002</v>
      </c>
      <c r="K5" t="s">
        <v>31</v>
      </c>
      <c r="L5" t="s">
        <v>31</v>
      </c>
      <c r="M5" t="s">
        <v>31</v>
      </c>
      <c r="N5">
        <v>0.16700000000000001</v>
      </c>
      <c r="O5" t="s">
        <v>31</v>
      </c>
      <c r="P5">
        <v>9.1999999999999998E-2</v>
      </c>
      <c r="Q5" t="s">
        <v>31</v>
      </c>
      <c r="R5">
        <v>8.6999999999999994E-2</v>
      </c>
      <c r="S5">
        <v>7.5999999999999998E-2</v>
      </c>
      <c r="T5">
        <v>0.10199999999999999</v>
      </c>
      <c r="U5">
        <v>0.215</v>
      </c>
      <c r="V5" t="s">
        <v>31</v>
      </c>
      <c r="W5" t="s">
        <v>31</v>
      </c>
      <c r="X5">
        <v>0.317</v>
      </c>
      <c r="Y5" s="4" t="str">
        <f>IFERROR(35*R5+14.1*S5+15.1*W5, "NA")</f>
        <v>NA</v>
      </c>
      <c r="Z5" s="5">
        <f>IFERROR(35*R5+14.1*S5+15.1*X5, "NA")</f>
        <v>8.9032999999999998</v>
      </c>
      <c r="AA5" s="5" t="str">
        <f>IFERROR(35*R5+14.1*S5+15.1*V5, "NA")</f>
        <v>NA</v>
      </c>
      <c r="AB5" s="5">
        <f>IFERROR(Z5*P5, "NA")</f>
        <v>0.81910359999999993</v>
      </c>
      <c r="AC5">
        <v>0</v>
      </c>
      <c r="AD5">
        <v>0</v>
      </c>
    </row>
    <row r="6" spans="1:30" hidden="1">
      <c r="A6" t="s">
        <v>120</v>
      </c>
      <c r="B6" t="s">
        <v>170</v>
      </c>
      <c r="C6" t="s">
        <v>204</v>
      </c>
      <c r="D6" t="s">
        <v>210</v>
      </c>
      <c r="E6">
        <v>69.5</v>
      </c>
      <c r="F6">
        <v>13.3</v>
      </c>
      <c r="G6" s="2">
        <v>1.5029055069999999</v>
      </c>
      <c r="H6">
        <v>16</v>
      </c>
      <c r="I6">
        <v>27.7</v>
      </c>
      <c r="J6">
        <v>0.57799999999999996</v>
      </c>
      <c r="K6" t="s">
        <v>31</v>
      </c>
      <c r="L6" t="s">
        <v>31</v>
      </c>
      <c r="M6" t="s">
        <v>31</v>
      </c>
      <c r="N6">
        <v>0.16700000000000001</v>
      </c>
      <c r="O6" t="s">
        <v>31</v>
      </c>
      <c r="P6">
        <v>9.1999999999999998E-2</v>
      </c>
      <c r="Q6" t="s">
        <v>31</v>
      </c>
      <c r="R6">
        <v>8.6999999999999994E-2</v>
      </c>
      <c r="S6">
        <v>7.5999999999999998E-2</v>
      </c>
      <c r="T6">
        <v>0.10199999999999999</v>
      </c>
      <c r="U6">
        <v>0.215</v>
      </c>
      <c r="V6" t="s">
        <v>31</v>
      </c>
      <c r="W6" t="s">
        <v>31</v>
      </c>
      <c r="X6">
        <v>0.317</v>
      </c>
      <c r="Y6" s="4" t="str">
        <f>IFERROR(35*R6+14.1*S6+15.1*W6, "NA")</f>
        <v>NA</v>
      </c>
      <c r="Z6" s="5">
        <f>IFERROR(35*R6+14.1*S6+15.1*X6, "NA")</f>
        <v>8.9032999999999998</v>
      </c>
      <c r="AA6" s="5" t="str">
        <f>IFERROR(35*R6+14.1*S6+15.1*V6, "NA")</f>
        <v>NA</v>
      </c>
      <c r="AB6" s="5">
        <f>IFERROR(Z6*P6, "NA")</f>
        <v>0.81910359999999993</v>
      </c>
      <c r="AC6">
        <v>0</v>
      </c>
      <c r="AD6">
        <v>0</v>
      </c>
    </row>
    <row r="7" spans="1:30" hidden="1">
      <c r="A7" t="s">
        <v>82</v>
      </c>
      <c r="B7" t="s">
        <v>133</v>
      </c>
      <c r="C7" t="s">
        <v>128</v>
      </c>
      <c r="D7" t="s">
        <v>126</v>
      </c>
      <c r="E7">
        <v>18</v>
      </c>
      <c r="F7">
        <v>7.4</v>
      </c>
      <c r="G7" s="2">
        <v>0.46147037800000001</v>
      </c>
      <c r="H7">
        <v>1</v>
      </c>
      <c r="I7">
        <v>254</v>
      </c>
      <c r="J7">
        <v>4.0000000000000001E-3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s="4" t="str">
        <f>IFERROR(35*R7+14.1*S7+15.1*W7, "NA")</f>
        <v>NA</v>
      </c>
      <c r="Z7" s="5" t="str">
        <f>IFERROR(35*R7+14.1*S7+15.1*X7, "NA")</f>
        <v>NA</v>
      </c>
      <c r="AA7" s="5" t="str">
        <f>IFERROR(35*R7+14.1*S7+15.1*V7, "NA")</f>
        <v>NA</v>
      </c>
      <c r="AB7" s="5" t="str">
        <f>IFERROR(Z7*P7, "NA")</f>
        <v>NA</v>
      </c>
      <c r="AC7">
        <v>0</v>
      </c>
      <c r="AD7">
        <v>0</v>
      </c>
    </row>
    <row r="8" spans="1:30" hidden="1">
      <c r="A8" t="s">
        <v>82</v>
      </c>
      <c r="B8" t="s">
        <v>133</v>
      </c>
      <c r="C8" t="s">
        <v>128</v>
      </c>
      <c r="D8" t="s">
        <v>169</v>
      </c>
      <c r="E8">
        <v>39</v>
      </c>
      <c r="F8">
        <v>8.3000000000000007</v>
      </c>
      <c r="G8" s="2">
        <v>0.90704089499999996</v>
      </c>
      <c r="H8">
        <v>1</v>
      </c>
      <c r="I8">
        <v>254</v>
      </c>
      <c r="J8">
        <v>4.0000000000000001E-3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s="4" t="str">
        <f>IFERROR(35*R8+14.1*S8+15.1*W8, "NA")</f>
        <v>NA</v>
      </c>
      <c r="Z8" s="5" t="str">
        <f>IFERROR(35*R8+14.1*S8+15.1*X8, "NA")</f>
        <v>NA</v>
      </c>
      <c r="AA8" s="5" t="str">
        <f>IFERROR(35*R8+14.1*S8+15.1*V8, "NA")</f>
        <v>NA</v>
      </c>
      <c r="AB8" s="5" t="str">
        <f>IFERROR(Z8*P8, "NA")</f>
        <v>NA</v>
      </c>
      <c r="AC8">
        <v>0</v>
      </c>
      <c r="AD8">
        <v>0</v>
      </c>
    </row>
    <row r="9" spans="1:30" hidden="1">
      <c r="A9" t="s">
        <v>47</v>
      </c>
      <c r="B9" t="s">
        <v>134</v>
      </c>
      <c r="C9" t="s">
        <v>128</v>
      </c>
      <c r="D9" t="s">
        <v>126</v>
      </c>
      <c r="E9">
        <v>18</v>
      </c>
      <c r="F9">
        <v>7.4</v>
      </c>
      <c r="G9" s="2">
        <v>0.46147037800000001</v>
      </c>
      <c r="H9">
        <v>6</v>
      </c>
      <c r="I9">
        <v>2</v>
      </c>
      <c r="J9">
        <v>3</v>
      </c>
      <c r="K9" t="s">
        <v>31</v>
      </c>
      <c r="L9" t="s">
        <v>31</v>
      </c>
      <c r="M9" t="s">
        <v>31</v>
      </c>
      <c r="N9">
        <v>0.9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s="4" t="str">
        <f>IFERROR(35*R9+14.1*S9+15.1*W9, "NA")</f>
        <v>NA</v>
      </c>
      <c r="Z9" s="5" t="str">
        <f>IFERROR(35*R9+14.1*S9+15.1*X9, "NA")</f>
        <v>NA</v>
      </c>
      <c r="AA9" s="5" t="str">
        <f>IFERROR(35*R9+14.1*S9+15.1*V9, "NA")</f>
        <v>NA</v>
      </c>
      <c r="AB9" s="5" t="str">
        <f>IFERROR(Z9*P9, "NA")</f>
        <v>NA</v>
      </c>
      <c r="AC9">
        <v>0</v>
      </c>
      <c r="AD9">
        <v>0</v>
      </c>
    </row>
    <row r="10" spans="1:30" hidden="1">
      <c r="A10" t="s">
        <v>136</v>
      </c>
      <c r="B10" t="s">
        <v>135</v>
      </c>
      <c r="C10" t="s">
        <v>128</v>
      </c>
      <c r="D10" t="s">
        <v>126</v>
      </c>
      <c r="E10">
        <v>18</v>
      </c>
      <c r="F10">
        <v>7.4</v>
      </c>
      <c r="G10" s="2">
        <v>0.46147037800000001</v>
      </c>
      <c r="H10">
        <v>1</v>
      </c>
      <c r="I10">
        <v>254</v>
      </c>
      <c r="J10">
        <v>4.0000000000000001E-3</v>
      </c>
      <c r="K10" t="s">
        <v>31</v>
      </c>
      <c r="L10" t="s">
        <v>31</v>
      </c>
      <c r="M10" t="s">
        <v>31</v>
      </c>
      <c r="N10">
        <v>0.54</v>
      </c>
      <c r="O10" t="s">
        <v>31</v>
      </c>
      <c r="P10" t="s">
        <v>31</v>
      </c>
      <c r="Q10">
        <v>0.77</v>
      </c>
      <c r="R10">
        <v>0.219</v>
      </c>
      <c r="S10">
        <v>4.8000000000000001E-2</v>
      </c>
      <c r="T10">
        <v>4.8000000000000001E-2</v>
      </c>
      <c r="U10" t="s">
        <v>31</v>
      </c>
      <c r="V10" t="s">
        <v>31</v>
      </c>
      <c r="W10" t="s">
        <v>31</v>
      </c>
      <c r="X10">
        <v>4.8000000000000001E-2</v>
      </c>
      <c r="Y10" s="4" t="str">
        <f>IFERROR(35*R10+14.1*S10+15.1*W10, "NA")</f>
        <v>NA</v>
      </c>
      <c r="Z10" s="5">
        <f>IFERROR(35*R10+14.1*S10+15.1*X10, "NA")</f>
        <v>9.0665999999999993</v>
      </c>
      <c r="AA10" s="5" t="str">
        <f>IFERROR(35*R10+14.1*S10+15.1*V10, "NA")</f>
        <v>NA</v>
      </c>
      <c r="AB10" s="5" t="str">
        <f>IFERROR(Z10*P10, "NA")</f>
        <v>NA</v>
      </c>
      <c r="AC10">
        <v>0</v>
      </c>
      <c r="AD10">
        <v>0</v>
      </c>
    </row>
    <row r="11" spans="1:30" hidden="1">
      <c r="A11" t="s">
        <v>136</v>
      </c>
      <c r="B11" t="s">
        <v>135</v>
      </c>
      <c r="C11" t="s">
        <v>128</v>
      </c>
      <c r="D11" t="s">
        <v>169</v>
      </c>
      <c r="E11">
        <v>39</v>
      </c>
      <c r="F11">
        <v>8.3000000000000007</v>
      </c>
      <c r="G11" s="2">
        <v>0.90704089499999996</v>
      </c>
      <c r="H11">
        <v>4</v>
      </c>
      <c r="I11">
        <v>254</v>
      </c>
      <c r="J11">
        <v>1.6E-2</v>
      </c>
      <c r="K11" t="s">
        <v>31</v>
      </c>
      <c r="L11" t="s">
        <v>31</v>
      </c>
      <c r="M11" t="s">
        <v>31</v>
      </c>
      <c r="N11">
        <v>0.54</v>
      </c>
      <c r="O11" t="s">
        <v>31</v>
      </c>
      <c r="P11" t="s">
        <v>31</v>
      </c>
      <c r="Q11">
        <v>0.77</v>
      </c>
      <c r="R11">
        <v>0.219</v>
      </c>
      <c r="S11">
        <v>4.8000000000000001E-2</v>
      </c>
      <c r="T11">
        <v>4.8000000000000001E-2</v>
      </c>
      <c r="U11" t="s">
        <v>31</v>
      </c>
      <c r="V11" t="s">
        <v>31</v>
      </c>
      <c r="W11" t="s">
        <v>31</v>
      </c>
      <c r="X11">
        <v>4.8000000000000001E-2</v>
      </c>
      <c r="Y11" s="4" t="str">
        <f>IFERROR(35*R11+14.1*S11+15.1*W11, "NA")</f>
        <v>NA</v>
      </c>
      <c r="Z11" s="5">
        <f>IFERROR(35*R11+14.1*S11+15.1*X11, "NA")</f>
        <v>9.0665999999999993</v>
      </c>
      <c r="AA11" s="5" t="str">
        <f>IFERROR(35*R11+14.1*S11+15.1*V11, "NA")</f>
        <v>NA</v>
      </c>
      <c r="AB11" s="5" t="str">
        <f>IFERROR(Z11*P11, "NA")</f>
        <v>NA</v>
      </c>
      <c r="AC11">
        <v>0</v>
      </c>
      <c r="AD11">
        <v>0</v>
      </c>
    </row>
    <row r="12" spans="1:30" hidden="1">
      <c r="A12" t="s">
        <v>136</v>
      </c>
      <c r="B12" t="s">
        <v>135</v>
      </c>
      <c r="C12" t="s">
        <v>128</v>
      </c>
      <c r="D12" t="s">
        <v>178</v>
      </c>
      <c r="E12">
        <v>32.5</v>
      </c>
      <c r="F12">
        <v>8.9</v>
      </c>
      <c r="G12" s="2">
        <v>0.77343226300000001</v>
      </c>
      <c r="H12">
        <v>1</v>
      </c>
      <c r="I12">
        <v>254</v>
      </c>
      <c r="J12">
        <v>4.0000000000000001E-3</v>
      </c>
      <c r="K12" t="s">
        <v>31</v>
      </c>
      <c r="L12" t="s">
        <v>31</v>
      </c>
      <c r="M12" t="s">
        <v>31</v>
      </c>
      <c r="N12">
        <v>0.54</v>
      </c>
      <c r="O12" t="s">
        <v>31</v>
      </c>
      <c r="P12" t="s">
        <v>31</v>
      </c>
      <c r="Q12">
        <v>0.77</v>
      </c>
      <c r="R12">
        <v>0.219</v>
      </c>
      <c r="S12">
        <v>4.8000000000000001E-2</v>
      </c>
      <c r="T12">
        <v>4.8000000000000001E-2</v>
      </c>
      <c r="U12" t="s">
        <v>31</v>
      </c>
      <c r="V12" t="s">
        <v>31</v>
      </c>
      <c r="W12" t="s">
        <v>31</v>
      </c>
      <c r="X12">
        <v>4.8000000000000001E-2</v>
      </c>
      <c r="Y12" s="4" t="str">
        <f>IFERROR(35*R12+14.1*S12+15.1*W12, "NA")</f>
        <v>NA</v>
      </c>
      <c r="Z12" s="5">
        <f>IFERROR(35*R12+14.1*S12+15.1*X12, "NA")</f>
        <v>9.0665999999999993</v>
      </c>
      <c r="AA12" s="5" t="str">
        <f>IFERROR(35*R12+14.1*S12+15.1*V12, "NA")</f>
        <v>NA</v>
      </c>
      <c r="AB12" s="5" t="str">
        <f>IFERROR(Z12*P12, "NA")</f>
        <v>NA</v>
      </c>
      <c r="AC12">
        <v>0</v>
      </c>
      <c r="AD12">
        <v>0</v>
      </c>
    </row>
    <row r="13" spans="1:30" hidden="1">
      <c r="A13" t="s">
        <v>33</v>
      </c>
      <c r="B13" t="s">
        <v>30</v>
      </c>
      <c r="C13" t="s">
        <v>32</v>
      </c>
      <c r="D13" t="s">
        <v>29</v>
      </c>
      <c r="E13">
        <v>1250</v>
      </c>
      <c r="F13">
        <v>19.100000000000001</v>
      </c>
      <c r="G13" s="2">
        <v>18.781880900000001</v>
      </c>
      <c r="H13">
        <v>4</v>
      </c>
      <c r="I13" t="s">
        <v>31</v>
      </c>
      <c r="J13" t="s">
        <v>31</v>
      </c>
      <c r="K13" t="s">
        <v>31</v>
      </c>
      <c r="L13" s="30">
        <v>0.13</v>
      </c>
      <c r="M13" t="s">
        <v>31</v>
      </c>
      <c r="N13">
        <v>14.87</v>
      </c>
      <c r="O13" t="s">
        <v>31</v>
      </c>
      <c r="P13" s="6">
        <v>1.1896</v>
      </c>
      <c r="Q13" t="s">
        <v>31</v>
      </c>
      <c r="R13">
        <v>3.6999999999999998E-2</v>
      </c>
      <c r="S13">
        <v>0.121</v>
      </c>
      <c r="T13">
        <v>8.0000000000000002E-3</v>
      </c>
      <c r="U13">
        <v>7.6999999999999999E-2</v>
      </c>
      <c r="V13" t="s">
        <v>31</v>
      </c>
      <c r="W13" t="s">
        <v>31</v>
      </c>
      <c r="X13">
        <v>8.4000000000000005E-2</v>
      </c>
      <c r="Y13" s="4" t="str">
        <f>IFERROR(35*R13+14.1*S13+15.1*W13, "NA")</f>
        <v>NA</v>
      </c>
      <c r="Z13" s="5">
        <f>IFERROR(35*R13+14.1*S13+15.1*X13, "NA")</f>
        <v>4.2694999999999999</v>
      </c>
      <c r="AA13" s="5" t="str">
        <f>IFERROR(35*R13+14.1*S13+15.1*V13, "NA")</f>
        <v>NA</v>
      </c>
      <c r="AB13" s="5">
        <f>IFERROR(Z13*P13, "NA")</f>
        <v>5.0789971999999999</v>
      </c>
      <c r="AC13">
        <v>1</v>
      </c>
      <c r="AD13">
        <v>2</v>
      </c>
    </row>
    <row r="14" spans="1:30" hidden="1">
      <c r="A14" t="s">
        <v>35</v>
      </c>
      <c r="B14" t="s">
        <v>34</v>
      </c>
      <c r="C14" t="s">
        <v>32</v>
      </c>
      <c r="D14" t="s">
        <v>29</v>
      </c>
      <c r="E14">
        <v>1250</v>
      </c>
      <c r="F14">
        <v>19.100000000000001</v>
      </c>
      <c r="G14" s="2">
        <v>18.781880900000001</v>
      </c>
      <c r="H14">
        <v>1</v>
      </c>
      <c r="I14" t="s">
        <v>31</v>
      </c>
      <c r="J14" t="s">
        <v>31</v>
      </c>
      <c r="K14" t="s">
        <v>31</v>
      </c>
      <c r="L14" s="16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s="4" t="str">
        <f>IFERROR(35*R14+14.1*S14+15.1*W14, "NA")</f>
        <v>NA</v>
      </c>
      <c r="Z14" s="5" t="str">
        <f>IFERROR(35*R14+14.1*S14+15.1*X14, "NA")</f>
        <v>NA</v>
      </c>
      <c r="AA14" s="5" t="str">
        <f>IFERROR(35*R14+14.1*S14+15.1*V14, "NA")</f>
        <v>NA</v>
      </c>
      <c r="AB14" s="5" t="str">
        <f>IFERROR(Z14*P14, "NA")</f>
        <v>NA</v>
      </c>
      <c r="AC14">
        <v>0</v>
      </c>
      <c r="AD14">
        <v>0</v>
      </c>
    </row>
    <row r="15" spans="1:30" hidden="1">
      <c r="A15" t="s">
        <v>37</v>
      </c>
      <c r="B15" t="s">
        <v>36</v>
      </c>
      <c r="C15" t="s">
        <v>32</v>
      </c>
      <c r="D15" t="s">
        <v>29</v>
      </c>
      <c r="E15">
        <v>1250</v>
      </c>
      <c r="F15">
        <v>19.100000000000001</v>
      </c>
      <c r="G15" s="2">
        <v>18.781880900000001</v>
      </c>
      <c r="H15">
        <v>1</v>
      </c>
      <c r="I15" t="s">
        <v>31</v>
      </c>
      <c r="J15" t="s">
        <v>31</v>
      </c>
      <c r="K15" t="s">
        <v>31</v>
      </c>
      <c r="L15" s="15">
        <f>G15/N15</f>
        <v>8.1660351739130448</v>
      </c>
      <c r="M15" t="s">
        <v>31</v>
      </c>
      <c r="N15">
        <v>2.2999999999999998</v>
      </c>
      <c r="O15" t="s">
        <v>31</v>
      </c>
      <c r="P15" t="s">
        <v>31</v>
      </c>
      <c r="Q15">
        <v>0.75</v>
      </c>
      <c r="R15">
        <v>0.155</v>
      </c>
      <c r="S15">
        <v>9.2999999999999999E-2</v>
      </c>
      <c r="T15" t="s">
        <v>31</v>
      </c>
      <c r="U15" t="s">
        <v>31</v>
      </c>
      <c r="V15" t="s">
        <v>31</v>
      </c>
      <c r="W15">
        <v>0.70299999999999996</v>
      </c>
      <c r="X15" t="s">
        <v>31</v>
      </c>
      <c r="Y15" s="4">
        <f>IFERROR(35*R15+14.1*S15+15.1*W15, "NA")</f>
        <v>17.351599999999998</v>
      </c>
      <c r="Z15" s="5" t="str">
        <f>IFERROR(35*R15+14.1*S15+15.1*X15, "NA")</f>
        <v>NA</v>
      </c>
      <c r="AA15" s="5" t="str">
        <f>IFERROR(35*R15+14.1*S15+15.1*V15, "NA")</f>
        <v>NA</v>
      </c>
      <c r="AB15" s="5" t="str">
        <f>IFERROR(Y15*P15, "NA")</f>
        <v>NA</v>
      </c>
      <c r="AC15">
        <v>3</v>
      </c>
      <c r="AD15">
        <v>0</v>
      </c>
    </row>
    <row r="16" spans="1:30" hidden="1">
      <c r="A16" t="s">
        <v>37</v>
      </c>
      <c r="B16" t="s">
        <v>36</v>
      </c>
      <c r="C16" t="s">
        <v>32</v>
      </c>
      <c r="D16" t="s">
        <v>29</v>
      </c>
      <c r="E16">
        <v>1250</v>
      </c>
      <c r="F16">
        <v>19.100000000000001</v>
      </c>
      <c r="G16" s="2">
        <v>18.781880900000001</v>
      </c>
      <c r="H16">
        <v>1</v>
      </c>
      <c r="I16" t="s">
        <v>31</v>
      </c>
      <c r="J16" t="s">
        <v>31</v>
      </c>
      <c r="K16" t="s">
        <v>31</v>
      </c>
      <c r="L16" s="15">
        <f>G16/N16</f>
        <v>8.1660351739130448</v>
      </c>
      <c r="M16" t="s">
        <v>31</v>
      </c>
      <c r="N16">
        <v>2.2999999999999998</v>
      </c>
      <c r="O16" t="s">
        <v>31</v>
      </c>
      <c r="P16" t="s">
        <v>31</v>
      </c>
      <c r="Q16">
        <v>0.75</v>
      </c>
      <c r="R16">
        <v>0.155</v>
      </c>
      <c r="S16">
        <v>9.2999999999999999E-2</v>
      </c>
      <c r="T16" t="s">
        <v>31</v>
      </c>
      <c r="U16" t="s">
        <v>31</v>
      </c>
      <c r="V16" t="s">
        <v>31</v>
      </c>
      <c r="W16">
        <v>0.70299999999999996</v>
      </c>
      <c r="X16" t="s">
        <v>31</v>
      </c>
      <c r="Y16" s="4">
        <f>IFERROR(35*R16+14.1*S16+15.1*W16, "NA")</f>
        <v>17.351599999999998</v>
      </c>
      <c r="Z16" s="5" t="str">
        <f>IFERROR(35*R16+14.1*S16+15.1*X16, "NA")</f>
        <v>NA</v>
      </c>
      <c r="AA16" s="5" t="str">
        <f>IFERROR(35*R16+14.1*S16+15.1*V16, "NA")</f>
        <v>NA</v>
      </c>
      <c r="AB16" s="5" t="str">
        <f>IFERROR(Y16*P16, "NA")</f>
        <v>NA</v>
      </c>
      <c r="AC16">
        <v>3</v>
      </c>
      <c r="AD16">
        <v>0</v>
      </c>
    </row>
    <row r="17" spans="1:30" hidden="1">
      <c r="A17" t="s">
        <v>43</v>
      </c>
      <c r="B17" t="s">
        <v>247</v>
      </c>
      <c r="C17" t="s">
        <v>128</v>
      </c>
      <c r="D17" t="s">
        <v>169</v>
      </c>
      <c r="E17">
        <v>39</v>
      </c>
      <c r="F17">
        <v>8.3000000000000007</v>
      </c>
      <c r="G17" s="2">
        <v>0.90704089499999996</v>
      </c>
      <c r="H17">
        <v>1</v>
      </c>
      <c r="I17">
        <v>2</v>
      </c>
      <c r="J17">
        <v>0.5</v>
      </c>
      <c r="K17" t="s">
        <v>31</v>
      </c>
      <c r="L17" t="s">
        <v>31</v>
      </c>
      <c r="M17" t="s">
        <v>31</v>
      </c>
      <c r="N17">
        <v>1.38</v>
      </c>
      <c r="O17" t="s">
        <v>31</v>
      </c>
      <c r="P17">
        <v>0.221</v>
      </c>
      <c r="Q17" t="s">
        <v>31</v>
      </c>
      <c r="R17">
        <v>0.28000000000000003</v>
      </c>
      <c r="S17">
        <v>1.2E-2</v>
      </c>
      <c r="T17" t="s">
        <v>31</v>
      </c>
      <c r="U17" t="s">
        <v>31</v>
      </c>
      <c r="V17">
        <v>0.09</v>
      </c>
      <c r="W17" t="s">
        <v>31</v>
      </c>
      <c r="X17" t="s">
        <v>31</v>
      </c>
      <c r="Y17" s="4" t="str">
        <f>IFERROR(35*R17+14.1*S17+15.1*W17, "NA")</f>
        <v>NA</v>
      </c>
      <c r="Z17" s="5" t="str">
        <f>IFERROR(35*R17+14.1*S17+15.1*X17, "NA")</f>
        <v>NA</v>
      </c>
      <c r="AA17" s="5">
        <f>IFERROR(35*R17+14.1*S17+15.1*V17, "NA")</f>
        <v>11.328200000000001</v>
      </c>
      <c r="AB17" s="5">
        <f>IFERROR(AA17*P17, "NA")</f>
        <v>2.5035322</v>
      </c>
      <c r="AC17">
        <v>0</v>
      </c>
      <c r="AD17">
        <v>0</v>
      </c>
    </row>
    <row r="18" spans="1:30" hidden="1">
      <c r="A18" t="s">
        <v>43</v>
      </c>
      <c r="B18" t="s">
        <v>247</v>
      </c>
      <c r="C18" t="s">
        <v>128</v>
      </c>
      <c r="D18" t="s">
        <v>178</v>
      </c>
      <c r="E18">
        <v>32.5</v>
      </c>
      <c r="F18">
        <v>8.9</v>
      </c>
      <c r="G18" s="2">
        <v>0.77343226300000001</v>
      </c>
      <c r="H18">
        <v>1</v>
      </c>
      <c r="I18">
        <v>2</v>
      </c>
      <c r="J18">
        <v>0.5</v>
      </c>
      <c r="K18" t="s">
        <v>31</v>
      </c>
      <c r="L18" t="s">
        <v>31</v>
      </c>
      <c r="M18" t="s">
        <v>31</v>
      </c>
      <c r="N18">
        <v>1.38</v>
      </c>
      <c r="O18" t="s">
        <v>31</v>
      </c>
      <c r="P18">
        <v>0.221</v>
      </c>
      <c r="Q18" t="s">
        <v>31</v>
      </c>
      <c r="R18">
        <v>0.28000000000000003</v>
      </c>
      <c r="S18">
        <v>1.2E-2</v>
      </c>
      <c r="T18" t="s">
        <v>31</v>
      </c>
      <c r="U18" t="s">
        <v>31</v>
      </c>
      <c r="V18">
        <v>0.09</v>
      </c>
      <c r="W18" t="s">
        <v>31</v>
      </c>
      <c r="X18" t="s">
        <v>31</v>
      </c>
      <c r="Y18" s="4" t="str">
        <f>IFERROR(35*R18+14.1*S18+15.1*W18, "NA")</f>
        <v>NA</v>
      </c>
      <c r="Z18" s="5" t="str">
        <f>IFERROR(35*R18+14.1*S18+15.1*X18, "NA")</f>
        <v>NA</v>
      </c>
      <c r="AA18" s="5">
        <f>IFERROR(35*R18+14.1*S18+15.1*V18, "NA")</f>
        <v>11.328200000000001</v>
      </c>
      <c r="AB18" s="5">
        <f>IFERROR(AA18*P18, "NA")</f>
        <v>2.5035322</v>
      </c>
      <c r="AC18">
        <v>0</v>
      </c>
      <c r="AD18">
        <v>0</v>
      </c>
    </row>
    <row r="19" spans="1:30" hidden="1">
      <c r="A19" t="s">
        <v>213</v>
      </c>
      <c r="B19" t="s">
        <v>212</v>
      </c>
      <c r="C19" t="s">
        <v>204</v>
      </c>
      <c r="D19" t="s">
        <v>210</v>
      </c>
      <c r="E19">
        <v>69.5</v>
      </c>
      <c r="F19">
        <v>13.3</v>
      </c>
      <c r="G19" s="2">
        <v>1.5029055069999999</v>
      </c>
      <c r="H19">
        <v>1</v>
      </c>
      <c r="I19">
        <v>5.5</v>
      </c>
      <c r="J19">
        <v>0.182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s="4" t="str">
        <f>IFERROR(35*R19+14.1*S19+15.1*W19, "NA")</f>
        <v>NA</v>
      </c>
      <c r="Z19" s="5" t="str">
        <f>IFERROR(35*R19+14.1*S19+15.1*X19, "NA")</f>
        <v>NA</v>
      </c>
      <c r="AA19" s="5" t="str">
        <f>IFERROR(35*R19+14.1*S19+15.1*V19, "NA")</f>
        <v>NA</v>
      </c>
      <c r="AB19" s="5" t="str">
        <f>IFERROR(Z19*P19, "NA")</f>
        <v>NA</v>
      </c>
      <c r="AC19">
        <v>0</v>
      </c>
      <c r="AD19">
        <v>0</v>
      </c>
    </row>
    <row r="20" spans="1:30" hidden="1">
      <c r="A20" t="s">
        <v>39</v>
      </c>
      <c r="B20" t="s">
        <v>38</v>
      </c>
      <c r="C20" t="s">
        <v>32</v>
      </c>
      <c r="D20" t="s">
        <v>29</v>
      </c>
      <c r="E20">
        <v>1250</v>
      </c>
      <c r="F20">
        <v>19.100000000000001</v>
      </c>
      <c r="G20" s="2">
        <v>18.781880900000001</v>
      </c>
      <c r="H20">
        <v>3</v>
      </c>
      <c r="I20" t="s">
        <v>31</v>
      </c>
      <c r="J20" t="s">
        <v>31</v>
      </c>
      <c r="K20" t="s">
        <v>31</v>
      </c>
      <c r="L20" s="15">
        <f>G20/N20</f>
        <v>11.738675562499999</v>
      </c>
      <c r="M20" t="s">
        <v>31</v>
      </c>
      <c r="N20">
        <v>1.6</v>
      </c>
      <c r="O20">
        <v>0.7</v>
      </c>
      <c r="P20" s="53">
        <f>O20*(1-Q20)</f>
        <v>0.13299999999999995</v>
      </c>
      <c r="Q20">
        <v>0.81</v>
      </c>
      <c r="R20">
        <v>6.3E-2</v>
      </c>
      <c r="S20">
        <v>6.8000000000000005E-2</v>
      </c>
      <c r="T20" t="s">
        <v>31</v>
      </c>
      <c r="U20" t="s">
        <v>31</v>
      </c>
      <c r="V20" t="s">
        <v>31</v>
      </c>
      <c r="W20">
        <v>0.82699999999999996</v>
      </c>
      <c r="X20" t="s">
        <v>31</v>
      </c>
      <c r="Y20" s="4">
        <f>IFERROR(35*R20+14.1*S20+15.1*W20, "NA")</f>
        <v>15.651499999999999</v>
      </c>
      <c r="Z20" s="5" t="str">
        <f>IFERROR(35*R20+14.1*S20+15.1*X20, "NA")</f>
        <v>NA</v>
      </c>
      <c r="AA20" s="5" t="str">
        <f>IFERROR(35*R20+14.1*S20+15.1*V20, "NA")</f>
        <v>NA</v>
      </c>
      <c r="AB20" s="5">
        <f>IFERROR(Y20*P20, "NA")</f>
        <v>2.0816494999999993</v>
      </c>
      <c r="AC20">
        <v>3</v>
      </c>
      <c r="AD20">
        <v>1</v>
      </c>
    </row>
    <row r="21" spans="1:30" hidden="1">
      <c r="A21" t="s">
        <v>166</v>
      </c>
      <c r="B21" t="s">
        <v>165</v>
      </c>
      <c r="C21" t="s">
        <v>128</v>
      </c>
      <c r="D21" t="s">
        <v>164</v>
      </c>
      <c r="E21">
        <v>18</v>
      </c>
      <c r="F21">
        <v>5.2</v>
      </c>
      <c r="G21" s="2">
        <v>0.46147037800000001</v>
      </c>
      <c r="H21">
        <v>4</v>
      </c>
      <c r="I21">
        <v>10.6</v>
      </c>
      <c r="J21">
        <v>0.377</v>
      </c>
      <c r="K21" t="s">
        <v>31</v>
      </c>
      <c r="L21" t="s">
        <v>31</v>
      </c>
      <c r="M21" t="s">
        <v>31</v>
      </c>
      <c r="N21">
        <v>0.25700000000000001</v>
      </c>
      <c r="O21">
        <v>0.33</v>
      </c>
      <c r="P21">
        <v>5.1999999999999998E-2</v>
      </c>
      <c r="Q21" t="s">
        <v>31</v>
      </c>
      <c r="R21">
        <v>0.746</v>
      </c>
      <c r="S21">
        <v>5.6000000000000001E-2</v>
      </c>
      <c r="T21">
        <v>1.7999999999999999E-2</v>
      </c>
      <c r="U21">
        <v>3.1E-2</v>
      </c>
      <c r="V21" t="s">
        <v>31</v>
      </c>
      <c r="W21">
        <v>9.1999999999999998E-2</v>
      </c>
      <c r="X21">
        <v>4.9000000000000002E-2</v>
      </c>
      <c r="Y21" s="4">
        <f>IFERROR(35*R21+14.1*S21+15.1*W21, "NA")</f>
        <v>28.288799999999998</v>
      </c>
      <c r="Z21" s="5">
        <f>IFERROR(35*R21+14.1*S21+15.1*X21, "NA")</f>
        <v>27.639499999999998</v>
      </c>
      <c r="AA21" s="5" t="str">
        <f>IFERROR(35*R21+14.1*S21+15.1*V21, "NA")</f>
        <v>NA</v>
      </c>
      <c r="AB21" s="5">
        <f>IFERROR(Z21*P21, "NA")</f>
        <v>1.4372539999999998</v>
      </c>
      <c r="AC21">
        <v>0</v>
      </c>
      <c r="AD21">
        <v>0</v>
      </c>
    </row>
    <row r="22" spans="1:30" hidden="1">
      <c r="A22" t="s">
        <v>166</v>
      </c>
      <c r="B22" t="s">
        <v>165</v>
      </c>
      <c r="C22" t="s">
        <v>128</v>
      </c>
      <c r="D22" t="s">
        <v>168</v>
      </c>
      <c r="E22">
        <v>18.7</v>
      </c>
      <c r="F22">
        <v>6.1</v>
      </c>
      <c r="G22" s="2">
        <v>0.47711740499999999</v>
      </c>
      <c r="H22">
        <v>1</v>
      </c>
      <c r="I22">
        <v>17.3</v>
      </c>
      <c r="J22">
        <v>5.8000000000000003E-2</v>
      </c>
      <c r="K22" t="s">
        <v>31</v>
      </c>
      <c r="L22" t="s">
        <v>31</v>
      </c>
      <c r="M22" t="s">
        <v>31</v>
      </c>
      <c r="N22">
        <v>0.25700000000000001</v>
      </c>
      <c r="O22">
        <v>0.33</v>
      </c>
      <c r="P22">
        <v>5.1999999999999998E-2</v>
      </c>
      <c r="Q22" t="s">
        <v>31</v>
      </c>
      <c r="R22">
        <v>0.746</v>
      </c>
      <c r="S22">
        <v>5.6000000000000001E-2</v>
      </c>
      <c r="T22">
        <v>1.7999999999999999E-2</v>
      </c>
      <c r="U22">
        <v>3.1E-2</v>
      </c>
      <c r="V22" t="s">
        <v>31</v>
      </c>
      <c r="W22">
        <v>9.1999999999999998E-2</v>
      </c>
      <c r="X22">
        <v>4.9000000000000002E-2</v>
      </c>
      <c r="Y22" s="4">
        <f>IFERROR(35*R22+14.1*S22+15.1*W22, "NA")</f>
        <v>28.288799999999998</v>
      </c>
      <c r="Z22" s="5">
        <f>IFERROR(35*R22+14.1*S22+15.1*X22, "NA")</f>
        <v>27.639499999999998</v>
      </c>
      <c r="AA22" s="5" t="str">
        <f>IFERROR(35*R22+14.1*S22+15.1*V22, "NA")</f>
        <v>NA</v>
      </c>
      <c r="AB22" s="5">
        <f>IFERROR(Z22*P22, "NA")</f>
        <v>1.4372539999999998</v>
      </c>
      <c r="AC22">
        <v>0</v>
      </c>
      <c r="AD22">
        <v>0</v>
      </c>
    </row>
    <row r="23" spans="1:30" hidden="1">
      <c r="A23" t="s">
        <v>41</v>
      </c>
      <c r="B23" t="s">
        <v>214</v>
      </c>
      <c r="C23" t="s">
        <v>204</v>
      </c>
      <c r="D23" t="s">
        <v>210</v>
      </c>
      <c r="E23">
        <v>69.5</v>
      </c>
      <c r="F23">
        <v>13.3</v>
      </c>
      <c r="G23" s="2">
        <v>1.5029055069999999</v>
      </c>
      <c r="H23">
        <v>1</v>
      </c>
      <c r="I23">
        <v>2.2000000000000002</v>
      </c>
      <c r="J23">
        <v>0.45500000000000002</v>
      </c>
      <c r="K23" t="s">
        <v>31</v>
      </c>
      <c r="L23" t="s">
        <v>31</v>
      </c>
      <c r="M23" t="s">
        <v>31</v>
      </c>
      <c r="N23">
        <v>3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s="4" t="str">
        <f>IFERROR(35*R23+14.1*S23+15.1*W23, "NA")</f>
        <v>NA</v>
      </c>
      <c r="Z23" s="5" t="str">
        <f>IFERROR(35*R23+14.1*S23+15.1*X23, "NA")</f>
        <v>NA</v>
      </c>
      <c r="AA23" s="5" t="str">
        <f>IFERROR(35*R23+14.1*S23+15.1*V23, "NA")</f>
        <v>NA</v>
      </c>
      <c r="AB23" s="5" t="str">
        <f>IFERROR(Z23*P23, "NA")</f>
        <v>NA</v>
      </c>
      <c r="AC23">
        <v>0</v>
      </c>
      <c r="AD23">
        <v>0</v>
      </c>
    </row>
    <row r="24" spans="1:30" hidden="1">
      <c r="A24" t="s">
        <v>41</v>
      </c>
      <c r="B24" t="s">
        <v>40</v>
      </c>
      <c r="C24" t="s">
        <v>32</v>
      </c>
      <c r="D24" t="s">
        <v>29</v>
      </c>
      <c r="E24">
        <v>1250</v>
      </c>
      <c r="F24">
        <v>19.100000000000001</v>
      </c>
      <c r="G24" s="2">
        <v>18.781880900000001</v>
      </c>
      <c r="H24">
        <v>3</v>
      </c>
      <c r="I24" t="s">
        <v>31</v>
      </c>
      <c r="J24" t="s">
        <v>31</v>
      </c>
      <c r="K24" t="s">
        <v>31</v>
      </c>
      <c r="L24" s="15">
        <f>G24/N24</f>
        <v>31.303134833333335</v>
      </c>
      <c r="M24" t="s">
        <v>31</v>
      </c>
      <c r="N24">
        <v>0.6</v>
      </c>
      <c r="O24" t="s">
        <v>31</v>
      </c>
      <c r="P24" s="6">
        <f>N24*0.125</f>
        <v>7.4999999999999997E-2</v>
      </c>
      <c r="Q24">
        <v>0.81</v>
      </c>
      <c r="R24">
        <v>1.6E-2</v>
      </c>
      <c r="S24">
        <v>7.8E-2</v>
      </c>
      <c r="T24" t="s">
        <v>31</v>
      </c>
      <c r="U24" t="s">
        <v>31</v>
      </c>
      <c r="V24" t="s">
        <v>31</v>
      </c>
      <c r="W24">
        <v>0.83899999999999997</v>
      </c>
      <c r="X24" t="s">
        <v>31</v>
      </c>
      <c r="Y24" s="4">
        <f>IFERROR(35*R24+14.1*S24+15.1*W24, "NA")</f>
        <v>14.3287</v>
      </c>
      <c r="Z24" s="5" t="str">
        <f>IFERROR(35*R24+14.1*S24+15.1*X24, "NA")</f>
        <v>NA</v>
      </c>
      <c r="AA24" s="5" t="str">
        <f>IFERROR(35*R24+14.1*S24+15.1*V24, "NA")</f>
        <v>NA</v>
      </c>
      <c r="AB24" s="5">
        <f>IFERROR(Y24*P24, "NA")</f>
        <v>1.0746525</v>
      </c>
      <c r="AC24">
        <v>3</v>
      </c>
      <c r="AD24">
        <v>2</v>
      </c>
    </row>
    <row r="25" spans="1:30" hidden="1">
      <c r="A25" t="s">
        <v>33</v>
      </c>
      <c r="B25" t="s">
        <v>85</v>
      </c>
      <c r="C25" t="s">
        <v>70</v>
      </c>
      <c r="D25" t="s">
        <v>84</v>
      </c>
      <c r="E25">
        <v>14.4</v>
      </c>
      <c r="F25">
        <v>7.7</v>
      </c>
      <c r="G25" s="2">
        <v>0.37970320499999999</v>
      </c>
      <c r="H25">
        <v>9</v>
      </c>
      <c r="I25">
        <v>43</v>
      </c>
      <c r="J25">
        <v>0.20899999999999999</v>
      </c>
      <c r="K25" t="s">
        <v>31</v>
      </c>
      <c r="L25" t="s">
        <v>31</v>
      </c>
      <c r="M25" t="s">
        <v>31</v>
      </c>
      <c r="N25">
        <v>0.35899999999999999</v>
      </c>
      <c r="O25">
        <v>0.45800000000000002</v>
      </c>
      <c r="P25">
        <v>0.13400000000000001</v>
      </c>
      <c r="Q25" t="s">
        <v>31</v>
      </c>
      <c r="R25">
        <v>2.3E-2</v>
      </c>
      <c r="S25">
        <v>0.124</v>
      </c>
      <c r="T25">
        <v>5.0000000000000001E-3</v>
      </c>
      <c r="U25">
        <v>6.9000000000000006E-2</v>
      </c>
      <c r="V25" t="s">
        <v>31</v>
      </c>
      <c r="W25" t="s">
        <v>31</v>
      </c>
      <c r="X25">
        <v>7.4999999999999997E-2</v>
      </c>
      <c r="Y25" s="4" t="str">
        <f>IFERROR(35*R25+14.1*S25+15.1*W25, "NA")</f>
        <v>NA</v>
      </c>
      <c r="Z25" s="5">
        <f>IFERROR(35*R25+14.1*S25+15.1*X25, "NA")</f>
        <v>3.6858999999999997</v>
      </c>
      <c r="AA25" s="5" t="str">
        <f>IFERROR(35*R25+14.1*S25+15.1*V25, "NA")</f>
        <v>NA</v>
      </c>
      <c r="AB25" s="5">
        <f>IFERROR(Z25*P25, "NA")</f>
        <v>0.49391059999999998</v>
      </c>
      <c r="AC25">
        <v>0</v>
      </c>
      <c r="AD25">
        <v>0</v>
      </c>
    </row>
    <row r="26" spans="1:30" hidden="1">
      <c r="A26" t="s">
        <v>33</v>
      </c>
      <c r="B26" t="s">
        <v>85</v>
      </c>
      <c r="C26" t="s">
        <v>64</v>
      </c>
      <c r="D26" t="s">
        <v>113</v>
      </c>
      <c r="E26">
        <v>331</v>
      </c>
      <c r="F26">
        <v>30.7</v>
      </c>
      <c r="G26" s="2">
        <v>5.8798753819999998</v>
      </c>
      <c r="H26">
        <v>5</v>
      </c>
      <c r="I26">
        <v>177.8</v>
      </c>
      <c r="J26">
        <v>2.8000000000000001E-2</v>
      </c>
      <c r="K26" t="s">
        <v>31</v>
      </c>
      <c r="L26" t="s">
        <v>31</v>
      </c>
      <c r="M26" t="s">
        <v>31</v>
      </c>
      <c r="N26">
        <v>0.35899999999999999</v>
      </c>
      <c r="O26">
        <v>0.45800000000000002</v>
      </c>
      <c r="P26">
        <v>0.13400000000000001</v>
      </c>
      <c r="Q26" t="s">
        <v>31</v>
      </c>
      <c r="R26">
        <v>2.3E-2</v>
      </c>
      <c r="S26">
        <v>0.124</v>
      </c>
      <c r="T26">
        <v>5.0000000000000001E-3</v>
      </c>
      <c r="U26">
        <v>6.9000000000000006E-2</v>
      </c>
      <c r="V26" t="s">
        <v>31</v>
      </c>
      <c r="W26" t="s">
        <v>31</v>
      </c>
      <c r="X26">
        <v>7.4999999999999997E-2</v>
      </c>
      <c r="Y26" s="4" t="str">
        <f>IFERROR(35*R26+14.1*S26+15.1*W26, "NA")</f>
        <v>NA</v>
      </c>
      <c r="Z26" s="5">
        <f>IFERROR(35*R26+14.1*S26+15.1*X26, "NA")</f>
        <v>3.6858999999999997</v>
      </c>
      <c r="AA26" s="5" t="str">
        <f>IFERROR(35*R26+14.1*S26+15.1*V26, "NA")</f>
        <v>NA</v>
      </c>
      <c r="AB26" s="5">
        <f>IFERROR(Z26*P26, "NA")</f>
        <v>0.49391059999999998</v>
      </c>
      <c r="AC26">
        <v>0</v>
      </c>
      <c r="AD26">
        <v>0</v>
      </c>
    </row>
    <row r="27" spans="1:30" hidden="1">
      <c r="A27" t="s">
        <v>33</v>
      </c>
      <c r="B27" t="s">
        <v>85</v>
      </c>
      <c r="C27" t="s">
        <v>128</v>
      </c>
      <c r="D27" t="s">
        <v>169</v>
      </c>
      <c r="E27">
        <v>39</v>
      </c>
      <c r="F27">
        <v>8.3000000000000007</v>
      </c>
      <c r="G27" s="2">
        <v>0.90704089499999996</v>
      </c>
      <c r="H27">
        <v>9</v>
      </c>
      <c r="I27">
        <v>43</v>
      </c>
      <c r="J27">
        <v>0.20899999999999999</v>
      </c>
      <c r="K27" t="s">
        <v>31</v>
      </c>
      <c r="L27" t="s">
        <v>31</v>
      </c>
      <c r="M27" t="s">
        <v>31</v>
      </c>
      <c r="N27">
        <v>0.35899999999999999</v>
      </c>
      <c r="O27">
        <v>0.45800000000000002</v>
      </c>
      <c r="P27">
        <v>0.13400000000000001</v>
      </c>
      <c r="Q27" t="s">
        <v>31</v>
      </c>
      <c r="R27">
        <v>2.3E-2</v>
      </c>
      <c r="S27">
        <v>0.124</v>
      </c>
      <c r="T27">
        <v>5.0000000000000001E-3</v>
      </c>
      <c r="U27">
        <v>6.9000000000000006E-2</v>
      </c>
      <c r="V27" t="s">
        <v>31</v>
      </c>
      <c r="W27" t="s">
        <v>31</v>
      </c>
      <c r="X27">
        <v>7.4999999999999997E-2</v>
      </c>
      <c r="Y27" s="4" t="str">
        <f>IFERROR(35*R27+14.1*S27+15.1*W27, "NA")</f>
        <v>NA</v>
      </c>
      <c r="Z27" s="5">
        <f>IFERROR(35*R27+14.1*S27+15.1*X27, "NA")</f>
        <v>3.6858999999999997</v>
      </c>
      <c r="AA27" s="5" t="str">
        <f>IFERROR(35*R27+14.1*S27+15.1*V27, "NA")</f>
        <v>NA</v>
      </c>
      <c r="AB27" s="5">
        <f>IFERROR(Z27*P27, "NA")</f>
        <v>0.49391059999999998</v>
      </c>
      <c r="AC27">
        <v>0</v>
      </c>
      <c r="AD27">
        <v>0</v>
      </c>
    </row>
    <row r="28" spans="1:30" hidden="1">
      <c r="A28" t="s">
        <v>33</v>
      </c>
      <c r="B28" t="s">
        <v>85</v>
      </c>
      <c r="C28" t="s">
        <v>128</v>
      </c>
      <c r="D28" t="s">
        <v>178</v>
      </c>
      <c r="E28">
        <v>32.5</v>
      </c>
      <c r="F28">
        <v>8.9</v>
      </c>
      <c r="G28" s="2">
        <v>0.77343226300000001</v>
      </c>
      <c r="H28">
        <v>9</v>
      </c>
      <c r="I28">
        <v>43</v>
      </c>
      <c r="J28">
        <v>0.20899999999999999</v>
      </c>
      <c r="K28" t="s">
        <v>31</v>
      </c>
      <c r="L28" t="s">
        <v>31</v>
      </c>
      <c r="M28" t="s">
        <v>31</v>
      </c>
      <c r="N28">
        <v>0.35899999999999999</v>
      </c>
      <c r="O28">
        <v>0.45800000000000002</v>
      </c>
      <c r="P28">
        <v>0.13400000000000001</v>
      </c>
      <c r="Q28" t="s">
        <v>31</v>
      </c>
      <c r="R28">
        <v>2.3E-2</v>
      </c>
      <c r="S28">
        <v>0.124</v>
      </c>
      <c r="T28">
        <v>5.0000000000000001E-3</v>
      </c>
      <c r="U28">
        <v>6.9000000000000006E-2</v>
      </c>
      <c r="V28" t="s">
        <v>31</v>
      </c>
      <c r="W28" t="s">
        <v>31</v>
      </c>
      <c r="X28">
        <v>7.4999999999999997E-2</v>
      </c>
      <c r="Y28" s="4" t="str">
        <f>IFERROR(35*R28+14.1*S28+15.1*W28, "NA")</f>
        <v>NA</v>
      </c>
      <c r="Z28" s="5">
        <f>IFERROR(35*R28+14.1*S28+15.1*X28, "NA")</f>
        <v>3.6858999999999997</v>
      </c>
      <c r="AA28" s="5" t="str">
        <f>IFERROR(35*R28+14.1*S28+15.1*V28, "NA")</f>
        <v>NA</v>
      </c>
      <c r="AB28" s="5">
        <f>IFERROR(Z28*P28, "NA")</f>
        <v>0.49391059999999998</v>
      </c>
      <c r="AC28">
        <v>0</v>
      </c>
      <c r="AD28">
        <v>0</v>
      </c>
    </row>
    <row r="29" spans="1:30" hidden="1">
      <c r="A29" t="s">
        <v>33</v>
      </c>
      <c r="B29" t="s">
        <v>85</v>
      </c>
      <c r="C29" t="s">
        <v>200</v>
      </c>
      <c r="D29" t="s">
        <v>198</v>
      </c>
      <c r="E29">
        <v>73.3</v>
      </c>
      <c r="F29">
        <v>17.5</v>
      </c>
      <c r="G29" s="2">
        <v>1.574482658</v>
      </c>
      <c r="H29">
        <v>2</v>
      </c>
      <c r="I29">
        <v>43</v>
      </c>
      <c r="J29">
        <v>4.7E-2</v>
      </c>
      <c r="K29" t="s">
        <v>31</v>
      </c>
      <c r="L29" t="s">
        <v>31</v>
      </c>
      <c r="M29" t="s">
        <v>31</v>
      </c>
      <c r="N29">
        <v>0.35899999999999999</v>
      </c>
      <c r="O29">
        <v>0.45800000000000002</v>
      </c>
      <c r="P29">
        <v>0.13400000000000001</v>
      </c>
      <c r="Q29" t="s">
        <v>31</v>
      </c>
      <c r="R29">
        <v>2.3E-2</v>
      </c>
      <c r="S29">
        <v>0.124</v>
      </c>
      <c r="T29">
        <v>5.0000000000000001E-3</v>
      </c>
      <c r="U29">
        <v>6.9000000000000006E-2</v>
      </c>
      <c r="V29" t="s">
        <v>31</v>
      </c>
      <c r="W29" t="s">
        <v>31</v>
      </c>
      <c r="X29">
        <v>7.4999999999999997E-2</v>
      </c>
      <c r="Y29" s="4" t="str">
        <f>IFERROR(35*R29+14.1*S29+15.1*W29, "NA")</f>
        <v>NA</v>
      </c>
      <c r="Z29" s="5">
        <f>IFERROR(35*R29+14.1*S29+15.1*X29, "NA")</f>
        <v>3.6858999999999997</v>
      </c>
      <c r="AA29" s="5" t="str">
        <f>IFERROR(35*R29+14.1*S29+15.1*V29, "NA")</f>
        <v>NA</v>
      </c>
      <c r="AB29" s="5">
        <f>IFERROR(Z29*P29, "NA")</f>
        <v>0.49391059999999998</v>
      </c>
      <c r="AC29">
        <v>0</v>
      </c>
      <c r="AD29">
        <v>0</v>
      </c>
    </row>
    <row r="30" spans="1:30" hidden="1">
      <c r="A30" t="s">
        <v>33</v>
      </c>
      <c r="B30" t="s">
        <v>85</v>
      </c>
      <c r="C30" t="s">
        <v>204</v>
      </c>
      <c r="D30" t="s">
        <v>203</v>
      </c>
      <c r="E30">
        <v>54</v>
      </c>
      <c r="F30">
        <v>11.1</v>
      </c>
      <c r="G30" s="2">
        <v>1.205449054</v>
      </c>
      <c r="H30">
        <v>2</v>
      </c>
      <c r="I30">
        <v>43</v>
      </c>
      <c r="J30">
        <v>4.7E-2</v>
      </c>
      <c r="K30" t="s">
        <v>31</v>
      </c>
      <c r="L30" t="s">
        <v>31</v>
      </c>
      <c r="M30" t="s">
        <v>31</v>
      </c>
      <c r="N30">
        <v>0.35899999999999999</v>
      </c>
      <c r="O30">
        <v>0.45800000000000002</v>
      </c>
      <c r="P30">
        <v>0.13400000000000001</v>
      </c>
      <c r="Q30" t="s">
        <v>31</v>
      </c>
      <c r="R30">
        <v>2.3E-2</v>
      </c>
      <c r="S30">
        <v>0.124</v>
      </c>
      <c r="T30">
        <v>5.0000000000000001E-3</v>
      </c>
      <c r="U30">
        <v>6.9000000000000006E-2</v>
      </c>
      <c r="V30" t="s">
        <v>31</v>
      </c>
      <c r="W30" t="s">
        <v>31</v>
      </c>
      <c r="X30">
        <v>7.4999999999999997E-2</v>
      </c>
      <c r="Y30" s="4" t="str">
        <f>IFERROR(35*R30+14.1*S30+15.1*W30, "NA")</f>
        <v>NA</v>
      </c>
      <c r="Z30" s="5">
        <f>IFERROR(35*R30+14.1*S30+15.1*X30, "NA")</f>
        <v>3.6858999999999997</v>
      </c>
      <c r="AA30" s="5" t="str">
        <f>IFERROR(35*R30+14.1*S30+15.1*V30, "NA")</f>
        <v>NA</v>
      </c>
      <c r="AB30" s="5">
        <f>IFERROR(Z30*P30, "NA")</f>
        <v>0.49391059999999998</v>
      </c>
      <c r="AC30">
        <v>0</v>
      </c>
      <c r="AD30">
        <v>0</v>
      </c>
    </row>
    <row r="31" spans="1:30" hidden="1">
      <c r="A31" t="s">
        <v>33</v>
      </c>
      <c r="B31" t="s">
        <v>85</v>
      </c>
      <c r="C31" t="s">
        <v>204</v>
      </c>
      <c r="D31" t="s">
        <v>210</v>
      </c>
      <c r="E31">
        <v>69.5</v>
      </c>
      <c r="F31">
        <v>13.3</v>
      </c>
      <c r="G31" s="2">
        <v>1.5029055069999999</v>
      </c>
      <c r="H31">
        <v>11</v>
      </c>
      <c r="I31">
        <v>177.8</v>
      </c>
      <c r="J31">
        <v>6.2E-2</v>
      </c>
      <c r="K31" t="s">
        <v>31</v>
      </c>
      <c r="L31" t="s">
        <v>31</v>
      </c>
      <c r="M31" t="s">
        <v>31</v>
      </c>
      <c r="N31">
        <v>0.35899999999999999</v>
      </c>
      <c r="O31">
        <v>0.45800000000000002</v>
      </c>
      <c r="P31">
        <v>0.13400000000000001</v>
      </c>
      <c r="Q31" t="s">
        <v>31</v>
      </c>
      <c r="R31">
        <v>2.3E-2</v>
      </c>
      <c r="S31">
        <v>0.124</v>
      </c>
      <c r="T31">
        <v>5.0000000000000001E-3</v>
      </c>
      <c r="U31">
        <v>6.9000000000000006E-2</v>
      </c>
      <c r="V31" t="s">
        <v>31</v>
      </c>
      <c r="W31" t="s">
        <v>31</v>
      </c>
      <c r="X31">
        <v>7.4999999999999997E-2</v>
      </c>
      <c r="Y31" s="4" t="str">
        <f>IFERROR(35*R31+14.1*S31+15.1*W31, "NA")</f>
        <v>NA</v>
      </c>
      <c r="Z31" s="5">
        <f>IFERROR(35*R31+14.1*S31+15.1*X31, "NA")</f>
        <v>3.6858999999999997</v>
      </c>
      <c r="AA31" s="5" t="str">
        <f>IFERROR(35*R31+14.1*S31+15.1*V31, "NA")</f>
        <v>NA</v>
      </c>
      <c r="AB31" s="5">
        <f>IFERROR(Z31*P31, "NA")</f>
        <v>0.49391059999999998</v>
      </c>
      <c r="AC31">
        <v>0</v>
      </c>
      <c r="AD31">
        <v>0</v>
      </c>
    </row>
    <row r="32" spans="1:30" hidden="1">
      <c r="A32" t="s">
        <v>33</v>
      </c>
      <c r="B32" t="s">
        <v>85</v>
      </c>
      <c r="C32" t="s">
        <v>204</v>
      </c>
      <c r="D32" t="s">
        <v>210</v>
      </c>
      <c r="E32">
        <v>69.5</v>
      </c>
      <c r="F32">
        <v>13.3</v>
      </c>
      <c r="G32" s="2">
        <v>1.5029055069999999</v>
      </c>
      <c r="H32">
        <v>16</v>
      </c>
      <c r="I32">
        <v>43</v>
      </c>
      <c r="J32">
        <v>0.372</v>
      </c>
      <c r="K32" t="s">
        <v>31</v>
      </c>
      <c r="L32" t="s">
        <v>31</v>
      </c>
      <c r="M32" t="s">
        <v>31</v>
      </c>
      <c r="N32">
        <v>0.35899999999999999</v>
      </c>
      <c r="O32">
        <v>0.45800000000000002</v>
      </c>
      <c r="P32">
        <v>0.13400000000000001</v>
      </c>
      <c r="Q32" t="s">
        <v>31</v>
      </c>
      <c r="R32">
        <v>2.3E-2</v>
      </c>
      <c r="S32">
        <v>0.124</v>
      </c>
      <c r="T32">
        <v>5.0000000000000001E-3</v>
      </c>
      <c r="U32">
        <v>6.9000000000000006E-2</v>
      </c>
      <c r="V32" t="s">
        <v>31</v>
      </c>
      <c r="W32" t="s">
        <v>31</v>
      </c>
      <c r="X32">
        <v>7.4999999999999997E-2</v>
      </c>
      <c r="Y32" s="4" t="str">
        <f>IFERROR(35*R32+14.1*S32+15.1*W32, "NA")</f>
        <v>NA</v>
      </c>
      <c r="Z32" s="5">
        <f>IFERROR(35*R32+14.1*S32+15.1*X32, "NA")</f>
        <v>3.6858999999999997</v>
      </c>
      <c r="AA32" s="5" t="str">
        <f>IFERROR(35*R32+14.1*S32+15.1*V32, "NA")</f>
        <v>NA</v>
      </c>
      <c r="AB32" s="5">
        <f>IFERROR(Z32*P32, "NA")</f>
        <v>0.49391059999999998</v>
      </c>
      <c r="AC32">
        <v>0</v>
      </c>
      <c r="AD32">
        <v>0</v>
      </c>
    </row>
    <row r="33" spans="1:30" hidden="1">
      <c r="A33" t="s">
        <v>43</v>
      </c>
      <c r="B33" t="s">
        <v>42</v>
      </c>
      <c r="C33" t="s">
        <v>32</v>
      </c>
      <c r="D33" t="s">
        <v>29</v>
      </c>
      <c r="E33">
        <v>1250</v>
      </c>
      <c r="F33">
        <v>19.100000000000001</v>
      </c>
      <c r="G33" s="2">
        <v>18.781880900000001</v>
      </c>
      <c r="H33">
        <v>2</v>
      </c>
      <c r="I33" t="s">
        <v>31</v>
      </c>
      <c r="J33" t="s">
        <v>31</v>
      </c>
      <c r="K33" t="s">
        <v>31</v>
      </c>
      <c r="L33" s="15">
        <f>G33/N33</f>
        <v>4.4475209329860288</v>
      </c>
      <c r="M33" t="s">
        <v>31</v>
      </c>
      <c r="N33">
        <v>4.2229999999999999</v>
      </c>
      <c r="O33">
        <v>2.12</v>
      </c>
      <c r="P33">
        <v>1.843</v>
      </c>
      <c r="Q33">
        <v>0.84</v>
      </c>
      <c r="R33">
        <v>0.13700000000000001</v>
      </c>
      <c r="S33">
        <v>9.6000000000000002E-2</v>
      </c>
      <c r="T33">
        <v>0.128</v>
      </c>
      <c r="U33">
        <v>0.13400000000000001</v>
      </c>
      <c r="V33" t="s">
        <v>31</v>
      </c>
      <c r="W33">
        <v>0.84099999999999997</v>
      </c>
      <c r="X33">
        <v>0.26200000000000001</v>
      </c>
      <c r="Y33" s="4">
        <f>IFERROR(35*R33+14.1*S33+15.1*W33, "NA")</f>
        <v>18.8477</v>
      </c>
      <c r="Z33" s="5">
        <f>IFERROR(35*R33+14.1*S33+15.1*X33, "NA")</f>
        <v>10.104800000000001</v>
      </c>
      <c r="AA33" s="5" t="str">
        <f>IFERROR(35*R33+14.1*S33+15.1*V33, "NA")</f>
        <v>NA</v>
      </c>
      <c r="AB33" s="5">
        <f>IFERROR(Y33*P33, "NA")</f>
        <v>34.736311100000002</v>
      </c>
      <c r="AC33">
        <v>3</v>
      </c>
      <c r="AD33">
        <v>0</v>
      </c>
    </row>
    <row r="34" spans="1:30" hidden="1">
      <c r="A34" t="s">
        <v>45</v>
      </c>
      <c r="B34" t="s">
        <v>142</v>
      </c>
      <c r="C34" t="s">
        <v>128</v>
      </c>
      <c r="D34" t="s">
        <v>126</v>
      </c>
      <c r="E34">
        <v>18</v>
      </c>
      <c r="F34">
        <v>7.4</v>
      </c>
      <c r="G34" s="2">
        <v>0.46147037800000001</v>
      </c>
      <c r="H34">
        <v>4</v>
      </c>
      <c r="I34">
        <v>254</v>
      </c>
      <c r="J34">
        <v>1.6E-2</v>
      </c>
      <c r="K34" t="s">
        <v>31</v>
      </c>
      <c r="L34" t="s">
        <v>31</v>
      </c>
      <c r="M34" t="s">
        <v>31</v>
      </c>
      <c r="N34">
        <v>0.44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s="4" t="str">
        <f>IFERROR(35*R34+14.1*S34+15.1*W34, "NA")</f>
        <v>NA</v>
      </c>
      <c r="Z34" s="5" t="str">
        <f>IFERROR(35*R34+14.1*S34+15.1*X34, "NA")</f>
        <v>NA</v>
      </c>
      <c r="AA34" s="5" t="str">
        <f>IFERROR(35*R34+14.1*S34+15.1*V34, "NA")</f>
        <v>NA</v>
      </c>
      <c r="AB34" s="5" t="str">
        <f>IFERROR(Z34*P34, "NA")</f>
        <v>NA</v>
      </c>
      <c r="AC34">
        <v>0</v>
      </c>
      <c r="AD34">
        <v>0</v>
      </c>
    </row>
    <row r="35" spans="1:30" hidden="1">
      <c r="A35" t="s">
        <v>45</v>
      </c>
      <c r="B35" t="s">
        <v>142</v>
      </c>
      <c r="C35" t="s">
        <v>128</v>
      </c>
      <c r="D35" t="s">
        <v>169</v>
      </c>
      <c r="E35">
        <v>39</v>
      </c>
      <c r="F35">
        <v>8.3000000000000007</v>
      </c>
      <c r="G35" s="2">
        <v>0.90704089499999996</v>
      </c>
      <c r="H35">
        <v>12</v>
      </c>
      <c r="I35">
        <v>254</v>
      </c>
      <c r="J35">
        <v>4.7E-2</v>
      </c>
      <c r="K35" t="s">
        <v>31</v>
      </c>
      <c r="L35" t="s">
        <v>31</v>
      </c>
      <c r="M35" t="s">
        <v>31</v>
      </c>
      <c r="N35">
        <v>0.44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s="4" t="str">
        <f>IFERROR(35*R35+14.1*S35+15.1*W35, "NA")</f>
        <v>NA</v>
      </c>
      <c r="Z35" s="5" t="str">
        <f>IFERROR(35*R35+14.1*S35+15.1*X35, "NA")</f>
        <v>NA</v>
      </c>
      <c r="AA35" s="5" t="str">
        <f>IFERROR(35*R35+14.1*S35+15.1*V35, "NA")</f>
        <v>NA</v>
      </c>
      <c r="AB35" s="5" t="str">
        <f>IFERROR(Z35*P35, "NA")</f>
        <v>NA</v>
      </c>
      <c r="AC35">
        <v>0</v>
      </c>
      <c r="AD35">
        <v>0</v>
      </c>
    </row>
    <row r="36" spans="1:30" hidden="1">
      <c r="A36" t="s">
        <v>45</v>
      </c>
      <c r="B36" t="s">
        <v>142</v>
      </c>
      <c r="C36" t="s">
        <v>128</v>
      </c>
      <c r="D36" t="s">
        <v>178</v>
      </c>
      <c r="E36">
        <v>32.5</v>
      </c>
      <c r="F36">
        <v>8.9</v>
      </c>
      <c r="G36" s="2">
        <v>0.77343226300000001</v>
      </c>
      <c r="H36">
        <v>3</v>
      </c>
      <c r="I36">
        <v>254</v>
      </c>
      <c r="J36">
        <v>1.2E-2</v>
      </c>
      <c r="K36" t="s">
        <v>31</v>
      </c>
      <c r="L36" t="s">
        <v>31</v>
      </c>
      <c r="M36" t="s">
        <v>31</v>
      </c>
      <c r="N36">
        <v>0.44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  <c r="X36" t="s">
        <v>31</v>
      </c>
      <c r="Y36" s="4" t="str">
        <f>IFERROR(35*R36+14.1*S36+15.1*W36, "NA")</f>
        <v>NA</v>
      </c>
      <c r="Z36" s="5" t="str">
        <f>IFERROR(35*R36+14.1*S36+15.1*X36, "NA")</f>
        <v>NA</v>
      </c>
      <c r="AA36" s="5" t="str">
        <f>IFERROR(35*R36+14.1*S36+15.1*V36, "NA")</f>
        <v>NA</v>
      </c>
      <c r="AB36" s="5" t="str">
        <f>IFERROR(Z36*P36, "NA")</f>
        <v>NA</v>
      </c>
      <c r="AC36">
        <v>0</v>
      </c>
      <c r="AD36">
        <v>0</v>
      </c>
    </row>
    <row r="37" spans="1:30" hidden="1">
      <c r="A37" t="s">
        <v>45</v>
      </c>
      <c r="B37" t="s">
        <v>44</v>
      </c>
      <c r="C37" t="s">
        <v>32</v>
      </c>
      <c r="D37" t="s">
        <v>29</v>
      </c>
      <c r="E37">
        <v>1250</v>
      </c>
      <c r="F37">
        <v>19.100000000000001</v>
      </c>
      <c r="G37" s="2">
        <v>18.781880900000001</v>
      </c>
      <c r="H37">
        <v>1</v>
      </c>
      <c r="I37" t="s">
        <v>31</v>
      </c>
      <c r="J37" t="s">
        <v>31</v>
      </c>
      <c r="K37" t="s">
        <v>31</v>
      </c>
      <c r="L37" s="15">
        <f>G37/N37</f>
        <v>13.415629214285715</v>
      </c>
      <c r="M37" t="s">
        <v>31</v>
      </c>
      <c r="N37">
        <v>1.4</v>
      </c>
      <c r="O37" s="53">
        <f>N37-1.1</f>
        <v>0.29999999999999982</v>
      </c>
      <c r="P37" s="53">
        <f>O37*(1-Q37)</f>
        <v>0.1319999999999999</v>
      </c>
      <c r="Q37">
        <v>0.56000000000000005</v>
      </c>
      <c r="R37">
        <v>0.626</v>
      </c>
      <c r="S37">
        <v>0.11</v>
      </c>
      <c r="T37" t="s">
        <v>31</v>
      </c>
      <c r="U37" t="s">
        <v>31</v>
      </c>
      <c r="V37" t="s">
        <v>31</v>
      </c>
      <c r="W37">
        <v>0.246</v>
      </c>
      <c r="X37" t="s">
        <v>31</v>
      </c>
      <c r="Y37" s="4">
        <f>IFERROR(35*R37+14.1*S37+15.1*W37, "NA")</f>
        <v>27.175599999999999</v>
      </c>
      <c r="Z37" s="5" t="str">
        <f>IFERROR(35*R37+14.1*S37+15.1*X37, "NA")</f>
        <v>NA</v>
      </c>
      <c r="AA37" s="5" t="str">
        <f>IFERROR(35*R37+14.1*S37+15.1*V37, "NA")</f>
        <v>NA</v>
      </c>
      <c r="AB37" s="5">
        <f>IFERROR(Y37*P37, "NA")</f>
        <v>3.5871791999999969</v>
      </c>
      <c r="AC37">
        <v>3</v>
      </c>
      <c r="AD37">
        <v>1</v>
      </c>
    </row>
    <row r="38" spans="1:30" hidden="1">
      <c r="A38" t="s">
        <v>172</v>
      </c>
      <c r="B38" t="s">
        <v>171</v>
      </c>
      <c r="C38" t="s">
        <v>128</v>
      </c>
      <c r="D38" t="s">
        <v>169</v>
      </c>
      <c r="E38">
        <v>39</v>
      </c>
      <c r="F38">
        <v>8.3000000000000007</v>
      </c>
      <c r="G38" s="2">
        <v>0.90704089499999996</v>
      </c>
      <c r="H38">
        <v>3</v>
      </c>
      <c r="I38">
        <v>254</v>
      </c>
      <c r="J38">
        <v>1.2E-2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s="4" t="str">
        <f>IFERROR(35*R38+14.1*S38+15.1*W38, "NA")</f>
        <v>NA</v>
      </c>
      <c r="Z38" s="5" t="str">
        <f>IFERROR(35*R38+14.1*S38+15.1*X38, "NA")</f>
        <v>NA</v>
      </c>
      <c r="AA38" s="5" t="str">
        <f>IFERROR(35*R38+14.1*S38+15.1*V38, "NA")</f>
        <v>NA</v>
      </c>
      <c r="AB38" s="5" t="str">
        <f>IFERROR(Z38*P38, "NA")</f>
        <v>NA</v>
      </c>
      <c r="AC38">
        <v>0</v>
      </c>
      <c r="AD38">
        <v>0</v>
      </c>
    </row>
    <row r="39" spans="1:30" hidden="1">
      <c r="A39" t="s">
        <v>172</v>
      </c>
      <c r="B39" t="s">
        <v>171</v>
      </c>
      <c r="C39" t="s">
        <v>128</v>
      </c>
      <c r="D39" t="s">
        <v>178</v>
      </c>
      <c r="E39">
        <v>32.5</v>
      </c>
      <c r="F39">
        <v>8.9</v>
      </c>
      <c r="G39" s="2">
        <v>0.77343226300000001</v>
      </c>
      <c r="H39">
        <v>2</v>
      </c>
      <c r="I39">
        <v>254</v>
      </c>
      <c r="J39">
        <v>8.0000000000000002E-3</v>
      </c>
      <c r="K39" t="s">
        <v>31</v>
      </c>
      <c r="L39" t="s">
        <v>31</v>
      </c>
      <c r="M39" t="s">
        <v>31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T39" t="s">
        <v>31</v>
      </c>
      <c r="U39" t="s">
        <v>31</v>
      </c>
      <c r="V39" t="s">
        <v>31</v>
      </c>
      <c r="W39" t="s">
        <v>31</v>
      </c>
      <c r="X39" t="s">
        <v>31</v>
      </c>
      <c r="Y39" s="4" t="str">
        <f>IFERROR(35*R39+14.1*S39+15.1*W39, "NA")</f>
        <v>NA</v>
      </c>
      <c r="Z39" s="5" t="str">
        <f>IFERROR(35*R39+14.1*S39+15.1*X39, "NA")</f>
        <v>NA</v>
      </c>
      <c r="AA39" s="5" t="str">
        <f>IFERROR(35*R39+14.1*S39+15.1*V39, "NA")</f>
        <v>NA</v>
      </c>
      <c r="AB39" s="5" t="str">
        <f>IFERROR(Z39*P39, "NA")</f>
        <v>NA</v>
      </c>
      <c r="AC39">
        <v>0</v>
      </c>
      <c r="AD39">
        <v>0</v>
      </c>
    </row>
    <row r="40" spans="1:30" hidden="1">
      <c r="A40" t="s">
        <v>43</v>
      </c>
      <c r="B40" t="s">
        <v>215</v>
      </c>
      <c r="C40" t="s">
        <v>204</v>
      </c>
      <c r="D40" t="s">
        <v>210</v>
      </c>
      <c r="E40">
        <v>69.5</v>
      </c>
      <c r="F40">
        <v>13.3</v>
      </c>
      <c r="G40" s="2">
        <v>1.5029055069999999</v>
      </c>
      <c r="H40">
        <v>1</v>
      </c>
      <c r="I40">
        <v>1</v>
      </c>
      <c r="J40">
        <v>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31</v>
      </c>
      <c r="X40" t="s">
        <v>31</v>
      </c>
      <c r="Y40" s="4" t="str">
        <f>IFERROR(35*R40+14.1*S40+15.1*W40, "NA")</f>
        <v>NA</v>
      </c>
      <c r="Z40" s="5" t="str">
        <f>IFERROR(35*R40+14.1*S40+15.1*X40, "NA")</f>
        <v>NA</v>
      </c>
      <c r="AA40" s="5" t="str">
        <f>IFERROR(35*R40+14.1*S40+15.1*V40, "NA")</f>
        <v>NA</v>
      </c>
      <c r="AB40" s="5" t="str">
        <f>IFERROR(Z40*P40, "NA")</f>
        <v>NA</v>
      </c>
      <c r="AC40">
        <v>0</v>
      </c>
      <c r="AD40">
        <v>0</v>
      </c>
    </row>
    <row r="41" spans="1:30" hidden="1">
      <c r="A41" t="s">
        <v>115</v>
      </c>
      <c r="B41" t="s">
        <v>114</v>
      </c>
      <c r="C41" t="s">
        <v>128</v>
      </c>
      <c r="D41" t="s">
        <v>164</v>
      </c>
      <c r="E41">
        <v>18</v>
      </c>
      <c r="F41">
        <v>5.2</v>
      </c>
      <c r="G41" s="2">
        <v>0.46147037800000001</v>
      </c>
      <c r="H41">
        <v>7</v>
      </c>
      <c r="I41">
        <v>22.2</v>
      </c>
      <c r="J41">
        <v>0.315</v>
      </c>
      <c r="K41" t="s">
        <v>31</v>
      </c>
      <c r="L41" t="s">
        <v>31</v>
      </c>
      <c r="M41" t="s">
        <v>31</v>
      </c>
      <c r="N41">
        <v>0.16800000000000001</v>
      </c>
      <c r="O41" t="s">
        <v>31</v>
      </c>
      <c r="P41">
        <v>0.13600000000000001</v>
      </c>
      <c r="Q41" t="s">
        <v>31</v>
      </c>
      <c r="R41">
        <v>0.88</v>
      </c>
      <c r="S41">
        <v>8.0000000000000002E-3</v>
      </c>
      <c r="T41" t="s">
        <v>31</v>
      </c>
      <c r="U41" t="s">
        <v>31</v>
      </c>
      <c r="V41" t="s">
        <v>31</v>
      </c>
      <c r="W41">
        <v>0.04</v>
      </c>
      <c r="X41" t="s">
        <v>31</v>
      </c>
      <c r="Y41" s="4">
        <f>IFERROR(35*R41+14.1*S41+15.1*W41, "NA")</f>
        <v>31.5168</v>
      </c>
      <c r="Z41" s="5" t="str">
        <f>IFERROR(35*R41+14.1*S41+15.1*X41, "NA")</f>
        <v>NA</v>
      </c>
      <c r="AA41" s="5" t="str">
        <f>IFERROR(35*R41+14.1*S41+15.1*V41, "NA")</f>
        <v>NA</v>
      </c>
      <c r="AB41" s="5">
        <f>IFERROR(Y41*P41, "NA")</f>
        <v>4.2862848000000007</v>
      </c>
      <c r="AC41">
        <v>0</v>
      </c>
      <c r="AD41">
        <v>0</v>
      </c>
    </row>
    <row r="42" spans="1:30" hidden="1">
      <c r="A42" t="s">
        <v>115</v>
      </c>
      <c r="B42" t="s">
        <v>143</v>
      </c>
      <c r="C42" t="s">
        <v>128</v>
      </c>
      <c r="D42" t="s">
        <v>126</v>
      </c>
      <c r="E42">
        <v>18</v>
      </c>
      <c r="F42">
        <v>7.4</v>
      </c>
      <c r="G42" s="2">
        <v>0.46147037800000001</v>
      </c>
      <c r="H42">
        <v>10</v>
      </c>
      <c r="I42">
        <v>43.7</v>
      </c>
      <c r="J42">
        <v>0.22900000000000001</v>
      </c>
      <c r="K42" t="s">
        <v>31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s="4" t="str">
        <f>IFERROR(35*R42+14.1*S42+15.1*W42, "NA")</f>
        <v>NA</v>
      </c>
      <c r="Z42" s="5" t="str">
        <f>IFERROR(35*R42+14.1*S42+15.1*X42, "NA")</f>
        <v>NA</v>
      </c>
      <c r="AA42" s="5" t="str">
        <f>IFERROR(35*R42+14.1*S42+15.1*V42, "NA")</f>
        <v>NA</v>
      </c>
      <c r="AB42" s="5" t="str">
        <f>IFERROR(Z42*P42, "NA")</f>
        <v>NA</v>
      </c>
      <c r="AC42">
        <v>0</v>
      </c>
      <c r="AD42">
        <v>0</v>
      </c>
    </row>
    <row r="43" spans="1:30" hidden="1">
      <c r="A43" t="s">
        <v>80</v>
      </c>
      <c r="B43" t="s">
        <v>179</v>
      </c>
      <c r="C43" t="s">
        <v>128</v>
      </c>
      <c r="D43" t="s">
        <v>178</v>
      </c>
      <c r="E43">
        <v>32.5</v>
      </c>
      <c r="F43">
        <v>8.9</v>
      </c>
      <c r="G43" s="2">
        <v>0.77343226300000001</v>
      </c>
      <c r="H43">
        <v>2</v>
      </c>
      <c r="I43">
        <v>1.3</v>
      </c>
      <c r="J43">
        <v>1.538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  <c r="Y43" s="4" t="str">
        <f>IFERROR(35*R43+14.1*S43+15.1*W43, "NA")</f>
        <v>NA</v>
      </c>
      <c r="Z43" s="5" t="str">
        <f>IFERROR(35*R43+14.1*S43+15.1*X43, "NA")</f>
        <v>NA</v>
      </c>
      <c r="AA43" s="5" t="str">
        <f>IFERROR(35*R43+14.1*S43+15.1*V43, "NA")</f>
        <v>NA</v>
      </c>
      <c r="AB43" s="5" t="str">
        <f>IFERROR(Z43*P43, "NA")</f>
        <v>NA</v>
      </c>
      <c r="AC43">
        <v>0</v>
      </c>
      <c r="AD43">
        <v>0</v>
      </c>
    </row>
    <row r="44" spans="1:30" hidden="1">
      <c r="A44" t="s">
        <v>80</v>
      </c>
      <c r="B44" t="s">
        <v>179</v>
      </c>
      <c r="C44" t="s">
        <v>204</v>
      </c>
      <c r="D44" t="s">
        <v>210</v>
      </c>
      <c r="E44">
        <v>69.5</v>
      </c>
      <c r="F44">
        <v>13.3</v>
      </c>
      <c r="G44" s="2">
        <v>1.5029055069999999</v>
      </c>
      <c r="H44">
        <v>1</v>
      </c>
      <c r="I44">
        <v>1.3</v>
      </c>
      <c r="J44">
        <v>0.76900000000000002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  <c r="Y44" s="4" t="str">
        <f>IFERROR(35*R44+14.1*S44+15.1*W44, "NA")</f>
        <v>NA</v>
      </c>
      <c r="Z44" s="5" t="str">
        <f>IFERROR(35*R44+14.1*S44+15.1*X44, "NA")</f>
        <v>NA</v>
      </c>
      <c r="AA44" s="5" t="str">
        <f>IFERROR(35*R44+14.1*S44+15.1*V44, "NA")</f>
        <v>NA</v>
      </c>
      <c r="AB44" s="5" t="str">
        <f>IFERROR(Z44*P44, "NA")</f>
        <v>NA</v>
      </c>
      <c r="AC44">
        <v>0</v>
      </c>
      <c r="AD44">
        <v>0</v>
      </c>
    </row>
    <row r="45" spans="1:30" hidden="1">
      <c r="A45" t="s">
        <v>47</v>
      </c>
      <c r="B45" t="s">
        <v>46</v>
      </c>
      <c r="C45" t="s">
        <v>32</v>
      </c>
      <c r="D45" t="s">
        <v>29</v>
      </c>
      <c r="E45">
        <v>1250</v>
      </c>
      <c r="F45">
        <v>19.100000000000001</v>
      </c>
      <c r="G45" s="2">
        <v>18.781880900000001</v>
      </c>
      <c r="H45">
        <v>7</v>
      </c>
      <c r="I45" t="s">
        <v>31</v>
      </c>
      <c r="J45" t="s">
        <v>31</v>
      </c>
      <c r="K45" t="s">
        <v>31</v>
      </c>
      <c r="L45" s="29">
        <v>41.98</v>
      </c>
      <c r="M45" t="s">
        <v>31</v>
      </c>
      <c r="N45">
        <v>1.421</v>
      </c>
      <c r="O45">
        <v>0.46</v>
      </c>
      <c r="P45">
        <v>0.32300000000000001</v>
      </c>
      <c r="Q45">
        <v>0.68</v>
      </c>
      <c r="R45">
        <v>0.13600000000000001</v>
      </c>
      <c r="S45">
        <v>5.0999999999999997E-2</v>
      </c>
      <c r="T45">
        <v>4.0000000000000001E-3</v>
      </c>
      <c r="U45">
        <v>0.182</v>
      </c>
      <c r="V45" t="s">
        <v>31</v>
      </c>
      <c r="W45">
        <v>0.69899999999999995</v>
      </c>
      <c r="X45">
        <v>0.186</v>
      </c>
      <c r="Y45" s="4">
        <f>IFERROR(35*R45+14.1*S45+15.1*W45, "NA")</f>
        <v>16.033999999999999</v>
      </c>
      <c r="Z45" s="5">
        <f>IFERROR(35*R45+14.1*S45+15.1*X45, "NA")</f>
        <v>8.287700000000001</v>
      </c>
      <c r="AA45" s="5" t="str">
        <f>IFERROR(35*R45+14.1*S45+15.1*V45, "NA")</f>
        <v>NA</v>
      </c>
      <c r="AB45" s="5">
        <f>IFERROR(Y45*P45, "NA")</f>
        <v>5.1789819999999995</v>
      </c>
      <c r="AC45">
        <v>1</v>
      </c>
      <c r="AD45">
        <v>0</v>
      </c>
    </row>
    <row r="46" spans="1:30" hidden="1">
      <c r="A46" t="s">
        <v>47</v>
      </c>
      <c r="B46" t="s">
        <v>46</v>
      </c>
      <c r="C46" t="s">
        <v>32</v>
      </c>
      <c r="D46" t="s">
        <v>29</v>
      </c>
      <c r="E46">
        <v>1250</v>
      </c>
      <c r="F46">
        <v>19.100000000000001</v>
      </c>
      <c r="G46" s="2">
        <v>18.781880900000001</v>
      </c>
      <c r="H46">
        <v>3</v>
      </c>
      <c r="I46" t="s">
        <v>31</v>
      </c>
      <c r="J46" t="s">
        <v>31</v>
      </c>
      <c r="K46" t="s">
        <v>31</v>
      </c>
      <c r="L46" s="29">
        <v>41.98</v>
      </c>
      <c r="M46" t="s">
        <v>31</v>
      </c>
      <c r="N46">
        <v>1.421</v>
      </c>
      <c r="O46">
        <v>0.46</v>
      </c>
      <c r="P46">
        <v>0.32300000000000001</v>
      </c>
      <c r="Q46">
        <v>0.68</v>
      </c>
      <c r="R46">
        <v>0.13600000000000001</v>
      </c>
      <c r="S46">
        <v>5.0999999999999997E-2</v>
      </c>
      <c r="T46">
        <v>4.0000000000000001E-3</v>
      </c>
      <c r="U46">
        <v>0.182</v>
      </c>
      <c r="V46" t="s">
        <v>31</v>
      </c>
      <c r="W46">
        <v>0.69899999999999995</v>
      </c>
      <c r="X46">
        <v>0.186</v>
      </c>
      <c r="Y46" s="4">
        <f>IFERROR(35*R46+14.1*S46+15.1*W46, "NA")</f>
        <v>16.033999999999999</v>
      </c>
      <c r="Z46" s="5">
        <f>IFERROR(35*R46+14.1*S46+15.1*X46, "NA")</f>
        <v>8.287700000000001</v>
      </c>
      <c r="AA46" s="5" t="str">
        <f>IFERROR(35*R46+14.1*S46+15.1*V46, "NA")</f>
        <v>NA</v>
      </c>
      <c r="AB46" s="5">
        <f>IFERROR(Y46*P46, "NA")</f>
        <v>5.1789819999999995</v>
      </c>
      <c r="AC46">
        <v>1</v>
      </c>
      <c r="AD46">
        <v>0</v>
      </c>
    </row>
    <row r="47" spans="1:30" hidden="1">
      <c r="A47" t="s">
        <v>47</v>
      </c>
      <c r="B47" t="s">
        <v>46</v>
      </c>
      <c r="C47" t="s">
        <v>32</v>
      </c>
      <c r="D47" t="s">
        <v>104</v>
      </c>
      <c r="E47">
        <v>1770</v>
      </c>
      <c r="F47">
        <v>22.3</v>
      </c>
      <c r="G47" s="2">
        <v>25.45474201</v>
      </c>
      <c r="H47">
        <v>2</v>
      </c>
      <c r="I47" t="s">
        <v>31</v>
      </c>
      <c r="J47" t="s">
        <v>31</v>
      </c>
      <c r="K47" t="s">
        <v>31</v>
      </c>
      <c r="L47" s="30">
        <v>8.9700000000000006</v>
      </c>
      <c r="M47" t="s">
        <v>31</v>
      </c>
      <c r="N47">
        <v>1.421</v>
      </c>
      <c r="O47">
        <v>0.46</v>
      </c>
      <c r="P47">
        <v>0.32300000000000001</v>
      </c>
      <c r="Q47">
        <v>0.68</v>
      </c>
      <c r="R47">
        <v>0.13600000000000001</v>
      </c>
      <c r="S47">
        <v>5.0999999999999997E-2</v>
      </c>
      <c r="T47">
        <v>4.0000000000000001E-3</v>
      </c>
      <c r="U47">
        <v>0.182</v>
      </c>
      <c r="V47" t="s">
        <v>31</v>
      </c>
      <c r="W47">
        <v>0.69899999999999995</v>
      </c>
      <c r="X47">
        <v>0.186</v>
      </c>
      <c r="Y47" s="4">
        <f>IFERROR(35*R47+14.1*S47+15.1*W47, "NA")</f>
        <v>16.033999999999999</v>
      </c>
      <c r="Z47" s="5">
        <f>IFERROR(35*R47+14.1*S47+15.1*X47, "NA")</f>
        <v>8.287700000000001</v>
      </c>
      <c r="AA47" s="5" t="str">
        <f>IFERROR(35*R47+14.1*S47+15.1*V47, "NA")</f>
        <v>NA</v>
      </c>
      <c r="AB47" s="5">
        <f>IFERROR(Y47*P47, "NA")</f>
        <v>5.1789819999999995</v>
      </c>
      <c r="AC47">
        <v>1</v>
      </c>
      <c r="AD47">
        <v>0</v>
      </c>
    </row>
    <row r="48" spans="1:30" hidden="1">
      <c r="A48" t="s">
        <v>47</v>
      </c>
      <c r="B48" t="s">
        <v>180</v>
      </c>
      <c r="C48" t="s">
        <v>128</v>
      </c>
      <c r="D48" t="s">
        <v>178</v>
      </c>
      <c r="E48">
        <v>32.5</v>
      </c>
      <c r="F48">
        <v>8.9</v>
      </c>
      <c r="G48" s="2">
        <v>0.77343226300000001</v>
      </c>
      <c r="H48">
        <v>1</v>
      </c>
      <c r="I48">
        <v>8</v>
      </c>
      <c r="J48">
        <v>0.125</v>
      </c>
      <c r="K48" t="s">
        <v>31</v>
      </c>
      <c r="L48" t="s">
        <v>31</v>
      </c>
      <c r="M48" t="s">
        <v>31</v>
      </c>
      <c r="N48" t="s">
        <v>31</v>
      </c>
      <c r="O48" t="s">
        <v>31</v>
      </c>
      <c r="P48" t="s">
        <v>31</v>
      </c>
      <c r="Q48" t="s">
        <v>31</v>
      </c>
      <c r="R48">
        <v>0.40799999999999997</v>
      </c>
      <c r="S48">
        <v>8.1000000000000003E-2</v>
      </c>
      <c r="T48" t="s">
        <v>31</v>
      </c>
      <c r="U48" t="s">
        <v>31</v>
      </c>
      <c r="V48" t="s">
        <v>31</v>
      </c>
      <c r="W48">
        <v>0.42499999999999999</v>
      </c>
      <c r="X48" t="s">
        <v>31</v>
      </c>
      <c r="Y48" s="4">
        <f>IFERROR(35*R48+14.1*S48+15.1*W48, "NA")</f>
        <v>21.839600000000001</v>
      </c>
      <c r="Z48" s="5" t="str">
        <f>IFERROR(35*R48+14.1*S48+15.1*X48, "NA")</f>
        <v>NA</v>
      </c>
      <c r="AA48" s="5" t="str">
        <f>IFERROR(35*R48+14.1*S48+15.1*V48, "NA")</f>
        <v>NA</v>
      </c>
      <c r="AB48" s="5" t="str">
        <f>IFERROR(Z48*P48, "NA")</f>
        <v>NA</v>
      </c>
      <c r="AC48">
        <v>0</v>
      </c>
      <c r="AD48">
        <v>0</v>
      </c>
    </row>
    <row r="49" spans="1:30" hidden="1">
      <c r="A49" t="s">
        <v>49</v>
      </c>
      <c r="B49" t="s">
        <v>48</v>
      </c>
      <c r="C49" t="s">
        <v>32</v>
      </c>
      <c r="D49" t="s">
        <v>29</v>
      </c>
      <c r="E49">
        <v>1250</v>
      </c>
      <c r="F49">
        <v>19.100000000000001</v>
      </c>
      <c r="G49" s="2">
        <v>18.781880900000001</v>
      </c>
      <c r="H49">
        <v>2</v>
      </c>
      <c r="I49" t="s">
        <v>31</v>
      </c>
      <c r="J49" t="s">
        <v>31</v>
      </c>
      <c r="K49" t="s">
        <v>31</v>
      </c>
      <c r="L49" s="15">
        <f>G49/N49</f>
        <v>14.447600692307692</v>
      </c>
      <c r="M49" t="s">
        <v>31</v>
      </c>
      <c r="N49">
        <v>1.3</v>
      </c>
      <c r="O49" t="s">
        <v>31</v>
      </c>
      <c r="P49" s="6">
        <f>0.23*N49</f>
        <v>0.29900000000000004</v>
      </c>
      <c r="Q49">
        <v>0.8</v>
      </c>
      <c r="R49">
        <v>5.3999999999999999E-2</v>
      </c>
      <c r="S49">
        <v>3.5000000000000003E-2</v>
      </c>
      <c r="T49" t="s">
        <v>31</v>
      </c>
      <c r="U49" t="s">
        <v>31</v>
      </c>
      <c r="V49" t="s">
        <v>31</v>
      </c>
      <c r="W49">
        <v>0.79600000000000004</v>
      </c>
      <c r="X49" t="s">
        <v>31</v>
      </c>
      <c r="Y49" s="4">
        <f>IFERROR(35*R49+14.1*S49+15.1*W49, "NA")</f>
        <v>14.4031</v>
      </c>
      <c r="Z49" s="5" t="str">
        <f>IFERROR(35*R49+14.1*S49+15.1*X49, "NA")</f>
        <v>NA</v>
      </c>
      <c r="AA49" s="5" t="str">
        <f>IFERROR(35*R49+14.1*S49+15.1*V49, "NA")</f>
        <v>NA</v>
      </c>
      <c r="AB49" s="5">
        <f>IFERROR(Y49*P49, "NA")</f>
        <v>4.3065269000000006</v>
      </c>
      <c r="AC49">
        <v>3</v>
      </c>
      <c r="AD49">
        <v>2</v>
      </c>
    </row>
    <row r="50" spans="1:30" hidden="1">
      <c r="A50" t="s">
        <v>49</v>
      </c>
      <c r="B50" t="s">
        <v>92</v>
      </c>
      <c r="C50" t="s">
        <v>70</v>
      </c>
      <c r="D50" t="s">
        <v>90</v>
      </c>
      <c r="E50">
        <v>15</v>
      </c>
      <c r="F50">
        <v>6.9</v>
      </c>
      <c r="G50" s="2">
        <v>0.39349502400000003</v>
      </c>
      <c r="H50">
        <v>149</v>
      </c>
      <c r="I50">
        <v>18.100000000000001</v>
      </c>
      <c r="J50">
        <v>8.2319999999999993</v>
      </c>
      <c r="K50" t="s">
        <v>31</v>
      </c>
      <c r="L50" t="s">
        <v>31</v>
      </c>
      <c r="M50" t="s">
        <v>31</v>
      </c>
      <c r="N50">
        <v>0.26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31</v>
      </c>
      <c r="Y50" s="4" t="str">
        <f>IFERROR(35*R50+14.1*S50+15.1*W50, "NA")</f>
        <v>NA</v>
      </c>
      <c r="Z50" s="5" t="str">
        <f>IFERROR(35*R50+14.1*S50+15.1*X50, "NA")</f>
        <v>NA</v>
      </c>
      <c r="AA50" s="5" t="str">
        <f>IFERROR(35*R50+14.1*S50+15.1*V50, "NA")</f>
        <v>NA</v>
      </c>
      <c r="AB50" s="5" t="str">
        <f>IFERROR(Z50*P50, "NA")</f>
        <v>NA</v>
      </c>
      <c r="AC50">
        <v>0</v>
      </c>
      <c r="AD50">
        <v>0</v>
      </c>
    </row>
    <row r="51" spans="1:30" hidden="1">
      <c r="A51" t="s">
        <v>49</v>
      </c>
      <c r="B51" t="s">
        <v>72</v>
      </c>
      <c r="C51" t="s">
        <v>70</v>
      </c>
      <c r="D51" t="s">
        <v>68</v>
      </c>
      <c r="E51">
        <v>11</v>
      </c>
      <c r="F51">
        <v>6.1</v>
      </c>
      <c r="G51" s="2">
        <v>0.30006296300000002</v>
      </c>
      <c r="H51">
        <v>7</v>
      </c>
      <c r="I51">
        <v>30</v>
      </c>
      <c r="J51">
        <v>0.23300000000000001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31</v>
      </c>
      <c r="Y51" s="4" t="str">
        <f>IFERROR(35*R51+14.1*S51+15.1*W51, "NA")</f>
        <v>NA</v>
      </c>
      <c r="Z51" s="5" t="str">
        <f>IFERROR(35*R51+14.1*S51+15.1*X51, "NA")</f>
        <v>NA</v>
      </c>
      <c r="AA51" s="5" t="str">
        <f>IFERROR(35*R51+14.1*S51+15.1*V51, "NA")</f>
        <v>NA</v>
      </c>
      <c r="AB51" s="5" t="str">
        <f>IFERROR(Z51*P51, "NA")</f>
        <v>NA</v>
      </c>
      <c r="AC51">
        <v>0</v>
      </c>
      <c r="AD51">
        <v>0</v>
      </c>
    </row>
    <row r="52" spans="1:30" hidden="1">
      <c r="A52" t="s">
        <v>94</v>
      </c>
      <c r="B52" t="s">
        <v>93</v>
      </c>
      <c r="C52" t="s">
        <v>70</v>
      </c>
      <c r="D52" t="s">
        <v>90</v>
      </c>
      <c r="E52">
        <v>15</v>
      </c>
      <c r="F52">
        <v>6.9</v>
      </c>
      <c r="G52" s="2">
        <v>0.39349502400000003</v>
      </c>
      <c r="H52">
        <v>2</v>
      </c>
      <c r="I52">
        <v>15.9</v>
      </c>
      <c r="J52">
        <v>0.126</v>
      </c>
      <c r="K52" t="s">
        <v>31</v>
      </c>
      <c r="L52" t="s">
        <v>31</v>
      </c>
      <c r="M52" t="s">
        <v>31</v>
      </c>
      <c r="N52">
        <v>0.193</v>
      </c>
      <c r="O52">
        <v>0.16</v>
      </c>
      <c r="P52">
        <v>6.0999999999999999E-2</v>
      </c>
      <c r="Q52">
        <v>0.76</v>
      </c>
      <c r="R52">
        <v>2.5000000000000001E-2</v>
      </c>
      <c r="S52">
        <v>0.189</v>
      </c>
      <c r="T52">
        <v>0.03</v>
      </c>
      <c r="U52">
        <v>9.2999999999999999E-2</v>
      </c>
      <c r="V52" t="s">
        <v>31</v>
      </c>
      <c r="W52">
        <v>0.69199999999999995</v>
      </c>
      <c r="X52">
        <v>0.123</v>
      </c>
      <c r="Y52" s="4">
        <f>IFERROR(35*R52+14.1*S52+15.1*W52, "NA")</f>
        <v>13.989099999999999</v>
      </c>
      <c r="Z52" s="5">
        <f>IFERROR(35*R52+14.1*S52+15.1*X52, "NA")</f>
        <v>5.3971999999999998</v>
      </c>
      <c r="AA52" s="5" t="str">
        <f>IFERROR(35*R52+14.1*S52+15.1*V52, "NA")</f>
        <v>NA</v>
      </c>
      <c r="AB52" s="5">
        <f>IFERROR(Y52*P52, "NA")</f>
        <v>0.8533350999999999</v>
      </c>
      <c r="AC52">
        <v>0</v>
      </c>
      <c r="AD52">
        <v>0</v>
      </c>
    </row>
    <row r="53" spans="1:30" hidden="1">
      <c r="A53" t="s">
        <v>94</v>
      </c>
      <c r="B53" t="s">
        <v>93</v>
      </c>
      <c r="C53" t="s">
        <v>128</v>
      </c>
      <c r="D53" t="s">
        <v>164</v>
      </c>
      <c r="E53">
        <v>18</v>
      </c>
      <c r="F53">
        <v>5.2</v>
      </c>
      <c r="G53" s="2">
        <v>0.46147037800000001</v>
      </c>
      <c r="H53">
        <v>11</v>
      </c>
      <c r="I53">
        <v>25.2</v>
      </c>
      <c r="J53">
        <v>0.437</v>
      </c>
      <c r="K53" t="s">
        <v>31</v>
      </c>
      <c r="L53" t="s">
        <v>31</v>
      </c>
      <c r="M53" t="s">
        <v>31</v>
      </c>
      <c r="N53">
        <v>0.193</v>
      </c>
      <c r="O53">
        <v>0.16</v>
      </c>
      <c r="P53">
        <v>6.0999999999999999E-2</v>
      </c>
      <c r="Q53">
        <v>0.76</v>
      </c>
      <c r="R53">
        <v>2.5000000000000001E-2</v>
      </c>
      <c r="S53">
        <v>0.189</v>
      </c>
      <c r="T53">
        <v>0.03</v>
      </c>
      <c r="U53">
        <v>9.2999999999999999E-2</v>
      </c>
      <c r="V53" t="s">
        <v>31</v>
      </c>
      <c r="W53">
        <v>0.69199999999999995</v>
      </c>
      <c r="X53">
        <v>0.123</v>
      </c>
      <c r="Y53" s="4">
        <f>IFERROR(35*R53+14.1*S53+15.1*W53, "NA")</f>
        <v>13.989099999999999</v>
      </c>
      <c r="Z53" s="5">
        <f>IFERROR(35*R53+14.1*S53+15.1*X53, "NA")</f>
        <v>5.3971999999999998</v>
      </c>
      <c r="AA53" s="5" t="str">
        <f>IFERROR(35*R53+14.1*S53+15.1*V53, "NA")</f>
        <v>NA</v>
      </c>
      <c r="AB53" s="5">
        <f>IFERROR(Y53*P53, "NA")</f>
        <v>0.8533350999999999</v>
      </c>
      <c r="AC53">
        <v>0</v>
      </c>
      <c r="AD53">
        <v>0</v>
      </c>
    </row>
    <row r="54" spans="1:30" hidden="1">
      <c r="A54" t="s">
        <v>94</v>
      </c>
      <c r="B54" t="s">
        <v>93</v>
      </c>
      <c r="C54" t="s">
        <v>128</v>
      </c>
      <c r="D54" t="s">
        <v>178</v>
      </c>
      <c r="E54">
        <v>32.5</v>
      </c>
      <c r="F54">
        <v>8.9</v>
      </c>
      <c r="G54" s="2">
        <v>0.77343226300000001</v>
      </c>
      <c r="H54">
        <v>1</v>
      </c>
      <c r="I54">
        <v>254</v>
      </c>
      <c r="J54">
        <v>4.0000000000000001E-3</v>
      </c>
      <c r="K54" t="s">
        <v>31</v>
      </c>
      <c r="L54" t="s">
        <v>31</v>
      </c>
      <c r="M54" t="s">
        <v>31</v>
      </c>
      <c r="N54">
        <v>0.193</v>
      </c>
      <c r="O54">
        <v>0.16</v>
      </c>
      <c r="P54">
        <v>6.0999999999999999E-2</v>
      </c>
      <c r="Q54">
        <v>0.76</v>
      </c>
      <c r="R54">
        <v>2.5000000000000001E-2</v>
      </c>
      <c r="S54">
        <v>0.189</v>
      </c>
      <c r="T54">
        <v>0.03</v>
      </c>
      <c r="U54">
        <v>9.2999999999999999E-2</v>
      </c>
      <c r="V54" t="s">
        <v>31</v>
      </c>
      <c r="W54">
        <v>0.69199999999999995</v>
      </c>
      <c r="X54">
        <v>0.123</v>
      </c>
      <c r="Y54" s="4">
        <f>IFERROR(35*R54+14.1*S54+15.1*W54, "NA")</f>
        <v>13.989099999999999</v>
      </c>
      <c r="Z54" s="5">
        <f>IFERROR(35*R54+14.1*S54+15.1*X54, "NA")</f>
        <v>5.3971999999999998</v>
      </c>
      <c r="AA54" s="5" t="str">
        <f>IFERROR(35*R54+14.1*S54+15.1*V54, "NA")</f>
        <v>NA</v>
      </c>
      <c r="AB54" s="5">
        <f>IFERROR(Y54*P54, "NA")</f>
        <v>0.8533350999999999</v>
      </c>
      <c r="AC54">
        <v>0</v>
      </c>
      <c r="AD54">
        <v>0</v>
      </c>
    </row>
    <row r="55" spans="1:30" hidden="1">
      <c r="A55" t="s">
        <v>94</v>
      </c>
      <c r="B55" t="s">
        <v>93</v>
      </c>
      <c r="C55" t="s">
        <v>128</v>
      </c>
      <c r="D55" t="s">
        <v>178</v>
      </c>
      <c r="E55">
        <v>32.5</v>
      </c>
      <c r="F55">
        <v>8.9</v>
      </c>
      <c r="G55" s="2">
        <v>0.77343226300000001</v>
      </c>
      <c r="H55">
        <v>10</v>
      </c>
      <c r="I55">
        <v>15.9</v>
      </c>
      <c r="J55">
        <v>0.629</v>
      </c>
      <c r="K55" t="s">
        <v>31</v>
      </c>
      <c r="L55" t="s">
        <v>31</v>
      </c>
      <c r="M55" t="s">
        <v>31</v>
      </c>
      <c r="N55">
        <v>0.193</v>
      </c>
      <c r="O55">
        <v>0.16</v>
      </c>
      <c r="P55">
        <v>6.0999999999999999E-2</v>
      </c>
      <c r="Q55">
        <v>0.76</v>
      </c>
      <c r="R55">
        <v>2.5000000000000001E-2</v>
      </c>
      <c r="S55">
        <v>0.189</v>
      </c>
      <c r="T55">
        <v>0.03</v>
      </c>
      <c r="U55">
        <v>9.2999999999999999E-2</v>
      </c>
      <c r="V55" t="s">
        <v>31</v>
      </c>
      <c r="W55">
        <v>0.69199999999999995</v>
      </c>
      <c r="X55">
        <v>0.123</v>
      </c>
      <c r="Y55" s="4">
        <f>IFERROR(35*R55+14.1*S55+15.1*W55, "NA")</f>
        <v>13.989099999999999</v>
      </c>
      <c r="Z55" s="5">
        <f>IFERROR(35*R55+14.1*S55+15.1*X55, "NA")</f>
        <v>5.3971999999999998</v>
      </c>
      <c r="AA55" s="5" t="str">
        <f>IFERROR(35*R55+14.1*S55+15.1*V55, "NA")</f>
        <v>NA</v>
      </c>
      <c r="AB55" s="5">
        <f>IFERROR(Y55*P55, "NA")</f>
        <v>0.8533350999999999</v>
      </c>
      <c r="AC55">
        <v>0</v>
      </c>
      <c r="AD55">
        <v>0</v>
      </c>
    </row>
    <row r="56" spans="1:30" hidden="1">
      <c r="A56" t="s">
        <v>94</v>
      </c>
      <c r="B56" t="s">
        <v>93</v>
      </c>
      <c r="C56" t="s">
        <v>204</v>
      </c>
      <c r="D56" t="s">
        <v>203</v>
      </c>
      <c r="E56">
        <v>54</v>
      </c>
      <c r="F56">
        <v>11.1</v>
      </c>
      <c r="G56" s="2">
        <v>1.205449054</v>
      </c>
      <c r="H56">
        <v>16</v>
      </c>
      <c r="I56">
        <v>25.2</v>
      </c>
      <c r="J56">
        <v>0.63500000000000001</v>
      </c>
      <c r="K56" t="s">
        <v>31</v>
      </c>
      <c r="L56" t="s">
        <v>31</v>
      </c>
      <c r="M56" t="s">
        <v>31</v>
      </c>
      <c r="N56">
        <v>0.193</v>
      </c>
      <c r="O56">
        <v>0.16</v>
      </c>
      <c r="P56">
        <v>6.0999999999999999E-2</v>
      </c>
      <c r="Q56">
        <v>0.76</v>
      </c>
      <c r="R56">
        <v>2.5000000000000001E-2</v>
      </c>
      <c r="S56">
        <v>0.189</v>
      </c>
      <c r="T56">
        <v>0.03</v>
      </c>
      <c r="U56">
        <v>9.2999999999999999E-2</v>
      </c>
      <c r="V56" t="s">
        <v>31</v>
      </c>
      <c r="W56">
        <v>0.69199999999999995</v>
      </c>
      <c r="X56">
        <v>0.123</v>
      </c>
      <c r="Y56" s="4">
        <f>IFERROR(35*R56+14.1*S56+15.1*W56, "NA")</f>
        <v>13.989099999999999</v>
      </c>
      <c r="Z56" s="5">
        <f>IFERROR(35*R56+14.1*S56+15.1*X56, "NA")</f>
        <v>5.3971999999999998</v>
      </c>
      <c r="AA56" s="5" t="str">
        <f>IFERROR(35*R56+14.1*S56+15.1*V56, "NA")</f>
        <v>NA</v>
      </c>
      <c r="AB56" s="5">
        <f>IFERROR(Y56*P56, "NA")</f>
        <v>0.8533350999999999</v>
      </c>
      <c r="AC56">
        <v>0</v>
      </c>
      <c r="AD56">
        <v>0</v>
      </c>
    </row>
    <row r="57" spans="1:30" hidden="1">
      <c r="A57" t="s">
        <v>94</v>
      </c>
      <c r="B57" t="s">
        <v>93</v>
      </c>
      <c r="C57" t="s">
        <v>204</v>
      </c>
      <c r="D57" t="s">
        <v>203</v>
      </c>
      <c r="E57">
        <v>54</v>
      </c>
      <c r="F57">
        <v>11.1</v>
      </c>
      <c r="G57" s="2">
        <v>1.205449054</v>
      </c>
      <c r="H57">
        <v>2</v>
      </c>
      <c r="I57">
        <v>15.9</v>
      </c>
      <c r="J57">
        <v>0.126</v>
      </c>
      <c r="K57" t="s">
        <v>31</v>
      </c>
      <c r="L57" t="s">
        <v>31</v>
      </c>
      <c r="M57" t="s">
        <v>31</v>
      </c>
      <c r="N57">
        <v>0.193</v>
      </c>
      <c r="O57">
        <v>0.16</v>
      </c>
      <c r="P57">
        <v>6.0999999999999999E-2</v>
      </c>
      <c r="Q57">
        <v>0.76</v>
      </c>
      <c r="R57">
        <v>2.5000000000000001E-2</v>
      </c>
      <c r="S57">
        <v>0.189</v>
      </c>
      <c r="T57">
        <v>0.03</v>
      </c>
      <c r="U57">
        <v>9.2999999999999999E-2</v>
      </c>
      <c r="V57" t="s">
        <v>31</v>
      </c>
      <c r="W57">
        <v>0.69199999999999995</v>
      </c>
      <c r="X57">
        <v>0.123</v>
      </c>
      <c r="Y57" s="4">
        <f>IFERROR(35*R57+14.1*S57+15.1*W57, "NA")</f>
        <v>13.989099999999999</v>
      </c>
      <c r="Z57" s="5">
        <f>IFERROR(35*R57+14.1*S57+15.1*X57, "NA")</f>
        <v>5.3971999999999998</v>
      </c>
      <c r="AA57" s="5" t="str">
        <f>IFERROR(35*R57+14.1*S57+15.1*V57, "NA")</f>
        <v>NA</v>
      </c>
      <c r="AB57" s="5">
        <f>IFERROR(Y57*P57, "NA")</f>
        <v>0.8533350999999999</v>
      </c>
      <c r="AC57">
        <v>0</v>
      </c>
      <c r="AD57">
        <v>0</v>
      </c>
    </row>
    <row r="58" spans="1:30" hidden="1">
      <c r="A58" t="s">
        <v>94</v>
      </c>
      <c r="B58" t="s">
        <v>93</v>
      </c>
      <c r="C58" t="s">
        <v>204</v>
      </c>
      <c r="D58" t="s">
        <v>210</v>
      </c>
      <c r="E58">
        <v>69.5</v>
      </c>
      <c r="F58">
        <v>13.3</v>
      </c>
      <c r="G58" s="2">
        <v>1.5029055069999999</v>
      </c>
      <c r="H58">
        <v>2</v>
      </c>
      <c r="I58">
        <v>25.2</v>
      </c>
      <c r="J58">
        <v>7.9000000000000001E-2</v>
      </c>
      <c r="K58" t="s">
        <v>31</v>
      </c>
      <c r="L58" t="s">
        <v>31</v>
      </c>
      <c r="M58" t="s">
        <v>31</v>
      </c>
      <c r="N58">
        <v>0.193</v>
      </c>
      <c r="O58">
        <v>0.16</v>
      </c>
      <c r="P58">
        <v>6.0999999999999999E-2</v>
      </c>
      <c r="Q58">
        <v>0.76</v>
      </c>
      <c r="R58">
        <v>2.5000000000000001E-2</v>
      </c>
      <c r="S58">
        <v>0.189</v>
      </c>
      <c r="T58">
        <v>0.03</v>
      </c>
      <c r="U58">
        <v>9.2999999999999999E-2</v>
      </c>
      <c r="V58" t="s">
        <v>31</v>
      </c>
      <c r="W58">
        <v>0.69199999999999995</v>
      </c>
      <c r="X58">
        <v>0.123</v>
      </c>
      <c r="Y58" s="4">
        <f>IFERROR(35*R58+14.1*S58+15.1*W58, "NA")</f>
        <v>13.989099999999999</v>
      </c>
      <c r="Z58" s="5">
        <f>IFERROR(35*R58+14.1*S58+15.1*X58, "NA")</f>
        <v>5.3971999999999998</v>
      </c>
      <c r="AA58" s="5" t="str">
        <f>IFERROR(35*R58+14.1*S58+15.1*V58, "NA")</f>
        <v>NA</v>
      </c>
      <c r="AB58" s="5">
        <f>IFERROR(Y58*P58, "NA")</f>
        <v>0.8533350999999999</v>
      </c>
      <c r="AC58">
        <v>0</v>
      </c>
      <c r="AD58">
        <v>0</v>
      </c>
    </row>
    <row r="59" spans="1:30" hidden="1">
      <c r="A59" t="s">
        <v>65</v>
      </c>
      <c r="B59" t="s">
        <v>216</v>
      </c>
      <c r="C59" t="s">
        <v>204</v>
      </c>
      <c r="D59" t="s">
        <v>210</v>
      </c>
      <c r="E59">
        <v>69.5</v>
      </c>
      <c r="F59">
        <v>13.3</v>
      </c>
      <c r="G59" s="2">
        <v>1.5029055069999999</v>
      </c>
      <c r="H59">
        <v>8</v>
      </c>
      <c r="I59">
        <v>3</v>
      </c>
      <c r="J59">
        <v>2.6669999999999998</v>
      </c>
      <c r="K59" t="s">
        <v>31</v>
      </c>
      <c r="L59" t="s">
        <v>31</v>
      </c>
      <c r="M59" t="s">
        <v>31</v>
      </c>
      <c r="N59">
        <v>0.49099999999999999</v>
      </c>
      <c r="O59">
        <v>0.15</v>
      </c>
      <c r="P59">
        <v>0.108</v>
      </c>
      <c r="Q59">
        <v>0.74</v>
      </c>
      <c r="R59">
        <v>0.441</v>
      </c>
      <c r="S59">
        <v>0.09</v>
      </c>
      <c r="T59">
        <v>1E-3</v>
      </c>
      <c r="U59" t="s">
        <v>31</v>
      </c>
      <c r="V59" t="s">
        <v>31</v>
      </c>
      <c r="W59" t="s">
        <v>31</v>
      </c>
      <c r="X59">
        <v>1E-3</v>
      </c>
      <c r="Y59" s="4" t="str">
        <f>IFERROR(35*R59+14.1*S59+15.1*W59, "NA")</f>
        <v>NA</v>
      </c>
      <c r="Z59" s="5">
        <f>IFERROR(35*R59+14.1*S59+15.1*X59, "NA")</f>
        <v>16.719100000000001</v>
      </c>
      <c r="AA59" s="5" t="str">
        <f>IFERROR(35*R59+14.1*S59+15.1*V59, "NA")</f>
        <v>NA</v>
      </c>
      <c r="AB59" s="5">
        <f>IFERROR(Z59*P59, "NA")</f>
        <v>1.8056628000000001</v>
      </c>
      <c r="AC59">
        <v>0</v>
      </c>
      <c r="AD59">
        <v>0</v>
      </c>
    </row>
    <row r="60" spans="1:30" hidden="1">
      <c r="A60" t="s">
        <v>147</v>
      </c>
      <c r="B60" t="s">
        <v>146</v>
      </c>
      <c r="C60" t="s">
        <v>128</v>
      </c>
      <c r="D60" t="s">
        <v>126</v>
      </c>
      <c r="E60">
        <v>18</v>
      </c>
      <c r="F60">
        <v>7.4</v>
      </c>
      <c r="G60" s="2">
        <v>0.46147037800000001</v>
      </c>
      <c r="H60">
        <v>4</v>
      </c>
      <c r="I60">
        <v>5</v>
      </c>
      <c r="J60">
        <v>0.8</v>
      </c>
      <c r="K60" t="s">
        <v>31</v>
      </c>
      <c r="L60" t="s">
        <v>31</v>
      </c>
      <c r="M60" t="s">
        <v>31</v>
      </c>
      <c r="N60" t="s">
        <v>31</v>
      </c>
      <c r="O60" t="s">
        <v>31</v>
      </c>
      <c r="P60" t="s">
        <v>31</v>
      </c>
      <c r="Q60" t="s">
        <v>31</v>
      </c>
      <c r="R60" t="s">
        <v>31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  <c r="X60" t="s">
        <v>31</v>
      </c>
      <c r="Y60" s="4" t="str">
        <f>IFERROR(35*R60+14.1*S60+15.1*W60, "NA")</f>
        <v>NA</v>
      </c>
      <c r="Z60" s="5" t="str">
        <f>IFERROR(35*R60+14.1*S60+15.1*X60, "NA")</f>
        <v>NA</v>
      </c>
      <c r="AA60" s="5" t="str">
        <f>IFERROR(35*R60+14.1*S60+15.1*V60, "NA")</f>
        <v>NA</v>
      </c>
      <c r="AB60" s="5" t="str">
        <f>IFERROR(Z60*P60, "NA")</f>
        <v>NA</v>
      </c>
      <c r="AC60">
        <v>0</v>
      </c>
      <c r="AD60">
        <v>0</v>
      </c>
    </row>
    <row r="61" spans="1:30" hidden="1">
      <c r="A61" t="s">
        <v>147</v>
      </c>
      <c r="B61" t="s">
        <v>146</v>
      </c>
      <c r="C61" t="s">
        <v>128</v>
      </c>
      <c r="D61" t="s">
        <v>178</v>
      </c>
      <c r="E61">
        <v>32.5</v>
      </c>
      <c r="F61">
        <v>8.9</v>
      </c>
      <c r="G61" s="2">
        <v>0.77343226300000001</v>
      </c>
      <c r="H61">
        <v>7</v>
      </c>
      <c r="I61">
        <v>5</v>
      </c>
      <c r="J61">
        <v>1.4</v>
      </c>
      <c r="K61" t="s">
        <v>31</v>
      </c>
      <c r="L61" t="s">
        <v>31</v>
      </c>
      <c r="M61" t="s">
        <v>31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31</v>
      </c>
      <c r="Y61" s="4" t="str">
        <f>IFERROR(35*R61+14.1*S61+15.1*W61, "NA")</f>
        <v>NA</v>
      </c>
      <c r="Z61" s="5" t="str">
        <f>IFERROR(35*R61+14.1*S61+15.1*X61, "NA")</f>
        <v>NA</v>
      </c>
      <c r="AA61" s="5" t="str">
        <f>IFERROR(35*R61+14.1*S61+15.1*V61, "NA")</f>
        <v>NA</v>
      </c>
      <c r="AB61" s="5" t="str">
        <f>IFERROR(Z61*P61, "NA")</f>
        <v>NA</v>
      </c>
      <c r="AC61">
        <v>0</v>
      </c>
      <c r="AD61">
        <v>0</v>
      </c>
    </row>
    <row r="62" spans="1:30" hidden="1">
      <c r="A62" t="s">
        <v>149</v>
      </c>
      <c r="B62" t="s">
        <v>148</v>
      </c>
      <c r="C62" t="s">
        <v>128</v>
      </c>
      <c r="D62" t="s">
        <v>126</v>
      </c>
      <c r="E62">
        <v>18</v>
      </c>
      <c r="F62">
        <v>7.4</v>
      </c>
      <c r="G62" s="2">
        <v>0.46147037800000001</v>
      </c>
      <c r="H62">
        <v>3</v>
      </c>
      <c r="I62">
        <v>254</v>
      </c>
      <c r="J62">
        <v>1.2E-2</v>
      </c>
      <c r="K62" t="s">
        <v>31</v>
      </c>
      <c r="L62" t="s">
        <v>31</v>
      </c>
      <c r="M62" t="s">
        <v>31</v>
      </c>
      <c r="N62" t="s">
        <v>31</v>
      </c>
      <c r="O62" t="s">
        <v>31</v>
      </c>
      <c r="P62" t="s">
        <v>31</v>
      </c>
      <c r="Q62" t="s">
        <v>31</v>
      </c>
      <c r="R62" t="s">
        <v>31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  <c r="X62" t="s">
        <v>31</v>
      </c>
      <c r="Y62" s="4" t="str">
        <f>IFERROR(35*R62+14.1*S62+15.1*W62, "NA")</f>
        <v>NA</v>
      </c>
      <c r="Z62" s="5" t="str">
        <f>IFERROR(35*R62+14.1*S62+15.1*X62, "NA")</f>
        <v>NA</v>
      </c>
      <c r="AA62" s="5" t="str">
        <f>IFERROR(35*R62+14.1*S62+15.1*V62, "NA")</f>
        <v>NA</v>
      </c>
      <c r="AB62" s="5" t="str">
        <f>IFERROR(Z62*P62, "NA")</f>
        <v>NA</v>
      </c>
      <c r="AC62">
        <v>0</v>
      </c>
      <c r="AD62">
        <v>0</v>
      </c>
    </row>
    <row r="63" spans="1:30" hidden="1">
      <c r="A63" t="s">
        <v>39</v>
      </c>
      <c r="B63" t="s">
        <v>96</v>
      </c>
      <c r="C63" t="s">
        <v>70</v>
      </c>
      <c r="D63" t="s">
        <v>90</v>
      </c>
      <c r="E63">
        <v>15</v>
      </c>
      <c r="F63">
        <v>6.9</v>
      </c>
      <c r="G63" s="2">
        <v>0.39349502400000003</v>
      </c>
      <c r="H63">
        <v>1</v>
      </c>
      <c r="I63">
        <v>30</v>
      </c>
      <c r="J63">
        <v>3.3000000000000002E-2</v>
      </c>
      <c r="K63" t="s">
        <v>31</v>
      </c>
      <c r="L63" t="s">
        <v>31</v>
      </c>
      <c r="M63" t="s">
        <v>31</v>
      </c>
      <c r="N63">
        <v>7.0999999999999994E-2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T63" t="s">
        <v>31</v>
      </c>
      <c r="U63" t="s">
        <v>31</v>
      </c>
      <c r="V63" t="s">
        <v>31</v>
      </c>
      <c r="W63" t="s">
        <v>31</v>
      </c>
      <c r="X63" t="s">
        <v>31</v>
      </c>
      <c r="Y63" s="4" t="str">
        <f>IFERROR(35*R63+14.1*S63+15.1*W63, "NA")</f>
        <v>NA</v>
      </c>
      <c r="Z63" s="5" t="str">
        <f>IFERROR(35*R63+14.1*S63+15.1*X63, "NA")</f>
        <v>NA</v>
      </c>
      <c r="AA63" s="5" t="str">
        <f>IFERROR(35*R63+14.1*S63+15.1*V63, "NA")</f>
        <v>NA</v>
      </c>
      <c r="AB63" s="5" t="str">
        <f>IFERROR(Z63*P63, "NA")</f>
        <v>NA</v>
      </c>
      <c r="AC63">
        <v>0</v>
      </c>
      <c r="AD63">
        <v>0</v>
      </c>
    </row>
    <row r="64" spans="1:30" hidden="1">
      <c r="A64" t="s">
        <v>47</v>
      </c>
      <c r="B64" t="s">
        <v>150</v>
      </c>
      <c r="C64" t="s">
        <v>128</v>
      </c>
      <c r="D64" t="s">
        <v>126</v>
      </c>
      <c r="E64">
        <v>18</v>
      </c>
      <c r="F64">
        <v>7.4</v>
      </c>
      <c r="G64" s="2">
        <v>0.46147037800000001</v>
      </c>
      <c r="H64">
        <v>17</v>
      </c>
      <c r="I64">
        <v>45</v>
      </c>
      <c r="J64">
        <v>0.378</v>
      </c>
      <c r="K64" t="s">
        <v>31</v>
      </c>
      <c r="L64" t="s">
        <v>31</v>
      </c>
      <c r="M64" t="s">
        <v>31</v>
      </c>
      <c r="N64" t="s">
        <v>31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T64" t="s">
        <v>31</v>
      </c>
      <c r="U64" t="s">
        <v>31</v>
      </c>
      <c r="V64" t="s">
        <v>31</v>
      </c>
      <c r="W64" t="s">
        <v>31</v>
      </c>
      <c r="X64" t="s">
        <v>31</v>
      </c>
      <c r="Y64" s="4" t="str">
        <f>IFERROR(35*R64+14.1*S64+15.1*W64, "NA")</f>
        <v>NA</v>
      </c>
      <c r="Z64" s="5" t="str">
        <f>IFERROR(35*R64+14.1*S64+15.1*X64, "NA")</f>
        <v>NA</v>
      </c>
      <c r="AA64" s="5" t="str">
        <f>IFERROR(35*R64+14.1*S64+15.1*V64, "NA")</f>
        <v>NA</v>
      </c>
      <c r="AB64" s="5" t="str">
        <f>IFERROR(Z64*P64, "NA")</f>
        <v>NA</v>
      </c>
      <c r="AC64">
        <v>0</v>
      </c>
      <c r="AD64">
        <v>0</v>
      </c>
    </row>
    <row r="65" spans="1:30" hidden="1">
      <c r="A65" t="s">
        <v>47</v>
      </c>
      <c r="B65" t="s">
        <v>150</v>
      </c>
      <c r="C65" t="s">
        <v>128</v>
      </c>
      <c r="D65" t="s">
        <v>169</v>
      </c>
      <c r="E65">
        <v>39</v>
      </c>
      <c r="F65">
        <v>8.3000000000000007</v>
      </c>
      <c r="G65" s="2">
        <v>0.90704089499999996</v>
      </c>
      <c r="H65">
        <v>13</v>
      </c>
      <c r="I65">
        <v>45</v>
      </c>
      <c r="J65">
        <v>0.28899999999999998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t="s">
        <v>31</v>
      </c>
      <c r="U65" t="s">
        <v>31</v>
      </c>
      <c r="V65" t="s">
        <v>31</v>
      </c>
      <c r="W65" t="s">
        <v>31</v>
      </c>
      <c r="X65" t="s">
        <v>31</v>
      </c>
      <c r="Y65" s="4" t="str">
        <f>IFERROR(35*R65+14.1*S65+15.1*W65, "NA")</f>
        <v>NA</v>
      </c>
      <c r="Z65" s="5" t="str">
        <f>IFERROR(35*R65+14.1*S65+15.1*X65, "NA")</f>
        <v>NA</v>
      </c>
      <c r="AA65" s="5" t="str">
        <f>IFERROR(35*R65+14.1*S65+15.1*V65, "NA")</f>
        <v>NA</v>
      </c>
      <c r="AB65" s="5" t="str">
        <f>IFERROR(Z65*P65, "NA")</f>
        <v>NA</v>
      </c>
      <c r="AC65">
        <v>0</v>
      </c>
      <c r="AD65">
        <v>0</v>
      </c>
    </row>
    <row r="66" spans="1:30" hidden="1">
      <c r="A66" t="s">
        <v>47</v>
      </c>
      <c r="B66" t="s">
        <v>150</v>
      </c>
      <c r="C66" t="s">
        <v>128</v>
      </c>
      <c r="D66" t="s">
        <v>178</v>
      </c>
      <c r="E66">
        <v>32.5</v>
      </c>
      <c r="F66">
        <v>8.9</v>
      </c>
      <c r="G66" s="2">
        <v>0.77343226300000001</v>
      </c>
      <c r="H66">
        <v>13</v>
      </c>
      <c r="I66">
        <v>45</v>
      </c>
      <c r="J66">
        <v>0.28899999999999998</v>
      </c>
      <c r="K66" t="s">
        <v>31</v>
      </c>
      <c r="L66" t="s">
        <v>31</v>
      </c>
      <c r="M66" t="s">
        <v>31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t="s">
        <v>31</v>
      </c>
      <c r="U66" t="s">
        <v>31</v>
      </c>
      <c r="V66" t="s">
        <v>31</v>
      </c>
      <c r="W66" t="s">
        <v>31</v>
      </c>
      <c r="X66" t="s">
        <v>31</v>
      </c>
      <c r="Y66" s="4" t="str">
        <f>IFERROR(35*R66+14.1*S66+15.1*W66, "NA")</f>
        <v>NA</v>
      </c>
      <c r="Z66" s="5" t="str">
        <f>IFERROR(35*R66+14.1*S66+15.1*X66, "NA")</f>
        <v>NA</v>
      </c>
      <c r="AA66" s="5" t="str">
        <f>IFERROR(35*R66+14.1*S66+15.1*V66, "NA")</f>
        <v>NA</v>
      </c>
      <c r="AB66" s="5" t="str">
        <f>IFERROR(Z66*P66, "NA")</f>
        <v>NA</v>
      </c>
      <c r="AC66">
        <v>0</v>
      </c>
      <c r="AD66">
        <v>0</v>
      </c>
    </row>
    <row r="67" spans="1:30" hidden="1">
      <c r="A67" t="s">
        <v>47</v>
      </c>
      <c r="B67" t="s">
        <v>150</v>
      </c>
      <c r="C67" t="s">
        <v>204</v>
      </c>
      <c r="D67" t="s">
        <v>203</v>
      </c>
      <c r="E67">
        <v>54</v>
      </c>
      <c r="F67">
        <v>11.1</v>
      </c>
      <c r="G67" s="2">
        <v>1.205449054</v>
      </c>
      <c r="H67">
        <v>83</v>
      </c>
      <c r="I67">
        <v>45</v>
      </c>
      <c r="J67">
        <v>1.8440000000000001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  <c r="X67" t="s">
        <v>31</v>
      </c>
      <c r="Y67" s="4" t="str">
        <f>IFERROR(35*R67+14.1*S67+15.1*W67, "NA")</f>
        <v>NA</v>
      </c>
      <c r="Z67" s="5" t="str">
        <f>IFERROR(35*R67+14.1*S67+15.1*X67, "NA")</f>
        <v>NA</v>
      </c>
      <c r="AA67" s="5" t="str">
        <f>IFERROR(35*R67+14.1*S67+15.1*V67, "NA")</f>
        <v>NA</v>
      </c>
      <c r="AB67" s="5" t="str">
        <f>IFERROR(Z67*P67, "NA")</f>
        <v>NA</v>
      </c>
      <c r="AC67">
        <v>0</v>
      </c>
      <c r="AD67">
        <v>0</v>
      </c>
    </row>
    <row r="68" spans="1:30" hidden="1">
      <c r="A68" t="s">
        <v>47</v>
      </c>
      <c r="B68" t="s">
        <v>150</v>
      </c>
      <c r="C68" t="s">
        <v>204</v>
      </c>
      <c r="D68" t="s">
        <v>210</v>
      </c>
      <c r="E68">
        <v>69.5</v>
      </c>
      <c r="F68">
        <v>13.3</v>
      </c>
      <c r="G68" s="2">
        <v>1.5029055069999999</v>
      </c>
      <c r="H68">
        <v>24</v>
      </c>
      <c r="I68">
        <v>45</v>
      </c>
      <c r="J68">
        <v>0.53300000000000003</v>
      </c>
      <c r="K68" t="s">
        <v>31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31</v>
      </c>
      <c r="Y68" s="4" t="str">
        <f>IFERROR(35*R68+14.1*S68+15.1*W68, "NA")</f>
        <v>NA</v>
      </c>
      <c r="Z68" s="5" t="str">
        <f>IFERROR(35*R68+14.1*S68+15.1*X68, "NA")</f>
        <v>NA</v>
      </c>
      <c r="AA68" s="5" t="str">
        <f>IFERROR(35*R68+14.1*S68+15.1*V68, "NA")</f>
        <v>NA</v>
      </c>
      <c r="AB68" s="5" t="str">
        <f>IFERROR(Z68*P68, "NA")</f>
        <v>NA</v>
      </c>
      <c r="AC68">
        <v>0</v>
      </c>
      <c r="AD68">
        <v>0</v>
      </c>
    </row>
    <row r="69" spans="1:30" hidden="1">
      <c r="A69" t="s">
        <v>45</v>
      </c>
      <c r="B69" t="s">
        <v>50</v>
      </c>
      <c r="C69" t="s">
        <v>32</v>
      </c>
      <c r="D69" t="s">
        <v>29</v>
      </c>
      <c r="E69">
        <v>1250</v>
      </c>
      <c r="F69">
        <v>19.100000000000001</v>
      </c>
      <c r="G69" s="2">
        <v>18.781880900000001</v>
      </c>
      <c r="H69">
        <v>1</v>
      </c>
      <c r="I69" t="s">
        <v>31</v>
      </c>
      <c r="J69" t="s">
        <v>31</v>
      </c>
      <c r="K69" t="s">
        <v>31</v>
      </c>
      <c r="L69" s="16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>
        <v>0.27700000000000002</v>
      </c>
      <c r="S69" t="s">
        <v>31</v>
      </c>
      <c r="T69" t="s">
        <v>31</v>
      </c>
      <c r="U69" t="s">
        <v>31</v>
      </c>
      <c r="V69" t="s">
        <v>31</v>
      </c>
      <c r="W69" t="s">
        <v>31</v>
      </c>
      <c r="X69" t="s">
        <v>31</v>
      </c>
      <c r="Y69" s="4" t="str">
        <f>IFERROR(35*R69+14.1*S69+15.1*W69, "NA")</f>
        <v>NA</v>
      </c>
      <c r="Z69" s="5" t="str">
        <f>IFERROR(35*R69+14.1*S69+15.1*X69, "NA")</f>
        <v>NA</v>
      </c>
      <c r="AA69" s="5" t="str">
        <f>IFERROR(35*R69+14.1*S69+15.1*V69, "NA")</f>
        <v>NA</v>
      </c>
      <c r="AB69" s="5" t="str">
        <f>IFERROR(Z69*P69, "NA")</f>
        <v>NA</v>
      </c>
      <c r="AC69">
        <v>0</v>
      </c>
      <c r="AD69">
        <v>0</v>
      </c>
    </row>
    <row r="70" spans="1:30" hidden="1">
      <c r="A70" t="s">
        <v>52</v>
      </c>
      <c r="B70" t="s">
        <v>51</v>
      </c>
      <c r="C70" t="s">
        <v>32</v>
      </c>
      <c r="D70" t="s">
        <v>29</v>
      </c>
      <c r="E70">
        <v>1250</v>
      </c>
      <c r="F70">
        <v>19.100000000000001</v>
      </c>
      <c r="G70" s="2">
        <v>18.781880900000001</v>
      </c>
      <c r="H70">
        <v>2</v>
      </c>
      <c r="I70" t="s">
        <v>31</v>
      </c>
      <c r="J70" t="s">
        <v>31</v>
      </c>
      <c r="K70" t="s">
        <v>31</v>
      </c>
      <c r="L70" s="15">
        <f>G70/N70</f>
        <v>3.6119001730769229</v>
      </c>
      <c r="M70" t="s">
        <v>31</v>
      </c>
      <c r="N70">
        <v>5.2</v>
      </c>
      <c r="O70" t="s">
        <v>31</v>
      </c>
      <c r="P70" s="13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31</v>
      </c>
      <c r="Y70" s="4" t="str">
        <f>IFERROR(35*R70+14.1*S70+15.1*W70, "NA")</f>
        <v>NA</v>
      </c>
      <c r="Z70" s="5" t="str">
        <f>IFERROR(35*R70+14.1*S70+15.1*X70, "NA")</f>
        <v>NA</v>
      </c>
      <c r="AA70" s="5" t="str">
        <f>IFERROR(35*R70+14.1*S70+15.1*V70, "NA")</f>
        <v>NA</v>
      </c>
      <c r="AB70" s="5" t="str">
        <f>IFERROR(Z70*P70, "NA")</f>
        <v>NA</v>
      </c>
      <c r="AC70">
        <v>3</v>
      </c>
      <c r="AD70">
        <v>0</v>
      </c>
    </row>
    <row r="71" spans="1:30" hidden="1">
      <c r="A71" t="s">
        <v>67</v>
      </c>
      <c r="B71" t="s">
        <v>105</v>
      </c>
      <c r="C71" t="s">
        <v>32</v>
      </c>
      <c r="D71" t="s">
        <v>104</v>
      </c>
      <c r="E71">
        <v>1770</v>
      </c>
      <c r="F71">
        <v>22.3</v>
      </c>
      <c r="G71" s="2">
        <v>25.45474201</v>
      </c>
      <c r="H71">
        <v>4</v>
      </c>
      <c r="I71">
        <v>85.3</v>
      </c>
      <c r="J71">
        <v>4.7E-2</v>
      </c>
      <c r="K71" t="s">
        <v>31</v>
      </c>
      <c r="L71" s="16" t="s">
        <v>31</v>
      </c>
      <c r="M71" t="s">
        <v>31</v>
      </c>
      <c r="N71" t="s">
        <v>31</v>
      </c>
      <c r="O71" t="s">
        <v>31</v>
      </c>
      <c r="P71" s="6" t="e">
        <f>0.75*N71</f>
        <v>#VALUE!</v>
      </c>
      <c r="Q71" t="s">
        <v>31</v>
      </c>
      <c r="R71" t="s">
        <v>31</v>
      </c>
      <c r="S71" t="s">
        <v>31</v>
      </c>
      <c r="T71" t="s">
        <v>31</v>
      </c>
      <c r="U71" t="s">
        <v>31</v>
      </c>
      <c r="V71" t="s">
        <v>31</v>
      </c>
      <c r="W71" t="s">
        <v>31</v>
      </c>
      <c r="X71" t="s">
        <v>31</v>
      </c>
      <c r="Y71" s="4" t="str">
        <f>IFERROR(35*R71+14.1*S71+15.1*W71, "NA")</f>
        <v>NA</v>
      </c>
      <c r="Z71" s="5" t="str">
        <f>IFERROR(35*R71+14.1*S71+15.1*X71, "NA")</f>
        <v>NA</v>
      </c>
      <c r="AA71" s="5" t="str">
        <f>IFERROR(35*R71+14.1*S71+15.1*V71, "NA")</f>
        <v>NA</v>
      </c>
      <c r="AB71" s="5" t="str">
        <f>IFERROR(Z71*P71, "NA")</f>
        <v>NA</v>
      </c>
      <c r="AC71">
        <v>0</v>
      </c>
      <c r="AD71">
        <v>2</v>
      </c>
    </row>
    <row r="72" spans="1:30" hidden="1">
      <c r="A72" t="s">
        <v>67</v>
      </c>
      <c r="B72" t="s">
        <v>105</v>
      </c>
      <c r="C72" t="s">
        <v>112</v>
      </c>
      <c r="D72" t="s">
        <v>110</v>
      </c>
      <c r="E72">
        <v>200</v>
      </c>
      <c r="F72">
        <v>23.6</v>
      </c>
      <c r="G72" s="2">
        <v>3.785630201</v>
      </c>
      <c r="H72">
        <v>2</v>
      </c>
      <c r="I72">
        <v>85.3</v>
      </c>
      <c r="J72">
        <v>2.3E-2</v>
      </c>
      <c r="K72" t="s">
        <v>31</v>
      </c>
      <c r="L72" s="13" t="s">
        <v>31</v>
      </c>
      <c r="M72" t="s">
        <v>31</v>
      </c>
      <c r="N72" t="s">
        <v>31</v>
      </c>
      <c r="O72" t="s">
        <v>31</v>
      </c>
      <c r="P72" s="6" t="e">
        <f>0.75*N72</f>
        <v>#VALUE!</v>
      </c>
      <c r="Q72" t="s">
        <v>31</v>
      </c>
      <c r="R72" t="s">
        <v>31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31</v>
      </c>
      <c r="Y72" s="4" t="str">
        <f>IFERROR(35*R72+14.1*S72+15.1*W72, "NA")</f>
        <v>NA</v>
      </c>
      <c r="Z72" s="5" t="str">
        <f>IFERROR(35*R72+14.1*S72+15.1*X72, "NA")</f>
        <v>NA</v>
      </c>
      <c r="AA72" s="5" t="str">
        <f>IFERROR(35*R72+14.1*S72+15.1*V72, "NA")</f>
        <v>NA</v>
      </c>
      <c r="AB72" s="5" t="str">
        <f>IFERROR(Z72*P72, "NA")</f>
        <v>NA</v>
      </c>
      <c r="AC72">
        <v>0</v>
      </c>
      <c r="AD72">
        <v>2</v>
      </c>
    </row>
    <row r="73" spans="1:30" hidden="1">
      <c r="A73" t="s">
        <v>67</v>
      </c>
      <c r="B73" t="s">
        <v>66</v>
      </c>
      <c r="C73" t="s">
        <v>64</v>
      </c>
      <c r="D73" t="s">
        <v>62</v>
      </c>
      <c r="E73">
        <v>146</v>
      </c>
      <c r="F73">
        <v>23.6</v>
      </c>
      <c r="G73" s="2">
        <v>2.8752927229999998</v>
      </c>
      <c r="H73">
        <v>2</v>
      </c>
      <c r="I73">
        <v>250</v>
      </c>
      <c r="J73">
        <v>8.0000000000000002E-3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s="6" t="e">
        <f>0.75*N73</f>
        <v>#VALUE!</v>
      </c>
      <c r="Q73" t="s">
        <v>31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 t="s">
        <v>31</v>
      </c>
      <c r="Y73" s="4" t="str">
        <f>IFERROR(35*R73+14.1*S73+15.1*W73, "NA")</f>
        <v>NA</v>
      </c>
      <c r="Z73" s="5" t="str">
        <f>IFERROR(35*R73+14.1*S73+15.1*X73, "NA")</f>
        <v>NA</v>
      </c>
      <c r="AA73" s="5" t="str">
        <f>IFERROR(35*R73+14.1*S73+15.1*V73, "NA")</f>
        <v>NA</v>
      </c>
      <c r="AB73" s="5" t="str">
        <f>IFERROR(Z73*P73, "NA")</f>
        <v>NA</v>
      </c>
      <c r="AC73">
        <v>0</v>
      </c>
      <c r="AD73">
        <v>2</v>
      </c>
    </row>
    <row r="74" spans="1:30" hidden="1">
      <c r="A74" t="s">
        <v>67</v>
      </c>
      <c r="B74" t="s">
        <v>66</v>
      </c>
      <c r="C74" t="s">
        <v>64</v>
      </c>
      <c r="D74" t="s">
        <v>62</v>
      </c>
      <c r="E74">
        <v>146</v>
      </c>
      <c r="F74">
        <v>23.6</v>
      </c>
      <c r="G74" s="2">
        <v>2.8752927229999998</v>
      </c>
      <c r="H74">
        <v>2</v>
      </c>
      <c r="I74">
        <v>177.8</v>
      </c>
      <c r="J74">
        <v>1.0999999999999999E-2</v>
      </c>
      <c r="K74" t="s">
        <v>31</v>
      </c>
      <c r="L74" t="s">
        <v>31</v>
      </c>
      <c r="M74" t="s">
        <v>31</v>
      </c>
      <c r="N74" t="s">
        <v>31</v>
      </c>
      <c r="O74" t="s">
        <v>31</v>
      </c>
      <c r="P74" s="6" t="e">
        <f>0.75*N74</f>
        <v>#VALUE!</v>
      </c>
      <c r="Q74" t="s">
        <v>31</v>
      </c>
      <c r="R74" t="s">
        <v>31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31</v>
      </c>
      <c r="Y74" s="4" t="str">
        <f>IFERROR(35*R74+14.1*S74+15.1*W74, "NA")</f>
        <v>NA</v>
      </c>
      <c r="Z74" s="5" t="str">
        <f>IFERROR(35*R74+14.1*S74+15.1*X74, "NA")</f>
        <v>NA</v>
      </c>
      <c r="AA74" s="5" t="str">
        <f>IFERROR(35*R74+14.1*S74+15.1*V74, "NA")</f>
        <v>NA</v>
      </c>
      <c r="AB74" s="5" t="str">
        <f>IFERROR(Z74*P74, "NA")</f>
        <v>NA</v>
      </c>
      <c r="AC74">
        <v>0</v>
      </c>
      <c r="AD74">
        <v>2</v>
      </c>
    </row>
    <row r="75" spans="1:30" hidden="1">
      <c r="A75" t="s">
        <v>67</v>
      </c>
      <c r="B75" t="s">
        <v>66</v>
      </c>
      <c r="C75" t="s">
        <v>32</v>
      </c>
      <c r="D75" t="s">
        <v>104</v>
      </c>
      <c r="E75">
        <v>1770</v>
      </c>
      <c r="F75">
        <v>22.3</v>
      </c>
      <c r="G75" s="2">
        <v>25.45474201</v>
      </c>
      <c r="H75">
        <v>2</v>
      </c>
      <c r="I75">
        <v>250</v>
      </c>
      <c r="J75">
        <v>8.0000000000000002E-3</v>
      </c>
      <c r="K75" t="s">
        <v>31</v>
      </c>
      <c r="L75" s="16" t="s">
        <v>31</v>
      </c>
      <c r="M75" t="s">
        <v>31</v>
      </c>
      <c r="N75" t="s">
        <v>31</v>
      </c>
      <c r="O75" t="s">
        <v>31</v>
      </c>
      <c r="P75" s="6" t="e">
        <f>0.75*N75</f>
        <v>#VALUE!</v>
      </c>
      <c r="Q75" t="s">
        <v>31</v>
      </c>
      <c r="R75" t="s">
        <v>31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31</v>
      </c>
      <c r="Y75" s="4" t="str">
        <f>IFERROR(35*R75+14.1*S75+15.1*W75, "NA")</f>
        <v>NA</v>
      </c>
      <c r="Z75" s="5" t="str">
        <f>IFERROR(35*R75+14.1*S75+15.1*X75, "NA")</f>
        <v>NA</v>
      </c>
      <c r="AA75" s="5" t="str">
        <f>IFERROR(35*R75+14.1*S75+15.1*V75, "NA")</f>
        <v>NA</v>
      </c>
      <c r="AB75" s="5" t="str">
        <f>IFERROR(Z75*P75, "NA")</f>
        <v>NA</v>
      </c>
      <c r="AC75">
        <v>0</v>
      </c>
      <c r="AD75">
        <v>2</v>
      </c>
    </row>
    <row r="76" spans="1:30" hidden="1">
      <c r="A76" t="s">
        <v>67</v>
      </c>
      <c r="B76" t="s">
        <v>66</v>
      </c>
      <c r="C76" t="s">
        <v>64</v>
      </c>
      <c r="D76" t="s">
        <v>125</v>
      </c>
      <c r="E76">
        <v>164</v>
      </c>
      <c r="F76">
        <v>25</v>
      </c>
      <c r="G76" s="2">
        <v>3.1828143249999998</v>
      </c>
      <c r="H76">
        <v>4</v>
      </c>
      <c r="I76">
        <v>85.3</v>
      </c>
      <c r="J76">
        <v>4.7E-2</v>
      </c>
      <c r="K76" t="s">
        <v>31</v>
      </c>
      <c r="L76" t="s">
        <v>31</v>
      </c>
      <c r="M76" t="s">
        <v>31</v>
      </c>
      <c r="N76" t="s">
        <v>31</v>
      </c>
      <c r="O76" t="s">
        <v>31</v>
      </c>
      <c r="P76" s="6" t="e">
        <f>0.75*N76</f>
        <v>#VALUE!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s="4" t="str">
        <f>IFERROR(35*R76+14.1*S76+15.1*W76, "NA")</f>
        <v>NA</v>
      </c>
      <c r="Z76" s="5" t="str">
        <f>IFERROR(35*R76+14.1*S76+15.1*X76, "NA")</f>
        <v>NA</v>
      </c>
      <c r="AA76" s="5" t="str">
        <f>IFERROR(35*R76+14.1*S76+15.1*V76, "NA")</f>
        <v>NA</v>
      </c>
      <c r="AB76" s="5" t="str">
        <f>IFERROR(Z76*P76, "NA")</f>
        <v>NA</v>
      </c>
      <c r="AC76">
        <v>0</v>
      </c>
      <c r="AD76">
        <v>2</v>
      </c>
    </row>
    <row r="77" spans="1:30" hidden="1">
      <c r="A77" t="s">
        <v>80</v>
      </c>
      <c r="B77" t="s">
        <v>167</v>
      </c>
      <c r="C77" t="s">
        <v>128</v>
      </c>
      <c r="D77" t="s">
        <v>164</v>
      </c>
      <c r="E77">
        <v>18</v>
      </c>
      <c r="F77">
        <v>5.2</v>
      </c>
      <c r="G77" s="2">
        <v>0.46147037800000001</v>
      </c>
      <c r="H77">
        <v>1</v>
      </c>
      <c r="I77">
        <v>23</v>
      </c>
      <c r="J77">
        <v>4.2999999999999997E-2</v>
      </c>
      <c r="K77" t="s">
        <v>31</v>
      </c>
      <c r="L77" t="s">
        <v>31</v>
      </c>
      <c r="M77" t="s">
        <v>31</v>
      </c>
      <c r="N77">
        <v>0.14000000000000001</v>
      </c>
      <c r="O77" t="s">
        <v>31</v>
      </c>
      <c r="P77" t="s">
        <v>31</v>
      </c>
      <c r="Q77" t="s">
        <v>31</v>
      </c>
      <c r="R77">
        <v>0.14499999999999999</v>
      </c>
      <c r="S77">
        <v>0.114</v>
      </c>
      <c r="T77">
        <v>7.4999999999999997E-2</v>
      </c>
      <c r="U77">
        <v>0.19900000000000001</v>
      </c>
      <c r="V77" t="s">
        <v>31</v>
      </c>
      <c r="W77" t="s">
        <v>31</v>
      </c>
      <c r="X77">
        <v>0.27400000000000002</v>
      </c>
      <c r="Y77" s="4" t="str">
        <f>IFERROR(35*R77+14.1*S77+15.1*W77, "NA")</f>
        <v>NA</v>
      </c>
      <c r="Z77" s="5">
        <f>IFERROR(35*R77+14.1*S77+15.1*X77, "NA")</f>
        <v>10.819800000000001</v>
      </c>
      <c r="AA77" s="5" t="str">
        <f>IFERROR(35*R77+14.1*S77+15.1*V77, "NA")</f>
        <v>NA</v>
      </c>
      <c r="AB77" s="5" t="str">
        <f>IFERROR(Z77*P77, "NA")</f>
        <v>NA</v>
      </c>
      <c r="AC77">
        <v>0</v>
      </c>
      <c r="AD77">
        <v>0</v>
      </c>
    </row>
    <row r="78" spans="1:30" hidden="1">
      <c r="A78" t="s">
        <v>80</v>
      </c>
      <c r="B78" t="s">
        <v>167</v>
      </c>
      <c r="C78" t="s">
        <v>204</v>
      </c>
      <c r="D78" t="s">
        <v>203</v>
      </c>
      <c r="E78">
        <v>54</v>
      </c>
      <c r="F78">
        <v>11.1</v>
      </c>
      <c r="G78" s="2">
        <v>1.205449054</v>
      </c>
      <c r="H78">
        <v>3</v>
      </c>
      <c r="I78">
        <v>23</v>
      </c>
      <c r="J78">
        <v>0.13</v>
      </c>
      <c r="K78" t="s">
        <v>31</v>
      </c>
      <c r="L78" t="s">
        <v>31</v>
      </c>
      <c r="M78" t="s">
        <v>31</v>
      </c>
      <c r="N78">
        <v>0.14000000000000001</v>
      </c>
      <c r="O78" t="s">
        <v>31</v>
      </c>
      <c r="P78" t="s">
        <v>31</v>
      </c>
      <c r="Q78" t="s">
        <v>31</v>
      </c>
      <c r="R78">
        <v>0.14499999999999999</v>
      </c>
      <c r="S78">
        <v>0.114</v>
      </c>
      <c r="T78">
        <v>7.4999999999999997E-2</v>
      </c>
      <c r="U78">
        <v>0.19900000000000001</v>
      </c>
      <c r="V78" t="s">
        <v>31</v>
      </c>
      <c r="W78" t="s">
        <v>31</v>
      </c>
      <c r="X78">
        <v>0.27400000000000002</v>
      </c>
      <c r="Y78" s="4" t="str">
        <f>IFERROR(35*R78+14.1*S78+15.1*W78, "NA")</f>
        <v>NA</v>
      </c>
      <c r="Z78" s="5">
        <f>IFERROR(35*R78+14.1*S78+15.1*X78, "NA")</f>
        <v>10.819800000000001</v>
      </c>
      <c r="AA78" s="5" t="str">
        <f>IFERROR(35*R78+14.1*S78+15.1*V78, "NA")</f>
        <v>NA</v>
      </c>
      <c r="AB78" s="5" t="str">
        <f>IFERROR(Z78*P78, "NA")</f>
        <v>NA</v>
      </c>
      <c r="AC78">
        <v>0</v>
      </c>
      <c r="AD78">
        <v>0</v>
      </c>
    </row>
    <row r="79" spans="1:30" hidden="1">
      <c r="A79" t="s">
        <v>80</v>
      </c>
      <c r="B79" t="s">
        <v>167</v>
      </c>
      <c r="C79" t="s">
        <v>204</v>
      </c>
      <c r="D79" t="s">
        <v>210</v>
      </c>
      <c r="E79">
        <v>69.5</v>
      </c>
      <c r="F79">
        <v>13.3</v>
      </c>
      <c r="G79" s="2">
        <v>1.5029055069999999</v>
      </c>
      <c r="H79">
        <v>6</v>
      </c>
      <c r="I79">
        <v>23</v>
      </c>
      <c r="J79">
        <v>0.26100000000000001</v>
      </c>
      <c r="K79" t="s">
        <v>31</v>
      </c>
      <c r="L79" t="s">
        <v>31</v>
      </c>
      <c r="M79" t="s">
        <v>31</v>
      </c>
      <c r="N79">
        <v>0.14000000000000001</v>
      </c>
      <c r="O79" t="s">
        <v>31</v>
      </c>
      <c r="P79" t="s">
        <v>31</v>
      </c>
      <c r="Q79" t="s">
        <v>31</v>
      </c>
      <c r="R79">
        <v>0.14499999999999999</v>
      </c>
      <c r="S79">
        <v>0.114</v>
      </c>
      <c r="T79">
        <v>7.4999999999999997E-2</v>
      </c>
      <c r="U79">
        <v>0.19900000000000001</v>
      </c>
      <c r="V79" t="s">
        <v>31</v>
      </c>
      <c r="W79" t="s">
        <v>31</v>
      </c>
      <c r="X79">
        <v>0.27400000000000002</v>
      </c>
      <c r="Y79" s="4" t="str">
        <f>IFERROR(35*R79+14.1*S79+15.1*W79, "NA")</f>
        <v>NA</v>
      </c>
      <c r="Z79" s="5">
        <f>IFERROR(35*R79+14.1*S79+15.1*X79, "NA")</f>
        <v>10.819800000000001</v>
      </c>
      <c r="AA79" s="5" t="str">
        <f>IFERROR(35*R79+14.1*S79+15.1*V79, "NA")</f>
        <v>NA</v>
      </c>
      <c r="AB79" s="5" t="str">
        <f>IFERROR(Z79*P79, "NA")</f>
        <v>NA</v>
      </c>
      <c r="AC79">
        <v>0</v>
      </c>
      <c r="AD79">
        <v>0</v>
      </c>
    </row>
    <row r="80" spans="1:30" hidden="1">
      <c r="A80" t="s">
        <v>80</v>
      </c>
      <c r="B80" t="s">
        <v>106</v>
      </c>
      <c r="C80" t="s">
        <v>32</v>
      </c>
      <c r="D80" t="s">
        <v>104</v>
      </c>
      <c r="E80">
        <v>1770</v>
      </c>
      <c r="F80">
        <v>22.3</v>
      </c>
      <c r="G80" s="2">
        <v>25.45474201</v>
      </c>
      <c r="H80">
        <v>1</v>
      </c>
      <c r="I80" t="s">
        <v>31</v>
      </c>
      <c r="J80" t="s">
        <v>31</v>
      </c>
      <c r="K80" t="s">
        <v>31</v>
      </c>
      <c r="L80" s="15">
        <f>G80/N80</f>
        <v>12.459491928536465</v>
      </c>
      <c r="M80" t="s">
        <v>31</v>
      </c>
      <c r="N80">
        <v>2.0430000000000001</v>
      </c>
      <c r="O80" t="s">
        <v>31</v>
      </c>
      <c r="P80">
        <v>2.6469999999999998</v>
      </c>
      <c r="Q80" t="s">
        <v>31</v>
      </c>
      <c r="R80">
        <v>8.4000000000000005E-2</v>
      </c>
      <c r="S80">
        <v>6.0999999999999999E-2</v>
      </c>
      <c r="T80">
        <v>0.22800000000000001</v>
      </c>
      <c r="U80">
        <v>6.7000000000000004E-2</v>
      </c>
      <c r="V80" t="s">
        <v>31</v>
      </c>
      <c r="W80" t="s">
        <v>31</v>
      </c>
      <c r="X80">
        <v>0.29499999999999998</v>
      </c>
      <c r="Y80" s="4" t="str">
        <f>IFERROR(35*R80+14.1*S80+15.1*W80, "NA")</f>
        <v>NA</v>
      </c>
      <c r="Z80" s="5">
        <f>IFERROR(35*R80+14.1*S80+15.1*X80, "NA")</f>
        <v>8.2545999999999999</v>
      </c>
      <c r="AA80" s="5" t="str">
        <f>IFERROR(35*R80+14.1*S80+15.1*V80, "NA")</f>
        <v>NA</v>
      </c>
      <c r="AB80" s="5">
        <f>IFERROR(Z80*P80, "NA")</f>
        <v>21.849926199999999</v>
      </c>
      <c r="AC80">
        <v>3</v>
      </c>
      <c r="AD80">
        <v>0</v>
      </c>
    </row>
    <row r="81" spans="1:30" hidden="1">
      <c r="A81" t="s">
        <v>80</v>
      </c>
      <c r="B81" t="s">
        <v>156</v>
      </c>
      <c r="C81" t="s">
        <v>128</v>
      </c>
      <c r="D81" t="s">
        <v>126</v>
      </c>
      <c r="E81">
        <v>18</v>
      </c>
      <c r="F81">
        <v>7.4</v>
      </c>
      <c r="G81" s="2">
        <v>0.46147037800000001</v>
      </c>
      <c r="H81">
        <v>1</v>
      </c>
      <c r="I81">
        <v>1.3</v>
      </c>
      <c r="J81">
        <v>0.8</v>
      </c>
      <c r="K81" t="s">
        <v>31</v>
      </c>
      <c r="L81" t="s">
        <v>31</v>
      </c>
      <c r="M81" t="s">
        <v>31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S81" t="s">
        <v>31</v>
      </c>
      <c r="T81" t="s">
        <v>31</v>
      </c>
      <c r="U81" t="s">
        <v>31</v>
      </c>
      <c r="V81" t="s">
        <v>31</v>
      </c>
      <c r="W81" t="s">
        <v>31</v>
      </c>
      <c r="X81" t="s">
        <v>31</v>
      </c>
      <c r="Y81" s="4" t="str">
        <f>IFERROR(35*R81+14.1*S81+15.1*W81, "NA")</f>
        <v>NA</v>
      </c>
      <c r="Z81" s="5" t="str">
        <f>IFERROR(35*R81+14.1*S81+15.1*X81, "NA")</f>
        <v>NA</v>
      </c>
      <c r="AA81" s="5" t="str">
        <f>IFERROR(35*R81+14.1*S81+15.1*V81, "NA")</f>
        <v>NA</v>
      </c>
      <c r="AB81" s="5" t="str">
        <f>IFERROR(Z81*P81, "NA")</f>
        <v>NA</v>
      </c>
      <c r="AC81">
        <v>0</v>
      </c>
      <c r="AD81">
        <v>0</v>
      </c>
    </row>
    <row r="82" spans="1:30" hidden="1">
      <c r="A82" t="s">
        <v>87</v>
      </c>
      <c r="B82" t="s">
        <v>86</v>
      </c>
      <c r="C82" t="s">
        <v>70</v>
      </c>
      <c r="D82" t="s">
        <v>84</v>
      </c>
      <c r="E82">
        <v>14.4</v>
      </c>
      <c r="F82">
        <v>7.7</v>
      </c>
      <c r="G82" s="2">
        <v>0.37970320499999999</v>
      </c>
      <c r="H82">
        <v>1</v>
      </c>
      <c r="I82">
        <v>20.8</v>
      </c>
      <c r="J82">
        <v>4.8000000000000001E-2</v>
      </c>
      <c r="K82" t="s">
        <v>31</v>
      </c>
      <c r="L82" t="s">
        <v>31</v>
      </c>
      <c r="M82" t="s">
        <v>31</v>
      </c>
      <c r="N82">
        <v>0.161</v>
      </c>
      <c r="O82">
        <v>0.1</v>
      </c>
      <c r="P82">
        <v>8.0000000000000002E-3</v>
      </c>
      <c r="Q82">
        <v>0.86</v>
      </c>
      <c r="R82">
        <v>0.08</v>
      </c>
      <c r="S82">
        <v>2.9000000000000001E-2</v>
      </c>
      <c r="T82">
        <v>1E-3</v>
      </c>
      <c r="U82" t="s">
        <v>31</v>
      </c>
      <c r="V82" t="s">
        <v>31</v>
      </c>
      <c r="W82" t="s">
        <v>31</v>
      </c>
      <c r="X82">
        <v>1E-3</v>
      </c>
      <c r="Y82" s="4" t="str">
        <f>IFERROR(35*R82+14.1*S82+15.1*W82, "NA")</f>
        <v>NA</v>
      </c>
      <c r="Z82" s="5">
        <f>IFERROR(35*R82+14.1*S82+15.1*X82, "NA")</f>
        <v>3.2240000000000002</v>
      </c>
      <c r="AA82" s="5" t="str">
        <f>IFERROR(35*R82+14.1*S82+15.1*V82, "NA")</f>
        <v>NA</v>
      </c>
      <c r="AB82" s="5">
        <f>IFERROR(Z82*P82, "NA")</f>
        <v>2.5792000000000002E-2</v>
      </c>
      <c r="AC82">
        <v>0</v>
      </c>
      <c r="AD82">
        <v>0</v>
      </c>
    </row>
    <row r="83" spans="1:30" hidden="1">
      <c r="A83" t="s">
        <v>87</v>
      </c>
      <c r="B83" t="s">
        <v>86</v>
      </c>
      <c r="C83" t="s">
        <v>70</v>
      </c>
      <c r="D83" t="s">
        <v>90</v>
      </c>
      <c r="E83">
        <v>15</v>
      </c>
      <c r="F83">
        <v>6.9</v>
      </c>
      <c r="G83" s="2">
        <v>0.39349502400000003</v>
      </c>
      <c r="H83">
        <v>1</v>
      </c>
      <c r="I83">
        <v>139.69999999999999</v>
      </c>
      <c r="J83">
        <v>1E-3</v>
      </c>
      <c r="K83" t="s">
        <v>31</v>
      </c>
      <c r="L83" t="s">
        <v>31</v>
      </c>
      <c r="M83" t="s">
        <v>31</v>
      </c>
      <c r="N83">
        <v>0.161</v>
      </c>
      <c r="O83">
        <v>0.1</v>
      </c>
      <c r="P83">
        <v>8.0000000000000002E-3</v>
      </c>
      <c r="Q83">
        <v>0.86</v>
      </c>
      <c r="R83">
        <v>0.08</v>
      </c>
      <c r="S83">
        <v>2.9000000000000001E-2</v>
      </c>
      <c r="T83">
        <v>1E-3</v>
      </c>
      <c r="U83" t="s">
        <v>31</v>
      </c>
      <c r="V83" t="s">
        <v>31</v>
      </c>
      <c r="W83" t="s">
        <v>31</v>
      </c>
      <c r="X83">
        <v>1E-3</v>
      </c>
      <c r="Y83" s="4" t="str">
        <f>IFERROR(35*R83+14.1*S83+15.1*W83, "NA")</f>
        <v>NA</v>
      </c>
      <c r="Z83" s="5">
        <f>IFERROR(35*R83+14.1*S83+15.1*X83, "NA")</f>
        <v>3.2240000000000002</v>
      </c>
      <c r="AA83" s="5" t="str">
        <f>IFERROR(35*R83+14.1*S83+15.1*V83, "NA")</f>
        <v>NA</v>
      </c>
      <c r="AB83" s="5">
        <f>IFERROR(Z83*P83, "NA")</f>
        <v>2.5792000000000002E-2</v>
      </c>
      <c r="AC83">
        <v>0</v>
      </c>
      <c r="AD83">
        <v>0</v>
      </c>
    </row>
    <row r="84" spans="1:30" hidden="1">
      <c r="A84" t="s">
        <v>43</v>
      </c>
      <c r="B84" t="s">
        <v>107</v>
      </c>
      <c r="C84" t="s">
        <v>32</v>
      </c>
      <c r="D84" t="s">
        <v>104</v>
      </c>
      <c r="E84">
        <v>1770</v>
      </c>
      <c r="F84">
        <v>22.3</v>
      </c>
      <c r="G84" s="2">
        <v>25.45474201</v>
      </c>
      <c r="H84">
        <v>2</v>
      </c>
      <c r="I84">
        <v>250</v>
      </c>
      <c r="J84">
        <v>8.0000000000000002E-3</v>
      </c>
      <c r="K84" t="s">
        <v>31</v>
      </c>
      <c r="L84" s="16" t="s">
        <v>31</v>
      </c>
      <c r="M84" t="s">
        <v>31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31</v>
      </c>
      <c r="Y84" s="4" t="str">
        <f>IFERROR(35*R84+14.1*S84+15.1*W84, "NA")</f>
        <v>NA</v>
      </c>
      <c r="Z84" s="5" t="str">
        <f>IFERROR(35*R84+14.1*S84+15.1*X84, "NA")</f>
        <v>NA</v>
      </c>
      <c r="AA84" s="5" t="str">
        <f>IFERROR(35*R84+14.1*S84+15.1*V84, "NA")</f>
        <v>NA</v>
      </c>
      <c r="AB84" s="5" t="str">
        <f>IFERROR(Z84*P84, "NA")</f>
        <v>NA</v>
      </c>
      <c r="AC84">
        <v>0</v>
      </c>
      <c r="AD84">
        <v>0</v>
      </c>
    </row>
    <row r="85" spans="1:30" hidden="1">
      <c r="A85" t="s">
        <v>43</v>
      </c>
      <c r="B85" t="s">
        <v>53</v>
      </c>
      <c r="C85" t="s">
        <v>32</v>
      </c>
      <c r="D85" t="s">
        <v>29</v>
      </c>
      <c r="E85">
        <v>1250</v>
      </c>
      <c r="F85">
        <v>19.100000000000001</v>
      </c>
      <c r="G85" s="2">
        <v>18.781880900000001</v>
      </c>
      <c r="H85">
        <v>1</v>
      </c>
      <c r="I85" t="s">
        <v>31</v>
      </c>
      <c r="J85" t="s">
        <v>31</v>
      </c>
      <c r="K85" t="s">
        <v>31</v>
      </c>
      <c r="L85" s="15">
        <f>G85/N85</f>
        <v>56.914790606060606</v>
      </c>
      <c r="M85" t="s">
        <v>31</v>
      </c>
      <c r="N85">
        <v>0.33</v>
      </c>
      <c r="O85" s="6">
        <f>0.527*N85</f>
        <v>0.17391000000000001</v>
      </c>
      <c r="P85" s="6">
        <f>O85*(1-Q85)</f>
        <v>7.6520399999999988E-2</v>
      </c>
      <c r="Q85">
        <v>0.56000000000000005</v>
      </c>
      <c r="R85">
        <v>0.58899999999999997</v>
      </c>
      <c r="S85">
        <v>0.11</v>
      </c>
      <c r="T85" t="s">
        <v>31</v>
      </c>
      <c r="U85" t="s">
        <v>31</v>
      </c>
      <c r="V85" s="9">
        <v>0.20499999999999999</v>
      </c>
      <c r="W85" t="s">
        <v>31</v>
      </c>
      <c r="X85" t="s">
        <v>31</v>
      </c>
      <c r="Y85" s="4" t="str">
        <f>IFERROR(35*R85+14.1*S85+15.1*W85, "NA")</f>
        <v>NA</v>
      </c>
      <c r="Z85" s="5" t="str">
        <f>IFERROR(35*R85+14.1*S85+15.1*X85, "NA")</f>
        <v>NA</v>
      </c>
      <c r="AA85" s="5">
        <f>IFERROR(35*R85+14.1*S85+15.1*V85, "NA")</f>
        <v>25.261499999999998</v>
      </c>
      <c r="AB85" s="5">
        <f>IFERROR(AA85*P85, "NA")</f>
        <v>1.9330200845999996</v>
      </c>
      <c r="AC85">
        <v>3</v>
      </c>
      <c r="AD85">
        <v>2</v>
      </c>
    </row>
    <row r="86" spans="1:30" hidden="1">
      <c r="A86" t="s">
        <v>43</v>
      </c>
      <c r="B86" t="s">
        <v>53</v>
      </c>
      <c r="C86" t="s">
        <v>32</v>
      </c>
      <c r="D86" t="s">
        <v>104</v>
      </c>
      <c r="E86">
        <v>1770</v>
      </c>
      <c r="F86">
        <v>22.3</v>
      </c>
      <c r="G86" s="2">
        <v>25.45474201</v>
      </c>
      <c r="H86">
        <v>5</v>
      </c>
      <c r="I86">
        <v>70</v>
      </c>
      <c r="J86">
        <v>7.0999999999999994E-2</v>
      </c>
      <c r="K86" t="s">
        <v>31</v>
      </c>
      <c r="L86" s="15">
        <f>G86/N86</f>
        <v>77.135581848484847</v>
      </c>
      <c r="M86" t="s">
        <v>31</v>
      </c>
      <c r="N86">
        <v>0.33</v>
      </c>
      <c r="O86" s="6">
        <f>0.527*N86</f>
        <v>0.17391000000000001</v>
      </c>
      <c r="P86" s="6">
        <f>O86*(1-Q86)</f>
        <v>7.6520399999999988E-2</v>
      </c>
      <c r="Q86">
        <v>0.56000000000000005</v>
      </c>
      <c r="R86">
        <v>0.58899999999999997</v>
      </c>
      <c r="S86">
        <v>0.11</v>
      </c>
      <c r="T86" t="s">
        <v>31</v>
      </c>
      <c r="U86" t="s">
        <v>31</v>
      </c>
      <c r="V86" s="9">
        <v>0.20499999999999999</v>
      </c>
      <c r="W86" t="s">
        <v>31</v>
      </c>
      <c r="X86" t="s">
        <v>31</v>
      </c>
      <c r="Y86" s="4" t="str">
        <f>IFERROR(35*R86+14.1*S86+15.1*W86, "NA")</f>
        <v>NA</v>
      </c>
      <c r="Z86" s="5" t="str">
        <f>IFERROR(35*R86+14.1*S86+15.1*X86, "NA")</f>
        <v>NA</v>
      </c>
      <c r="AA86" s="5">
        <f>IFERROR(35*R86+14.1*S86+15.1*V86, "NA")</f>
        <v>25.261499999999998</v>
      </c>
      <c r="AB86" s="5">
        <f>IFERROR(AA86*P86, "NA")</f>
        <v>1.9330200845999996</v>
      </c>
      <c r="AC86">
        <v>3</v>
      </c>
      <c r="AD86">
        <v>2</v>
      </c>
    </row>
    <row r="87" spans="1:30" hidden="1">
      <c r="A87" t="s">
        <v>45</v>
      </c>
      <c r="B87" t="s">
        <v>158</v>
      </c>
      <c r="C87" t="s">
        <v>128</v>
      </c>
      <c r="D87" t="s">
        <v>126</v>
      </c>
      <c r="E87">
        <v>18</v>
      </c>
      <c r="F87">
        <v>7.4</v>
      </c>
      <c r="G87" s="2">
        <v>0.46147037800000001</v>
      </c>
      <c r="H87">
        <v>7</v>
      </c>
      <c r="I87">
        <v>254</v>
      </c>
      <c r="J87">
        <v>2.8000000000000001E-2</v>
      </c>
      <c r="K87" t="s">
        <v>31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T87" t="s">
        <v>31</v>
      </c>
      <c r="U87" t="s">
        <v>31</v>
      </c>
      <c r="V87" t="s">
        <v>31</v>
      </c>
      <c r="W87" t="s">
        <v>31</v>
      </c>
      <c r="X87" t="s">
        <v>31</v>
      </c>
      <c r="Y87" s="4" t="str">
        <f>IFERROR(35*R87+14.1*S87+15.1*W87, "NA")</f>
        <v>NA</v>
      </c>
      <c r="Z87" s="5" t="str">
        <f>IFERROR(35*R87+14.1*S87+15.1*X87, "NA")</f>
        <v>NA</v>
      </c>
      <c r="AA87" s="5" t="str">
        <f>IFERROR(35*R87+14.1*S87+15.1*V87, "NA")</f>
        <v>NA</v>
      </c>
      <c r="AB87" s="5" t="str">
        <f>IFERROR(Z87*P87, "NA")</f>
        <v>NA</v>
      </c>
      <c r="AC87">
        <v>0</v>
      </c>
      <c r="AD87">
        <v>0</v>
      </c>
    </row>
    <row r="88" spans="1:30" hidden="1">
      <c r="A88" t="s">
        <v>160</v>
      </c>
      <c r="B88" t="s">
        <v>159</v>
      </c>
      <c r="C88" t="s">
        <v>128</v>
      </c>
      <c r="D88" t="s">
        <v>126</v>
      </c>
      <c r="E88">
        <v>18</v>
      </c>
      <c r="F88">
        <v>7.4</v>
      </c>
      <c r="G88" s="2">
        <v>0.46147037800000001</v>
      </c>
      <c r="H88">
        <v>3</v>
      </c>
      <c r="I88">
        <v>254</v>
      </c>
      <c r="J88">
        <v>1.2E-2</v>
      </c>
      <c r="K88" t="s">
        <v>31</v>
      </c>
      <c r="L88" t="s">
        <v>31</v>
      </c>
      <c r="M88" t="s">
        <v>31</v>
      </c>
      <c r="N88">
        <v>2.5999999999999999E-2</v>
      </c>
      <c r="O88" t="s">
        <v>31</v>
      </c>
      <c r="P88" t="s">
        <v>31</v>
      </c>
      <c r="Q88" t="s">
        <v>31</v>
      </c>
      <c r="R88">
        <v>0.747</v>
      </c>
      <c r="S88">
        <v>0.16600000000000001</v>
      </c>
      <c r="T88">
        <v>0.03</v>
      </c>
      <c r="U88" t="s">
        <v>31</v>
      </c>
      <c r="V88" t="s">
        <v>31</v>
      </c>
      <c r="W88" t="s">
        <v>31</v>
      </c>
      <c r="X88">
        <v>0.03</v>
      </c>
      <c r="Y88" s="4" t="str">
        <f>IFERROR(35*R88+14.1*S88+15.1*W88, "NA")</f>
        <v>NA</v>
      </c>
      <c r="Z88" s="5">
        <f>IFERROR(35*R88+14.1*S88+15.1*X88, "NA")</f>
        <v>28.938599999999997</v>
      </c>
      <c r="AA88" s="5" t="str">
        <f>IFERROR(35*R88+14.1*S88+15.1*V88, "NA")</f>
        <v>NA</v>
      </c>
      <c r="AB88" s="5" t="str">
        <f>IFERROR(Z88*P88, "NA")</f>
        <v>NA</v>
      </c>
      <c r="AC88">
        <v>0</v>
      </c>
      <c r="AD88">
        <v>0</v>
      </c>
    </row>
    <row r="89" spans="1:30" hidden="1">
      <c r="A89" t="s">
        <v>160</v>
      </c>
      <c r="B89" t="s">
        <v>159</v>
      </c>
      <c r="C89" t="s">
        <v>128</v>
      </c>
      <c r="D89" t="s">
        <v>168</v>
      </c>
      <c r="E89">
        <v>18.7</v>
      </c>
      <c r="F89">
        <v>6.1</v>
      </c>
      <c r="G89" s="2">
        <v>0.47711740499999999</v>
      </c>
      <c r="H89">
        <v>1</v>
      </c>
      <c r="I89">
        <v>254</v>
      </c>
      <c r="J89">
        <v>4.0000000000000001E-3</v>
      </c>
      <c r="K89" t="s">
        <v>31</v>
      </c>
      <c r="L89" t="s">
        <v>31</v>
      </c>
      <c r="M89" t="s">
        <v>31</v>
      </c>
      <c r="N89">
        <v>2.5999999999999999E-2</v>
      </c>
      <c r="O89" t="s">
        <v>31</v>
      </c>
      <c r="P89" t="s">
        <v>31</v>
      </c>
      <c r="Q89" t="s">
        <v>31</v>
      </c>
      <c r="R89">
        <v>0.747</v>
      </c>
      <c r="S89">
        <v>0.16600000000000001</v>
      </c>
      <c r="T89">
        <v>0.03</v>
      </c>
      <c r="U89" t="s">
        <v>31</v>
      </c>
      <c r="V89" t="s">
        <v>31</v>
      </c>
      <c r="W89" t="s">
        <v>31</v>
      </c>
      <c r="X89">
        <v>0.03</v>
      </c>
      <c r="Y89" s="4" t="str">
        <f>IFERROR(35*R89+14.1*S89+15.1*W89, "NA")</f>
        <v>NA</v>
      </c>
      <c r="Z89" s="5">
        <f>IFERROR(35*R89+14.1*S89+15.1*X89, "NA")</f>
        <v>28.938599999999997</v>
      </c>
      <c r="AA89" s="5" t="str">
        <f>IFERROR(35*R89+14.1*S89+15.1*V89, "NA")</f>
        <v>NA</v>
      </c>
      <c r="AB89" s="5" t="str">
        <f>IFERROR(Z89*P89, "NA")</f>
        <v>NA</v>
      </c>
      <c r="AC89">
        <v>0</v>
      </c>
      <c r="AD89">
        <v>0</v>
      </c>
    </row>
    <row r="90" spans="1:30" hidden="1">
      <c r="A90" t="s">
        <v>160</v>
      </c>
      <c r="B90" t="s">
        <v>159</v>
      </c>
      <c r="C90" t="s">
        <v>128</v>
      </c>
      <c r="D90" t="s">
        <v>169</v>
      </c>
      <c r="E90">
        <v>39</v>
      </c>
      <c r="F90">
        <v>8.3000000000000007</v>
      </c>
      <c r="G90" s="2">
        <v>0.90704089499999996</v>
      </c>
      <c r="H90">
        <v>1</v>
      </c>
      <c r="I90">
        <v>254</v>
      </c>
      <c r="J90">
        <v>4.0000000000000001E-3</v>
      </c>
      <c r="K90" t="s">
        <v>31</v>
      </c>
      <c r="L90" t="s">
        <v>31</v>
      </c>
      <c r="M90" t="s">
        <v>31</v>
      </c>
      <c r="N90">
        <v>2.5999999999999999E-2</v>
      </c>
      <c r="O90" t="s">
        <v>31</v>
      </c>
      <c r="P90" t="s">
        <v>31</v>
      </c>
      <c r="Q90" t="s">
        <v>31</v>
      </c>
      <c r="R90">
        <v>0.747</v>
      </c>
      <c r="S90">
        <v>0.16600000000000001</v>
      </c>
      <c r="T90">
        <v>0.03</v>
      </c>
      <c r="U90" t="s">
        <v>31</v>
      </c>
      <c r="V90" t="s">
        <v>31</v>
      </c>
      <c r="W90" t="s">
        <v>31</v>
      </c>
      <c r="X90">
        <v>0.03</v>
      </c>
      <c r="Y90" s="4" t="str">
        <f>IFERROR(35*R90+14.1*S90+15.1*W90, "NA")</f>
        <v>NA</v>
      </c>
      <c r="Z90" s="5">
        <f>IFERROR(35*R90+14.1*S90+15.1*X90, "NA")</f>
        <v>28.938599999999997</v>
      </c>
      <c r="AA90" s="5" t="str">
        <f>IFERROR(35*R90+14.1*S90+15.1*V90, "NA")</f>
        <v>NA</v>
      </c>
      <c r="AB90" s="5" t="str">
        <f>IFERROR(Z90*P90, "NA")</f>
        <v>NA</v>
      </c>
      <c r="AC90">
        <v>0</v>
      </c>
      <c r="AD90">
        <v>0</v>
      </c>
    </row>
    <row r="91" spans="1:30" hidden="1">
      <c r="A91" t="s">
        <v>55</v>
      </c>
      <c r="B91" t="s">
        <v>54</v>
      </c>
      <c r="C91" t="s">
        <v>32</v>
      </c>
      <c r="D91" t="s">
        <v>29</v>
      </c>
      <c r="E91">
        <v>1250</v>
      </c>
      <c r="F91">
        <v>19.100000000000001</v>
      </c>
      <c r="G91" s="2">
        <v>18.781880900000001</v>
      </c>
      <c r="H91">
        <v>1</v>
      </c>
      <c r="I91" t="s">
        <v>31</v>
      </c>
      <c r="J91" t="s">
        <v>31</v>
      </c>
      <c r="K91" t="s">
        <v>31</v>
      </c>
      <c r="L91" s="15">
        <f>G91/N91</f>
        <v>71.686568320610689</v>
      </c>
      <c r="M91" t="s">
        <v>31</v>
      </c>
      <c r="N91">
        <v>0.26200000000000001</v>
      </c>
      <c r="O91" t="s">
        <v>31</v>
      </c>
      <c r="P91">
        <v>0.19400000000000001</v>
      </c>
      <c r="Q91">
        <v>0.66</v>
      </c>
      <c r="R91">
        <v>4.8000000000000001E-2</v>
      </c>
      <c r="S91">
        <v>0.11799999999999999</v>
      </c>
      <c r="T91">
        <v>0.09</v>
      </c>
      <c r="U91">
        <v>0.39</v>
      </c>
      <c r="V91" t="s">
        <v>31</v>
      </c>
      <c r="W91">
        <v>0.72599999999999998</v>
      </c>
      <c r="X91">
        <v>0.48099999999999998</v>
      </c>
      <c r="Y91" s="4">
        <f>IFERROR(35*R91+14.1*S91+15.1*W91, "NA")</f>
        <v>14.3064</v>
      </c>
      <c r="Z91" s="5">
        <f>IFERROR(35*R91+14.1*S91+15.1*X91, "NA")</f>
        <v>10.6069</v>
      </c>
      <c r="AA91" s="5" t="str">
        <f>IFERROR(35*R91+14.1*S91+15.1*V91, "NA")</f>
        <v>NA</v>
      </c>
      <c r="AB91" s="5">
        <f>IFERROR(Y91*P91, "NA")</f>
        <v>2.7754416000000002</v>
      </c>
      <c r="AC91">
        <v>3</v>
      </c>
      <c r="AD91">
        <v>0</v>
      </c>
    </row>
    <row r="92" spans="1:30" hidden="1">
      <c r="A92" t="s">
        <v>80</v>
      </c>
      <c r="B92" t="s">
        <v>79</v>
      </c>
      <c r="C92" t="s">
        <v>70</v>
      </c>
      <c r="D92" t="s">
        <v>68</v>
      </c>
      <c r="E92">
        <v>11</v>
      </c>
      <c r="F92">
        <v>6.1</v>
      </c>
      <c r="G92" s="2">
        <v>0.30006296300000002</v>
      </c>
      <c r="H92">
        <v>3</v>
      </c>
      <c r="I92">
        <v>47</v>
      </c>
      <c r="J92">
        <v>6.4000000000000001E-2</v>
      </c>
      <c r="K92" t="s">
        <v>31</v>
      </c>
      <c r="L92" t="s">
        <v>31</v>
      </c>
      <c r="M92" t="s">
        <v>31</v>
      </c>
      <c r="N92">
        <v>60.097999999999999</v>
      </c>
      <c r="O92" t="s">
        <v>31</v>
      </c>
      <c r="P92">
        <v>94.885000000000005</v>
      </c>
      <c r="Q92">
        <v>0.84</v>
      </c>
      <c r="R92">
        <v>1.9E-2</v>
      </c>
      <c r="S92">
        <v>0.04</v>
      </c>
      <c r="T92">
        <v>0.182</v>
      </c>
      <c r="U92">
        <v>0.20899999999999999</v>
      </c>
      <c r="V92">
        <v>0.622</v>
      </c>
      <c r="W92" t="s">
        <v>31</v>
      </c>
      <c r="X92">
        <v>0.39100000000000001</v>
      </c>
      <c r="Y92" s="4" t="str">
        <f>IFERROR(35*R92+14.1*S92+15.1*W92, "NA")</f>
        <v>NA</v>
      </c>
      <c r="Z92" s="5">
        <f>IFERROR(35*R92+14.1*S92+15.1*X92, "NA")</f>
        <v>7.1330999999999998</v>
      </c>
      <c r="AA92" s="5">
        <f>IFERROR(35*R92+14.1*S92+15.1*V92, "NA")</f>
        <v>10.621199999999998</v>
      </c>
      <c r="AB92" s="5">
        <f>IFERROR(Z92*P92, "NA")</f>
        <v>676.82419349999998</v>
      </c>
      <c r="AC92">
        <v>0</v>
      </c>
      <c r="AD92">
        <v>0</v>
      </c>
    </row>
    <row r="93" spans="1:30" hidden="1">
      <c r="A93" t="s">
        <v>80</v>
      </c>
      <c r="B93" t="s">
        <v>79</v>
      </c>
      <c r="C93" t="s">
        <v>128</v>
      </c>
      <c r="D93" t="s">
        <v>169</v>
      </c>
      <c r="E93">
        <v>39</v>
      </c>
      <c r="F93">
        <v>8.3000000000000007</v>
      </c>
      <c r="G93" s="2">
        <v>0.90704089499999996</v>
      </c>
      <c r="H93">
        <v>3</v>
      </c>
      <c r="I93">
        <v>47</v>
      </c>
      <c r="J93">
        <v>6.4000000000000001E-2</v>
      </c>
      <c r="K93" t="s">
        <v>31</v>
      </c>
      <c r="L93" t="s">
        <v>31</v>
      </c>
      <c r="M93" t="s">
        <v>31</v>
      </c>
      <c r="N93">
        <v>60.097999999999999</v>
      </c>
      <c r="O93" t="s">
        <v>31</v>
      </c>
      <c r="P93">
        <v>94.885000000000005</v>
      </c>
      <c r="Q93">
        <v>0.84</v>
      </c>
      <c r="R93">
        <v>1.9E-2</v>
      </c>
      <c r="S93">
        <v>0.04</v>
      </c>
      <c r="T93">
        <v>0.182</v>
      </c>
      <c r="U93">
        <v>0.20899999999999999</v>
      </c>
      <c r="V93">
        <v>0.622</v>
      </c>
      <c r="W93" t="s">
        <v>31</v>
      </c>
      <c r="X93">
        <v>0.39100000000000001</v>
      </c>
      <c r="Y93" s="4" t="str">
        <f>IFERROR(35*R93+14.1*S93+15.1*W93, "NA")</f>
        <v>NA</v>
      </c>
      <c r="Z93" s="5">
        <f>IFERROR(35*R93+14.1*S93+15.1*X93, "NA")</f>
        <v>7.1330999999999998</v>
      </c>
      <c r="AA93" s="5">
        <f>IFERROR(35*R93+14.1*S93+15.1*V93, "NA")</f>
        <v>10.621199999999998</v>
      </c>
      <c r="AB93" s="5">
        <f>IFERROR(Z93*P93, "NA")</f>
        <v>676.82419349999998</v>
      </c>
      <c r="AC93">
        <v>0</v>
      </c>
      <c r="AD93">
        <v>0</v>
      </c>
    </row>
    <row r="94" spans="1:30" hidden="1">
      <c r="A94" t="s">
        <v>80</v>
      </c>
      <c r="B94" t="s">
        <v>79</v>
      </c>
      <c r="C94" t="s">
        <v>128</v>
      </c>
      <c r="D94" t="s">
        <v>178</v>
      </c>
      <c r="E94">
        <v>32.5</v>
      </c>
      <c r="F94">
        <v>8.9</v>
      </c>
      <c r="G94" s="2">
        <v>0.77343226300000001</v>
      </c>
      <c r="H94">
        <v>35</v>
      </c>
      <c r="I94">
        <v>47</v>
      </c>
      <c r="J94">
        <v>0.745</v>
      </c>
      <c r="K94" t="s">
        <v>31</v>
      </c>
      <c r="L94" t="s">
        <v>31</v>
      </c>
      <c r="M94" t="s">
        <v>31</v>
      </c>
      <c r="N94">
        <v>60.097999999999999</v>
      </c>
      <c r="O94" t="s">
        <v>31</v>
      </c>
      <c r="P94">
        <v>94.885000000000005</v>
      </c>
      <c r="Q94">
        <v>0.84</v>
      </c>
      <c r="R94">
        <v>1.9E-2</v>
      </c>
      <c r="S94">
        <v>0.04</v>
      </c>
      <c r="T94">
        <v>0.182</v>
      </c>
      <c r="U94">
        <v>0.20899999999999999</v>
      </c>
      <c r="V94">
        <v>0.622</v>
      </c>
      <c r="W94" t="s">
        <v>31</v>
      </c>
      <c r="X94">
        <v>0.39100000000000001</v>
      </c>
      <c r="Y94" s="4" t="str">
        <f>IFERROR(35*R94+14.1*S94+15.1*W94, "NA")</f>
        <v>NA</v>
      </c>
      <c r="Z94" s="5">
        <f>IFERROR(35*R94+14.1*S94+15.1*X94, "NA")</f>
        <v>7.1330999999999998</v>
      </c>
      <c r="AA94" s="5">
        <f>IFERROR(35*R94+14.1*S94+15.1*V94, "NA")</f>
        <v>10.621199999999998</v>
      </c>
      <c r="AB94" s="5">
        <f>IFERROR(Z94*P94, "NA")</f>
        <v>676.82419349999998</v>
      </c>
      <c r="AC94">
        <v>0</v>
      </c>
      <c r="AD94">
        <v>0</v>
      </c>
    </row>
    <row r="95" spans="1:30" hidden="1">
      <c r="A95" t="s">
        <v>57</v>
      </c>
      <c r="B95" t="s">
        <v>56</v>
      </c>
      <c r="C95" t="s">
        <v>32</v>
      </c>
      <c r="D95" t="s">
        <v>29</v>
      </c>
      <c r="E95">
        <v>1250</v>
      </c>
      <c r="F95">
        <v>19.100000000000001</v>
      </c>
      <c r="G95" s="2">
        <v>18.781880900000001</v>
      </c>
      <c r="H95">
        <v>1</v>
      </c>
      <c r="I95" t="s">
        <v>31</v>
      </c>
      <c r="J95" t="s">
        <v>31</v>
      </c>
      <c r="K95" t="s">
        <v>31</v>
      </c>
      <c r="L95" s="15">
        <f>G95/N95</f>
        <v>5.8785229733959321</v>
      </c>
      <c r="M95" t="s">
        <v>31</v>
      </c>
      <c r="N95">
        <v>3.1949999999999998</v>
      </c>
      <c r="O95">
        <v>1.45</v>
      </c>
      <c r="P95">
        <v>0.23</v>
      </c>
      <c r="Q95">
        <v>0.86</v>
      </c>
      <c r="R95">
        <v>9.9000000000000005E-2</v>
      </c>
      <c r="S95">
        <v>6.2E-2</v>
      </c>
      <c r="T95">
        <v>0</v>
      </c>
      <c r="U95" t="s">
        <v>31</v>
      </c>
      <c r="V95" t="s">
        <v>31</v>
      </c>
      <c r="W95">
        <v>0.69499999999999995</v>
      </c>
      <c r="X95">
        <v>0</v>
      </c>
      <c r="Y95" s="4">
        <f>IFERROR(35*R95+14.1*S95+15.1*W95, "NA")</f>
        <v>14.833699999999999</v>
      </c>
      <c r="Z95" s="5">
        <f>IFERROR(35*R95+14.1*S95+15.1*X95, "NA")</f>
        <v>4.3391999999999999</v>
      </c>
      <c r="AA95" s="5" t="str">
        <f>IFERROR(35*R95+14.1*S95+15.1*V95, "NA")</f>
        <v>NA</v>
      </c>
      <c r="AB95" s="5">
        <f>IFERROR(Y95*P95, "NA")</f>
        <v>3.4117509999999998</v>
      </c>
      <c r="AC95">
        <v>3</v>
      </c>
      <c r="AD95">
        <v>0</v>
      </c>
    </row>
    <row r="96" spans="1:30" hidden="1">
      <c r="A96" t="s">
        <v>57</v>
      </c>
      <c r="B96" t="s">
        <v>56</v>
      </c>
      <c r="C96" t="s">
        <v>32</v>
      </c>
      <c r="D96" t="s">
        <v>104</v>
      </c>
      <c r="E96">
        <v>1770</v>
      </c>
      <c r="F96">
        <v>22.3</v>
      </c>
      <c r="G96" s="2">
        <v>25.45474201</v>
      </c>
      <c r="H96">
        <v>1</v>
      </c>
      <c r="I96" t="s">
        <v>31</v>
      </c>
      <c r="J96" t="s">
        <v>31</v>
      </c>
      <c r="K96" t="s">
        <v>31</v>
      </c>
      <c r="L96" s="15">
        <f>G96/N96</f>
        <v>7.9670554021909235</v>
      </c>
      <c r="M96" t="s">
        <v>31</v>
      </c>
      <c r="N96">
        <v>3.1949999999999998</v>
      </c>
      <c r="O96">
        <v>1.45</v>
      </c>
      <c r="P96">
        <v>0.23</v>
      </c>
      <c r="Q96">
        <v>0.86</v>
      </c>
      <c r="R96">
        <v>9.9000000000000005E-2</v>
      </c>
      <c r="S96">
        <v>6.2E-2</v>
      </c>
      <c r="T96">
        <v>0</v>
      </c>
      <c r="U96" t="s">
        <v>31</v>
      </c>
      <c r="V96" t="s">
        <v>31</v>
      </c>
      <c r="W96">
        <v>0.69499999999999995</v>
      </c>
      <c r="X96">
        <v>0</v>
      </c>
      <c r="Y96" s="4">
        <f>IFERROR(35*R96+14.1*S96+15.1*W96, "NA")</f>
        <v>14.833699999999999</v>
      </c>
      <c r="Z96" s="5">
        <f>IFERROR(35*R96+14.1*S96+15.1*X96, "NA")</f>
        <v>4.3391999999999999</v>
      </c>
      <c r="AA96" s="5" t="str">
        <f>IFERROR(35*R96+14.1*S96+15.1*V96, "NA")</f>
        <v>NA</v>
      </c>
      <c r="AB96" s="5">
        <f>IFERROR(Y96*P96, "NA")</f>
        <v>3.4117509999999998</v>
      </c>
      <c r="AC96">
        <v>3</v>
      </c>
      <c r="AD96">
        <v>0</v>
      </c>
    </row>
    <row r="97" spans="1:30" hidden="1">
      <c r="A97" t="s">
        <v>82</v>
      </c>
      <c r="B97" t="s">
        <v>102</v>
      </c>
      <c r="C97" t="s">
        <v>70</v>
      </c>
      <c r="D97" t="s">
        <v>90</v>
      </c>
      <c r="E97">
        <v>15</v>
      </c>
      <c r="F97">
        <v>6.9</v>
      </c>
      <c r="G97" s="2">
        <v>0.39349502400000003</v>
      </c>
      <c r="H97">
        <v>1</v>
      </c>
      <c r="I97">
        <v>17.399999999999999</v>
      </c>
      <c r="J97">
        <v>2.9000000000000001E-2</v>
      </c>
      <c r="K97" t="s">
        <v>31</v>
      </c>
      <c r="L97" t="s">
        <v>31</v>
      </c>
      <c r="M97" t="s">
        <v>31</v>
      </c>
      <c r="N97">
        <v>2.8000000000000001E-2</v>
      </c>
      <c r="O97">
        <v>0.01</v>
      </c>
      <c r="P97">
        <v>7.0000000000000001E-3</v>
      </c>
      <c r="Q97">
        <v>0.66</v>
      </c>
      <c r="R97">
        <v>5.5E-2</v>
      </c>
      <c r="S97">
        <v>6.9000000000000006E-2</v>
      </c>
      <c r="T97">
        <v>8.9999999999999993E-3</v>
      </c>
      <c r="U97" t="s">
        <v>31</v>
      </c>
      <c r="V97" t="s">
        <v>31</v>
      </c>
      <c r="W97" t="s">
        <v>31</v>
      </c>
      <c r="X97">
        <v>8.9999999999999993E-3</v>
      </c>
      <c r="Y97" s="4" t="str">
        <f>IFERROR(35*R97+14.1*S97+15.1*W97, "NA")</f>
        <v>NA</v>
      </c>
      <c r="Z97" s="5">
        <f>IFERROR(35*R97+14.1*S97+15.1*X97, "NA")</f>
        <v>3.0337999999999998</v>
      </c>
      <c r="AA97" s="5" t="str">
        <f>IFERROR(35*R97+14.1*S97+15.1*V97, "NA")</f>
        <v>NA</v>
      </c>
      <c r="AB97" s="5">
        <f>IFERROR(Z97*P97, "NA")</f>
        <v>2.1236599999999998E-2</v>
      </c>
      <c r="AC97">
        <v>0</v>
      </c>
      <c r="AD97">
        <v>0</v>
      </c>
    </row>
    <row r="98" spans="1:30" hidden="1">
      <c r="A98" t="s">
        <v>141</v>
      </c>
      <c r="B98" t="s">
        <v>190</v>
      </c>
      <c r="C98" t="s">
        <v>128</v>
      </c>
      <c r="D98" t="s">
        <v>178</v>
      </c>
      <c r="E98">
        <v>32.5</v>
      </c>
      <c r="F98">
        <v>8.9</v>
      </c>
      <c r="G98" s="2">
        <v>0.77343226300000001</v>
      </c>
      <c r="H98">
        <v>2</v>
      </c>
      <c r="I98">
        <v>250</v>
      </c>
      <c r="J98">
        <v>8.0000000000000002E-3</v>
      </c>
      <c r="K98" t="s">
        <v>31</v>
      </c>
      <c r="L98" t="s">
        <v>31</v>
      </c>
      <c r="M98" t="s">
        <v>31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S98" t="s">
        <v>31</v>
      </c>
      <c r="T98" t="s">
        <v>31</v>
      </c>
      <c r="U98" t="s">
        <v>31</v>
      </c>
      <c r="V98" t="s">
        <v>31</v>
      </c>
      <c r="W98" t="s">
        <v>31</v>
      </c>
      <c r="X98" t="s">
        <v>31</v>
      </c>
      <c r="Y98" s="4" t="str">
        <f>IFERROR(35*R98+14.1*S98+15.1*W98, "NA")</f>
        <v>NA</v>
      </c>
      <c r="Z98" s="5" t="str">
        <f>IFERROR(35*R98+14.1*S98+15.1*X98, "NA")</f>
        <v>NA</v>
      </c>
      <c r="AA98" s="5" t="str">
        <f>IFERROR(35*R98+14.1*S98+15.1*V98, "NA")</f>
        <v>NA</v>
      </c>
      <c r="AB98" s="5" t="str">
        <f>IFERROR(Z98*P98, "NA")</f>
        <v>NA</v>
      </c>
      <c r="AC98">
        <v>0</v>
      </c>
      <c r="AD98">
        <v>0</v>
      </c>
    </row>
    <row r="99" spans="1:30" hidden="1">
      <c r="A99" t="s">
        <v>89</v>
      </c>
      <c r="B99" t="s">
        <v>209</v>
      </c>
      <c r="C99" t="s">
        <v>204</v>
      </c>
      <c r="D99" t="s">
        <v>203</v>
      </c>
      <c r="E99">
        <v>54</v>
      </c>
      <c r="F99">
        <v>11.1</v>
      </c>
      <c r="G99" s="2">
        <v>1.205449054</v>
      </c>
      <c r="H99">
        <v>6</v>
      </c>
      <c r="I99" t="s">
        <v>31</v>
      </c>
      <c r="J99" t="s">
        <v>31</v>
      </c>
      <c r="K99">
        <v>12</v>
      </c>
      <c r="L99">
        <v>2</v>
      </c>
      <c r="M99" t="s">
        <v>31</v>
      </c>
      <c r="N99">
        <v>1.23</v>
      </c>
      <c r="O99" t="s">
        <v>31</v>
      </c>
      <c r="P99">
        <v>0.747</v>
      </c>
      <c r="Q99" t="s">
        <v>31</v>
      </c>
      <c r="R99" t="s">
        <v>31</v>
      </c>
      <c r="S99" t="s">
        <v>31</v>
      </c>
      <c r="T99" t="s">
        <v>31</v>
      </c>
      <c r="U99" t="s">
        <v>31</v>
      </c>
      <c r="V99" t="s">
        <v>31</v>
      </c>
      <c r="W99" t="s">
        <v>31</v>
      </c>
      <c r="X99" t="s">
        <v>31</v>
      </c>
      <c r="Y99" s="4" t="str">
        <f>IFERROR(35*R99+14.1*S99+15.1*W99, "NA")</f>
        <v>NA</v>
      </c>
      <c r="Z99" s="5" t="str">
        <f>IFERROR(35*R99+14.1*S99+15.1*X99, "NA")</f>
        <v>NA</v>
      </c>
      <c r="AA99" s="5" t="str">
        <f>IFERROR(35*R99+14.1*S99+15.1*V99, "NA")</f>
        <v>NA</v>
      </c>
      <c r="AB99" s="5" t="str">
        <f>IFERROR(Z99*P99, "NA")</f>
        <v>NA</v>
      </c>
      <c r="AC99">
        <v>0</v>
      </c>
      <c r="AD99">
        <v>0</v>
      </c>
    </row>
    <row r="100" spans="1:30" hidden="1">
      <c r="A100" t="s">
        <v>89</v>
      </c>
      <c r="B100" t="s">
        <v>209</v>
      </c>
      <c r="C100" t="s">
        <v>204</v>
      </c>
      <c r="D100" t="s">
        <v>210</v>
      </c>
      <c r="E100">
        <v>69.5</v>
      </c>
      <c r="F100">
        <v>13.3</v>
      </c>
      <c r="G100" s="2">
        <v>1.5029055069999999</v>
      </c>
      <c r="H100">
        <v>1</v>
      </c>
      <c r="I100" t="s">
        <v>31</v>
      </c>
      <c r="J100" t="s">
        <v>31</v>
      </c>
      <c r="K100">
        <v>1</v>
      </c>
      <c r="L100">
        <v>1</v>
      </c>
      <c r="M100" t="s">
        <v>31</v>
      </c>
      <c r="N100">
        <v>1.23</v>
      </c>
      <c r="O100" t="s">
        <v>31</v>
      </c>
      <c r="P100">
        <v>0.747</v>
      </c>
      <c r="Q100" t="s">
        <v>31</v>
      </c>
      <c r="R100" t="s">
        <v>31</v>
      </c>
      <c r="S100" t="s">
        <v>31</v>
      </c>
      <c r="T100" t="s">
        <v>31</v>
      </c>
      <c r="U100" t="s">
        <v>31</v>
      </c>
      <c r="V100" t="s">
        <v>31</v>
      </c>
      <c r="W100" t="s">
        <v>31</v>
      </c>
      <c r="X100" t="s">
        <v>31</v>
      </c>
      <c r="Y100" s="4" t="str">
        <f>IFERROR(35*R100+14.1*S100+15.1*W100, "NA")</f>
        <v>NA</v>
      </c>
      <c r="Z100" s="5" t="str">
        <f>IFERROR(35*R100+14.1*S100+15.1*X100, "NA")</f>
        <v>NA</v>
      </c>
      <c r="AA100" s="5" t="str">
        <f>IFERROR(35*R100+14.1*S100+15.1*V100, "NA")</f>
        <v>NA</v>
      </c>
      <c r="AB100" s="5" t="str">
        <f>IFERROR(Z100*P100, "NA")</f>
        <v>NA</v>
      </c>
      <c r="AC100">
        <v>0</v>
      </c>
      <c r="AD100">
        <v>0</v>
      </c>
    </row>
    <row r="101" spans="1:30" hidden="1">
      <c r="A101" t="s">
        <v>49</v>
      </c>
      <c r="B101" t="s">
        <v>103</v>
      </c>
      <c r="C101" t="s">
        <v>70</v>
      </c>
      <c r="D101" t="s">
        <v>90</v>
      </c>
      <c r="E101">
        <v>15</v>
      </c>
      <c r="F101">
        <v>6.9</v>
      </c>
      <c r="G101" s="2">
        <v>0.39349502400000003</v>
      </c>
      <c r="H101">
        <v>7</v>
      </c>
      <c r="I101">
        <v>15.8</v>
      </c>
      <c r="J101">
        <v>0.443</v>
      </c>
      <c r="K101" t="s">
        <v>31</v>
      </c>
      <c r="L101" t="s">
        <v>31</v>
      </c>
      <c r="M101" t="s">
        <v>31</v>
      </c>
      <c r="N101">
        <v>1.7969999999999999</v>
      </c>
      <c r="O101">
        <v>2.15</v>
      </c>
      <c r="P101">
        <v>0.28999999999999998</v>
      </c>
      <c r="Q101">
        <v>0.77</v>
      </c>
      <c r="R101">
        <v>0.05</v>
      </c>
      <c r="S101">
        <v>0.10299999999999999</v>
      </c>
      <c r="T101" t="s">
        <v>31</v>
      </c>
      <c r="U101" t="s">
        <v>31</v>
      </c>
      <c r="V101" t="s">
        <v>31</v>
      </c>
      <c r="W101">
        <v>0.81100000000000005</v>
      </c>
      <c r="X101" t="s">
        <v>31</v>
      </c>
      <c r="Y101" s="4">
        <f>IFERROR(35*R101+14.1*S101+15.1*W101, "NA")</f>
        <v>15.448399999999999</v>
      </c>
      <c r="Z101" s="5" t="str">
        <f>IFERROR(35*R101+14.1*S101+15.1*X101, "NA")</f>
        <v>NA</v>
      </c>
      <c r="AA101" s="5" t="str">
        <f>IFERROR(35*R101+14.1*S101+15.1*V101, "NA")</f>
        <v>NA</v>
      </c>
      <c r="AB101" s="5">
        <f>IFERROR(Y101*P101, "NA")</f>
        <v>4.4800359999999992</v>
      </c>
      <c r="AC101">
        <v>0</v>
      </c>
      <c r="AD101">
        <v>0</v>
      </c>
    </row>
    <row r="102" spans="1:30" hidden="1">
      <c r="A102" t="s">
        <v>49</v>
      </c>
      <c r="B102" t="s">
        <v>103</v>
      </c>
      <c r="C102" t="s">
        <v>128</v>
      </c>
      <c r="D102" t="s">
        <v>178</v>
      </c>
      <c r="E102">
        <v>32.5</v>
      </c>
      <c r="F102">
        <v>8.9</v>
      </c>
      <c r="G102" s="2">
        <v>0.77343226300000001</v>
      </c>
      <c r="H102">
        <v>4</v>
      </c>
      <c r="I102">
        <v>15.8</v>
      </c>
      <c r="J102">
        <v>0.253</v>
      </c>
      <c r="K102" t="s">
        <v>31</v>
      </c>
      <c r="L102" t="s">
        <v>31</v>
      </c>
      <c r="M102" t="s">
        <v>31</v>
      </c>
      <c r="N102">
        <v>1.7969999999999999</v>
      </c>
      <c r="O102">
        <v>2.15</v>
      </c>
      <c r="P102">
        <v>0.28999999999999998</v>
      </c>
      <c r="Q102">
        <v>0.77</v>
      </c>
      <c r="R102">
        <v>0.05</v>
      </c>
      <c r="S102">
        <v>0.10299999999999999</v>
      </c>
      <c r="T102" t="s">
        <v>31</v>
      </c>
      <c r="U102" t="s">
        <v>31</v>
      </c>
      <c r="V102" t="s">
        <v>31</v>
      </c>
      <c r="W102">
        <v>0.81100000000000005</v>
      </c>
      <c r="X102" t="s">
        <v>31</v>
      </c>
      <c r="Y102" s="4">
        <f>IFERROR(35*R102+14.1*S102+15.1*W102, "NA")</f>
        <v>15.448399999999999</v>
      </c>
      <c r="Z102" s="5" t="str">
        <f>IFERROR(35*R102+14.1*S102+15.1*X102, "NA")</f>
        <v>NA</v>
      </c>
      <c r="AA102" s="5" t="str">
        <f>IFERROR(35*R102+14.1*S102+15.1*V102, "NA")</f>
        <v>NA</v>
      </c>
      <c r="AB102" s="5">
        <f>IFERROR(Y102*P102, "NA")</f>
        <v>4.4800359999999992</v>
      </c>
      <c r="AC102">
        <v>0</v>
      </c>
      <c r="AD102">
        <v>0</v>
      </c>
    </row>
    <row r="103" spans="1:30" hidden="1">
      <c r="A103" t="s">
        <v>226</v>
      </c>
      <c r="B103" t="s">
        <v>225</v>
      </c>
      <c r="C103" t="s">
        <v>204</v>
      </c>
      <c r="D103" t="s">
        <v>210</v>
      </c>
      <c r="E103">
        <v>69.5</v>
      </c>
      <c r="F103">
        <v>13.3</v>
      </c>
      <c r="G103" s="2">
        <v>1.5029055069999999</v>
      </c>
      <c r="H103">
        <v>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>
        <v>0.114</v>
      </c>
      <c r="O103" t="s">
        <v>31</v>
      </c>
      <c r="P103">
        <v>9.1999999999999998E-2</v>
      </c>
      <c r="Q103" t="s">
        <v>31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s="4" t="str">
        <f>IFERROR(35*R103+14.1*S103+15.1*W103, "NA")</f>
        <v>NA</v>
      </c>
      <c r="Z103" s="5" t="str">
        <f>IFERROR(35*R103+14.1*S103+15.1*X103, "NA")</f>
        <v>NA</v>
      </c>
      <c r="AA103" s="5" t="str">
        <f>IFERROR(35*R103+14.1*S103+15.1*V103, "NA")</f>
        <v>NA</v>
      </c>
      <c r="AB103" s="5" t="str">
        <f>IFERROR(Z103*P103, "NA")</f>
        <v>NA</v>
      </c>
      <c r="AC103">
        <v>0</v>
      </c>
      <c r="AD103">
        <v>0</v>
      </c>
    </row>
    <row r="104" spans="1:30" hidden="1">
      <c r="A104" t="s">
        <v>195</v>
      </c>
      <c r="B104" t="s">
        <v>194</v>
      </c>
      <c r="C104" t="s">
        <v>128</v>
      </c>
      <c r="D104" t="s">
        <v>178</v>
      </c>
      <c r="E104">
        <v>32.5</v>
      </c>
      <c r="F104">
        <v>8.9</v>
      </c>
      <c r="G104" s="2">
        <v>0.77343226300000001</v>
      </c>
      <c r="H104">
        <v>1</v>
      </c>
      <c r="I104" t="s">
        <v>31</v>
      </c>
      <c r="J104" t="s">
        <v>31</v>
      </c>
      <c r="K104">
        <v>3</v>
      </c>
      <c r="L104">
        <v>3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s="4" t="str">
        <f>IFERROR(35*R104+14.1*S104+15.1*W104, "NA")</f>
        <v>NA</v>
      </c>
      <c r="Z104" s="5" t="str">
        <f>IFERROR(35*R104+14.1*S104+15.1*X104, "NA")</f>
        <v>NA</v>
      </c>
      <c r="AA104" s="5" t="str">
        <f>IFERROR(35*R104+14.1*S104+15.1*V104, "NA")</f>
        <v>NA</v>
      </c>
      <c r="AB104" s="5" t="str">
        <f>IFERROR(Z104*P104, "NA")</f>
        <v>NA</v>
      </c>
      <c r="AC104">
        <v>0</v>
      </c>
      <c r="AD104">
        <v>0</v>
      </c>
    </row>
    <row r="105" spans="1:30" hidden="1">
      <c r="A105" t="s">
        <v>195</v>
      </c>
      <c r="B105" t="s">
        <v>194</v>
      </c>
      <c r="C105" t="s">
        <v>204</v>
      </c>
      <c r="D105" t="s">
        <v>203</v>
      </c>
      <c r="E105">
        <v>54</v>
      </c>
      <c r="F105">
        <v>11.1</v>
      </c>
      <c r="G105" s="2">
        <v>1.205449054</v>
      </c>
      <c r="H105">
        <v>3</v>
      </c>
      <c r="I105" t="s">
        <v>31</v>
      </c>
      <c r="J105" t="s">
        <v>31</v>
      </c>
      <c r="K105">
        <v>8</v>
      </c>
      <c r="L105">
        <v>2.67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t="s">
        <v>31</v>
      </c>
      <c r="U105" t="s">
        <v>31</v>
      </c>
      <c r="V105" t="s">
        <v>31</v>
      </c>
      <c r="W105" t="s">
        <v>31</v>
      </c>
      <c r="X105" t="s">
        <v>31</v>
      </c>
      <c r="Y105" s="4" t="str">
        <f>IFERROR(35*R105+14.1*S105+15.1*W105, "NA")</f>
        <v>NA</v>
      </c>
      <c r="Z105" s="5" t="str">
        <f>IFERROR(35*R105+14.1*S105+15.1*X105, "NA")</f>
        <v>NA</v>
      </c>
      <c r="AA105" s="5" t="str">
        <f>IFERROR(35*R105+14.1*S105+15.1*V105, "NA")</f>
        <v>NA</v>
      </c>
      <c r="AB105" s="5" t="str">
        <f>IFERROR(Z105*P105, "NA")</f>
        <v>NA</v>
      </c>
      <c r="AC105">
        <v>0</v>
      </c>
      <c r="AD105">
        <v>0</v>
      </c>
    </row>
    <row r="106" spans="1:30" hidden="1">
      <c r="A106" t="s">
        <v>109</v>
      </c>
      <c r="B106" t="s">
        <v>108</v>
      </c>
      <c r="C106" t="s">
        <v>32</v>
      </c>
      <c r="D106" t="s">
        <v>104</v>
      </c>
      <c r="E106">
        <v>1770</v>
      </c>
      <c r="F106">
        <v>22.3</v>
      </c>
      <c r="G106" s="2">
        <v>25.45474201</v>
      </c>
      <c r="H106">
        <v>1</v>
      </c>
      <c r="I106" t="s">
        <v>31</v>
      </c>
      <c r="J106" t="s">
        <v>31</v>
      </c>
      <c r="K106" t="s">
        <v>31</v>
      </c>
      <c r="L106" s="16" t="s">
        <v>31</v>
      </c>
      <c r="M106" t="s">
        <v>31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s="4" t="str">
        <f>IFERROR(35*R106+14.1*S106+15.1*W106, "NA")</f>
        <v>NA</v>
      </c>
      <c r="Z106" s="5" t="str">
        <f>IFERROR(35*R106+14.1*S106+15.1*X106, "NA")</f>
        <v>NA</v>
      </c>
      <c r="AA106" s="5" t="str">
        <f>IFERROR(35*R106+14.1*S106+15.1*V106, "NA")</f>
        <v>NA</v>
      </c>
      <c r="AB106" s="5" t="str">
        <f>IFERROR(Z106*P106, "NA")</f>
        <v>NA</v>
      </c>
      <c r="AC106">
        <v>0</v>
      </c>
      <c r="AD106">
        <v>0</v>
      </c>
    </row>
    <row r="107" spans="1:30" hidden="1">
      <c r="A107" t="s">
        <v>41</v>
      </c>
      <c r="B107" t="s">
        <v>244</v>
      </c>
      <c r="C107" t="s">
        <v>70</v>
      </c>
      <c r="D107" t="s">
        <v>90</v>
      </c>
      <c r="E107">
        <v>15</v>
      </c>
      <c r="F107">
        <v>6.9</v>
      </c>
      <c r="G107" s="2">
        <v>0.39349502400000003</v>
      </c>
      <c r="H107">
        <v>138</v>
      </c>
      <c r="I107">
        <v>24.2</v>
      </c>
      <c r="J107">
        <v>5.702</v>
      </c>
      <c r="K107" t="s">
        <v>31</v>
      </c>
      <c r="L107" t="s">
        <v>31</v>
      </c>
      <c r="M107" t="s">
        <v>31</v>
      </c>
      <c r="N107">
        <v>0.13500000000000001</v>
      </c>
      <c r="O107">
        <v>0.16</v>
      </c>
      <c r="P107">
        <v>0.02</v>
      </c>
      <c r="Q107">
        <v>0.88</v>
      </c>
      <c r="R107">
        <v>0.184</v>
      </c>
      <c r="S107">
        <v>9.5000000000000001E-2</v>
      </c>
      <c r="T107">
        <v>2.1000000000000001E-2</v>
      </c>
      <c r="U107" t="s">
        <v>31</v>
      </c>
      <c r="V107" t="s">
        <v>31</v>
      </c>
      <c r="W107" t="s">
        <v>31</v>
      </c>
      <c r="X107">
        <v>2.1000000000000001E-2</v>
      </c>
      <c r="Y107" s="4" t="str">
        <f>IFERROR(35*R107+14.1*S107+15.1*W107, "NA")</f>
        <v>NA</v>
      </c>
      <c r="Z107" s="5">
        <f>IFERROR(35*R107+14.1*S107+15.1*X107, "NA")</f>
        <v>8.0966000000000005</v>
      </c>
      <c r="AA107" s="5" t="str">
        <f>IFERROR(35*R107+14.1*S107+15.1*V107, "NA")</f>
        <v>NA</v>
      </c>
      <c r="AB107" s="5">
        <f>IFERROR(Z107*P107, "NA")</f>
        <v>0.16193200000000002</v>
      </c>
      <c r="AC107">
        <v>0</v>
      </c>
      <c r="AD107">
        <v>0</v>
      </c>
    </row>
    <row r="108" spans="1:30" hidden="1">
      <c r="A108" t="s">
        <v>41</v>
      </c>
      <c r="B108" t="s">
        <v>244</v>
      </c>
      <c r="C108" t="s">
        <v>128</v>
      </c>
      <c r="D108" t="s">
        <v>169</v>
      </c>
      <c r="E108">
        <v>39</v>
      </c>
      <c r="F108">
        <v>8.3000000000000007</v>
      </c>
      <c r="G108" s="2">
        <v>0.90704089499999996</v>
      </c>
      <c r="H108">
        <v>1</v>
      </c>
      <c r="I108">
        <v>24.2</v>
      </c>
      <c r="J108">
        <v>4.1000000000000002E-2</v>
      </c>
      <c r="K108" t="s">
        <v>31</v>
      </c>
      <c r="L108" t="s">
        <v>31</v>
      </c>
      <c r="M108" t="s">
        <v>31</v>
      </c>
      <c r="N108">
        <v>0.13500000000000001</v>
      </c>
      <c r="O108">
        <v>0.16</v>
      </c>
      <c r="P108">
        <v>0.02</v>
      </c>
      <c r="Q108">
        <v>0.88</v>
      </c>
      <c r="R108">
        <v>0.184</v>
      </c>
      <c r="S108">
        <v>9.5000000000000001E-2</v>
      </c>
      <c r="T108">
        <v>2.1000000000000001E-2</v>
      </c>
      <c r="U108" t="s">
        <v>31</v>
      </c>
      <c r="V108" t="s">
        <v>31</v>
      </c>
      <c r="W108" t="s">
        <v>31</v>
      </c>
      <c r="X108">
        <v>2.1000000000000001E-2</v>
      </c>
      <c r="Y108" s="4" t="str">
        <f>IFERROR(35*R108+14.1*S108+15.1*W108, "NA")</f>
        <v>NA</v>
      </c>
      <c r="Z108" s="5">
        <f>IFERROR(35*R108+14.1*S108+15.1*X108, "NA")</f>
        <v>8.0966000000000005</v>
      </c>
      <c r="AA108" s="5" t="str">
        <f>IFERROR(35*R108+14.1*S108+15.1*V108, "NA")</f>
        <v>NA</v>
      </c>
      <c r="AB108" s="5">
        <f>IFERROR(Z108*P108, "NA")</f>
        <v>0.16193200000000002</v>
      </c>
      <c r="AC108">
        <v>0</v>
      </c>
      <c r="AD108">
        <v>0</v>
      </c>
    </row>
    <row r="109" spans="1:30" hidden="1">
      <c r="A109" t="s">
        <v>41</v>
      </c>
      <c r="B109" t="s">
        <v>244</v>
      </c>
      <c r="C109" t="s">
        <v>128</v>
      </c>
      <c r="D109" t="s">
        <v>178</v>
      </c>
      <c r="E109">
        <v>32.5</v>
      </c>
      <c r="F109">
        <v>8.9</v>
      </c>
      <c r="G109" s="2">
        <v>0.77343226300000001</v>
      </c>
      <c r="H109">
        <v>1</v>
      </c>
      <c r="I109">
        <v>24.2</v>
      </c>
      <c r="J109">
        <v>4.1000000000000002E-2</v>
      </c>
      <c r="K109" t="s">
        <v>31</v>
      </c>
      <c r="L109" t="s">
        <v>31</v>
      </c>
      <c r="M109" t="s">
        <v>31</v>
      </c>
      <c r="N109">
        <v>0.13500000000000001</v>
      </c>
      <c r="O109">
        <v>0.16</v>
      </c>
      <c r="P109">
        <v>0.02</v>
      </c>
      <c r="Q109">
        <v>0.88</v>
      </c>
      <c r="R109">
        <v>0.184</v>
      </c>
      <c r="S109">
        <v>9.5000000000000001E-2</v>
      </c>
      <c r="T109">
        <v>2.1000000000000001E-2</v>
      </c>
      <c r="U109" t="s">
        <v>31</v>
      </c>
      <c r="V109" t="s">
        <v>31</v>
      </c>
      <c r="W109" t="s">
        <v>31</v>
      </c>
      <c r="X109">
        <v>2.1000000000000001E-2</v>
      </c>
      <c r="Y109" s="4" t="str">
        <f>IFERROR(35*R109+14.1*S109+15.1*W109, "NA")</f>
        <v>NA</v>
      </c>
      <c r="Z109" s="5">
        <f>IFERROR(35*R109+14.1*S109+15.1*X109, "NA")</f>
        <v>8.0966000000000005</v>
      </c>
      <c r="AA109" s="5" t="str">
        <f>IFERROR(35*R109+14.1*S109+15.1*V109, "NA")</f>
        <v>NA</v>
      </c>
      <c r="AB109" s="5">
        <f>IFERROR(Z109*P109, "NA")</f>
        <v>0.16193200000000002</v>
      </c>
      <c r="AC109">
        <v>0</v>
      </c>
      <c r="AD109">
        <v>0</v>
      </c>
    </row>
    <row r="110" spans="1:30" hidden="1">
      <c r="A110" t="s">
        <v>59</v>
      </c>
      <c r="B110" t="s">
        <v>60</v>
      </c>
      <c r="C110" t="s">
        <v>32</v>
      </c>
      <c r="D110" t="s">
        <v>29</v>
      </c>
      <c r="E110">
        <v>1250</v>
      </c>
      <c r="F110">
        <v>19.100000000000001</v>
      </c>
      <c r="G110" s="2">
        <v>18.781880900000001</v>
      </c>
      <c r="H110">
        <v>1</v>
      </c>
      <c r="I110" t="s">
        <v>31</v>
      </c>
      <c r="J110" t="s">
        <v>31</v>
      </c>
      <c r="K110" t="s">
        <v>31</v>
      </c>
      <c r="L110" s="15">
        <f>G110/N110</f>
        <v>2.9812509365079367</v>
      </c>
      <c r="M110" t="s">
        <v>31</v>
      </c>
      <c r="N110">
        <v>6.3</v>
      </c>
      <c r="O110" t="s">
        <v>31</v>
      </c>
      <c r="P110" t="s">
        <v>31</v>
      </c>
      <c r="Q110">
        <v>0.72</v>
      </c>
      <c r="R110">
        <v>0.88800000000000001</v>
      </c>
      <c r="S110">
        <v>4.9000000000000002E-2</v>
      </c>
      <c r="T110" t="s">
        <v>31</v>
      </c>
      <c r="U110" t="s">
        <v>31</v>
      </c>
      <c r="V110" t="s">
        <v>31</v>
      </c>
      <c r="W110">
        <v>5.2999999999999999E-2</v>
      </c>
      <c r="X110" t="s">
        <v>31</v>
      </c>
      <c r="Y110" s="4">
        <f>IFERROR(35*R110+14.1*S110+15.1*W110, "NA")</f>
        <v>32.571200000000005</v>
      </c>
      <c r="Z110" s="5" t="str">
        <f>IFERROR(35*R110+14.1*S110+15.1*X110, "NA")</f>
        <v>NA</v>
      </c>
      <c r="AA110" s="5" t="str">
        <f>IFERROR(35*R110+14.1*S110+15.1*V110, "NA")</f>
        <v>NA</v>
      </c>
      <c r="AB110" s="5" t="str">
        <f>IFERROR(Z110*P110, "NA")</f>
        <v>NA</v>
      </c>
      <c r="AC110">
        <v>3</v>
      </c>
      <c r="AD110">
        <v>0</v>
      </c>
    </row>
    <row r="111" spans="1:30" hidden="1">
      <c r="A111" t="s">
        <v>59</v>
      </c>
      <c r="B111" t="s">
        <v>61</v>
      </c>
      <c r="C111" t="s">
        <v>32</v>
      </c>
      <c r="D111" t="s">
        <v>29</v>
      </c>
      <c r="E111">
        <v>1250</v>
      </c>
      <c r="F111">
        <v>19.100000000000001</v>
      </c>
      <c r="G111" s="2">
        <v>18.781880900000001</v>
      </c>
      <c r="H111">
        <v>1</v>
      </c>
      <c r="I111" t="s">
        <v>31</v>
      </c>
      <c r="J111" t="s">
        <v>31</v>
      </c>
      <c r="K111" t="s">
        <v>31</v>
      </c>
      <c r="L111" s="29">
        <v>6</v>
      </c>
      <c r="M111" t="s">
        <v>31</v>
      </c>
      <c r="N111">
        <v>3.5</v>
      </c>
      <c r="O111">
        <v>1.1000000000000001</v>
      </c>
      <c r="P111" s="53">
        <f>O111*(1-Q111)</f>
        <v>0.40700000000000003</v>
      </c>
      <c r="Q111">
        <v>0.63</v>
      </c>
      <c r="R111">
        <v>0.61799999999999999</v>
      </c>
      <c r="S111">
        <v>4.5999999999999999E-2</v>
      </c>
      <c r="T111" t="s">
        <v>31</v>
      </c>
      <c r="U111" t="s">
        <v>31</v>
      </c>
      <c r="V111" t="s">
        <v>31</v>
      </c>
      <c r="W111">
        <v>0.32100000000000001</v>
      </c>
      <c r="X111" t="s">
        <v>31</v>
      </c>
      <c r="Y111" s="4">
        <f>IFERROR(35*R111+14.1*S111+15.1*W111, "NA")</f>
        <v>27.125699999999998</v>
      </c>
      <c r="Z111" s="5" t="str">
        <f>IFERROR(35*R111+14.1*S111+15.1*X111, "NA")</f>
        <v>NA</v>
      </c>
      <c r="AA111" s="5" t="str">
        <f>IFERROR(35*R111+14.1*S111+15.1*V111, "NA")</f>
        <v>NA</v>
      </c>
      <c r="AB111" s="5">
        <f>IFERROR(Y111*P111, "NA")</f>
        <v>11.040159900000001</v>
      </c>
      <c r="AC111">
        <v>2</v>
      </c>
      <c r="AD111">
        <v>1</v>
      </c>
    </row>
    <row r="112" spans="1:30" hidden="1">
      <c r="A112" t="s">
        <v>59</v>
      </c>
      <c r="B112" t="s">
        <v>61</v>
      </c>
      <c r="C112" t="s">
        <v>112</v>
      </c>
      <c r="D112" t="s">
        <v>197</v>
      </c>
      <c r="E112">
        <v>68.099999999999994</v>
      </c>
      <c r="F112">
        <v>16.600000000000001</v>
      </c>
      <c r="G112" s="2">
        <v>1.4764118180000001</v>
      </c>
      <c r="H112">
        <v>4</v>
      </c>
      <c r="I112">
        <v>750</v>
      </c>
      <c r="J112">
        <v>5.0000000000000001E-3</v>
      </c>
      <c r="K112" t="s">
        <v>31</v>
      </c>
      <c r="L112" t="s">
        <v>31</v>
      </c>
      <c r="M112" t="s">
        <v>31</v>
      </c>
      <c r="N112">
        <v>3.5</v>
      </c>
      <c r="O112">
        <v>1.1000000000000001</v>
      </c>
      <c r="P112" s="53">
        <f>O112*(1-Q112)</f>
        <v>0.40700000000000003</v>
      </c>
      <c r="Q112">
        <v>0.63</v>
      </c>
      <c r="R112">
        <v>0.61799999999999999</v>
      </c>
      <c r="S112">
        <v>4.5999999999999999E-2</v>
      </c>
      <c r="T112" t="s">
        <v>31</v>
      </c>
      <c r="U112" t="s">
        <v>31</v>
      </c>
      <c r="V112" t="s">
        <v>31</v>
      </c>
      <c r="W112">
        <v>0.32100000000000001</v>
      </c>
      <c r="X112" t="s">
        <v>31</v>
      </c>
      <c r="Y112" s="4">
        <f>IFERROR(35*R112+14.1*S112+15.1*W112, "NA")</f>
        <v>27.125699999999998</v>
      </c>
      <c r="Z112" s="5" t="str">
        <f>IFERROR(35*R112+14.1*S112+15.1*X112, "NA")</f>
        <v>NA</v>
      </c>
      <c r="AA112" s="5" t="str">
        <f>IFERROR(35*R112+14.1*S112+15.1*V112, "NA")</f>
        <v>NA</v>
      </c>
      <c r="AB112" s="5">
        <f>IFERROR(Y112*P112, "NA")</f>
        <v>11.040159900000001</v>
      </c>
      <c r="AC112">
        <v>0</v>
      </c>
      <c r="AD112">
        <v>1</v>
      </c>
    </row>
    <row r="113" spans="1:30" hidden="1">
      <c r="A113" t="s">
        <v>120</v>
      </c>
      <c r="B113" t="s">
        <v>119</v>
      </c>
      <c r="C113" t="s">
        <v>128</v>
      </c>
      <c r="D113" t="s">
        <v>178</v>
      </c>
      <c r="E113">
        <v>32.5</v>
      </c>
      <c r="F113">
        <v>8.9</v>
      </c>
      <c r="G113" s="2">
        <v>0.77343226300000001</v>
      </c>
      <c r="H113">
        <v>1</v>
      </c>
      <c r="I113">
        <v>2</v>
      </c>
      <c r="J113">
        <v>0.5</v>
      </c>
      <c r="K113" t="s">
        <v>31</v>
      </c>
      <c r="L113" t="s">
        <v>31</v>
      </c>
      <c r="M113" t="s">
        <v>31</v>
      </c>
      <c r="N113">
        <v>2.57</v>
      </c>
      <c r="O113">
        <v>1.97</v>
      </c>
      <c r="P113">
        <v>0.48</v>
      </c>
      <c r="Q113">
        <v>0.76</v>
      </c>
      <c r="R113">
        <v>1.6E-2</v>
      </c>
      <c r="S113">
        <v>3.5999999999999997E-2</v>
      </c>
      <c r="T113">
        <v>0.02</v>
      </c>
      <c r="U113" t="s">
        <v>31</v>
      </c>
      <c r="V113" t="s">
        <v>31</v>
      </c>
      <c r="W113" t="s">
        <v>31</v>
      </c>
      <c r="X113">
        <v>0.02</v>
      </c>
      <c r="Y113" s="4" t="str">
        <f>IFERROR(35*R113+14.1*S113+15.1*W113, "NA")</f>
        <v>NA</v>
      </c>
      <c r="Z113" s="5">
        <f>IFERROR(35*R113+14.1*S113+15.1*X113, "NA")</f>
        <v>1.3696000000000002</v>
      </c>
      <c r="AA113" s="5" t="str">
        <f>IFERROR(35*R113+14.1*S113+15.1*V113, "NA")</f>
        <v>NA</v>
      </c>
      <c r="AB113" s="5">
        <f>IFERROR(Z113*P113, "NA")</f>
        <v>0.6574080000000001</v>
      </c>
      <c r="AC113">
        <v>0</v>
      </c>
      <c r="AD113">
        <v>0</v>
      </c>
    </row>
    <row r="114" spans="1:30" hidden="1">
      <c r="A114" t="s">
        <v>67</v>
      </c>
      <c r="B114" t="s">
        <v>97</v>
      </c>
      <c r="C114" t="s">
        <v>128</v>
      </c>
      <c r="D114" t="s">
        <v>164</v>
      </c>
      <c r="E114">
        <v>18</v>
      </c>
      <c r="F114">
        <v>5.2</v>
      </c>
      <c r="G114" s="2">
        <v>0.46147037800000001</v>
      </c>
      <c r="H114">
        <v>70</v>
      </c>
      <c r="I114">
        <v>13</v>
      </c>
      <c r="J114">
        <v>5.3849999999999998</v>
      </c>
      <c r="K114" t="s">
        <v>31</v>
      </c>
      <c r="L114" s="30">
        <v>8.33</v>
      </c>
      <c r="M114">
        <v>44.872</v>
      </c>
      <c r="N114">
        <v>0.215</v>
      </c>
      <c r="O114" t="s">
        <v>31</v>
      </c>
      <c r="P114" s="6">
        <f>0.75*N114</f>
        <v>0.16125</v>
      </c>
      <c r="Q114" t="s">
        <v>31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 t="s">
        <v>31</v>
      </c>
      <c r="X114" t="s">
        <v>31</v>
      </c>
      <c r="Y114" s="4" t="str">
        <f>IFERROR(35*R114+14.1*S114+15.1*W114, "NA")</f>
        <v>NA</v>
      </c>
      <c r="Z114" s="5" t="str">
        <f>IFERROR(35*R114+14.1*S114+15.1*X114, "NA")</f>
        <v>NA</v>
      </c>
      <c r="AA114" s="5" t="str">
        <f>IFERROR(35*R114+14.1*S114+15.1*V114, "NA")</f>
        <v>NA</v>
      </c>
      <c r="AB114" s="5" t="str">
        <f>IFERROR(Z114*P114, "NA")</f>
        <v>NA</v>
      </c>
      <c r="AC114">
        <v>2</v>
      </c>
      <c r="AD114">
        <v>2</v>
      </c>
    </row>
    <row r="115" spans="1:30" hidden="1">
      <c r="A115" t="s">
        <v>223</v>
      </c>
      <c r="B115" t="s">
        <v>222</v>
      </c>
      <c r="C115" t="s">
        <v>204</v>
      </c>
      <c r="D115" t="s">
        <v>210</v>
      </c>
      <c r="E115">
        <v>69.5</v>
      </c>
      <c r="F115">
        <v>13.3</v>
      </c>
      <c r="G115" s="2">
        <v>1.5029055069999999</v>
      </c>
      <c r="H115">
        <v>14</v>
      </c>
      <c r="I115">
        <v>2</v>
      </c>
      <c r="J115">
        <v>7</v>
      </c>
      <c r="K115" t="s">
        <v>31</v>
      </c>
      <c r="L115">
        <v>6</v>
      </c>
      <c r="M115">
        <v>42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s="4" t="str">
        <f>IFERROR(35*R115+14.1*S115+15.1*W115, "NA")</f>
        <v>NA</v>
      </c>
      <c r="Z115" s="5" t="str">
        <f>IFERROR(35*R115+14.1*S115+15.1*X115, "NA")</f>
        <v>NA</v>
      </c>
      <c r="AA115" s="5" t="str">
        <f>IFERROR(35*R115+14.1*S115+15.1*V115, "NA")</f>
        <v>NA</v>
      </c>
      <c r="AB115" s="5" t="str">
        <f>IFERROR(Z115*P115, "NA")</f>
        <v>NA</v>
      </c>
      <c r="AC115">
        <v>0</v>
      </c>
      <c r="AD115">
        <v>0</v>
      </c>
    </row>
    <row r="116" spans="1:30" hidden="1">
      <c r="A116" t="s">
        <v>138</v>
      </c>
      <c r="B116" t="s">
        <v>137</v>
      </c>
      <c r="C116" t="s">
        <v>128</v>
      </c>
      <c r="D116" t="s">
        <v>178</v>
      </c>
      <c r="E116">
        <v>32.5</v>
      </c>
      <c r="F116">
        <v>8.9</v>
      </c>
      <c r="G116" s="2">
        <v>0.77343226300000001</v>
      </c>
      <c r="H116">
        <v>2</v>
      </c>
      <c r="I116">
        <v>0.5</v>
      </c>
      <c r="J116">
        <v>4</v>
      </c>
      <c r="K116" t="s">
        <v>31</v>
      </c>
      <c r="L116" s="30">
        <v>9.6199999999999992</v>
      </c>
      <c r="M116">
        <v>38.491999999999997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  <c r="Y116" s="4" t="str">
        <f>IFERROR(35*R116+14.1*S116+15.1*W116, "NA")</f>
        <v>NA</v>
      </c>
      <c r="Z116" s="5" t="str">
        <f>IFERROR(35*R116+14.1*S116+15.1*X116, "NA")</f>
        <v>NA</v>
      </c>
      <c r="AA116" s="5" t="str">
        <f>IFERROR(35*R116+14.1*S116+15.1*V116, "NA")</f>
        <v>NA</v>
      </c>
      <c r="AB116" s="5" t="str">
        <f>IFERROR(Z116*P116, "NA")</f>
        <v>NA</v>
      </c>
      <c r="AC116">
        <v>1</v>
      </c>
      <c r="AD116">
        <v>0</v>
      </c>
    </row>
    <row r="117" spans="1:30" hidden="1">
      <c r="A117" t="s">
        <v>75</v>
      </c>
      <c r="B117" t="s">
        <v>74</v>
      </c>
      <c r="C117" t="s">
        <v>70</v>
      </c>
      <c r="D117" t="s">
        <v>68</v>
      </c>
      <c r="E117">
        <v>11</v>
      </c>
      <c r="F117">
        <v>6.1</v>
      </c>
      <c r="G117" s="2">
        <v>0.30006296300000002</v>
      </c>
      <c r="H117">
        <v>73</v>
      </c>
      <c r="I117">
        <v>40</v>
      </c>
      <c r="J117">
        <v>1.825</v>
      </c>
      <c r="K117" t="s">
        <v>31</v>
      </c>
      <c r="L117">
        <v>19.899999999999999</v>
      </c>
      <c r="M117">
        <v>36.317999999999998</v>
      </c>
      <c r="N117" t="s">
        <v>31</v>
      </c>
      <c r="O117" t="s">
        <v>31</v>
      </c>
      <c r="P117" s="6">
        <v>7.3000000000000001E-3</v>
      </c>
      <c r="Q117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  <c r="Y117" s="4" t="str">
        <f>IFERROR(35*R117+14.1*S117+15.1*W117, "NA")</f>
        <v>NA</v>
      </c>
      <c r="Z117" s="5" t="str">
        <f>IFERROR(35*R117+14.1*S117+15.1*X117, "NA")</f>
        <v>NA</v>
      </c>
      <c r="AA117" s="5" t="str">
        <f>IFERROR(35*R117+14.1*S117+15.1*V117, "NA")</f>
        <v>NA</v>
      </c>
      <c r="AB117" s="14">
        <f>P117*21.045</f>
        <v>0.1536285</v>
      </c>
      <c r="AC117">
        <v>0</v>
      </c>
      <c r="AD117">
        <v>2</v>
      </c>
    </row>
    <row r="118" spans="1:30" hidden="1">
      <c r="A118" t="s">
        <v>75</v>
      </c>
      <c r="B118" t="s">
        <v>74</v>
      </c>
      <c r="C118" t="s">
        <v>70</v>
      </c>
      <c r="D118" t="s">
        <v>68</v>
      </c>
      <c r="E118">
        <v>11</v>
      </c>
      <c r="F118">
        <v>6.1</v>
      </c>
      <c r="G118" s="2">
        <v>0.30006296300000002</v>
      </c>
      <c r="H118">
        <v>67</v>
      </c>
      <c r="I118">
        <v>40</v>
      </c>
      <c r="J118">
        <v>1.675</v>
      </c>
      <c r="K118" t="s">
        <v>31</v>
      </c>
      <c r="L118">
        <v>21.3</v>
      </c>
      <c r="M118">
        <v>35.677999999999997</v>
      </c>
      <c r="N118" t="s">
        <v>31</v>
      </c>
      <c r="O118" t="s">
        <v>31</v>
      </c>
      <c r="P118" s="6">
        <v>7.3000000000000001E-3</v>
      </c>
      <c r="Q118" t="s">
        <v>31</v>
      </c>
      <c r="R118" t="s">
        <v>31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s="4" t="str">
        <f>IFERROR(35*R118+14.1*S118+15.1*W118, "NA")</f>
        <v>NA</v>
      </c>
      <c r="Z118" s="5" t="str">
        <f>IFERROR(35*R118+14.1*S118+15.1*X118, "NA")</f>
        <v>NA</v>
      </c>
      <c r="AA118" s="5" t="str">
        <f>IFERROR(35*R118+14.1*S118+15.1*V118, "NA")</f>
        <v>NA</v>
      </c>
      <c r="AB118" s="14">
        <f>P118*21.045</f>
        <v>0.1536285</v>
      </c>
      <c r="AC118">
        <v>0</v>
      </c>
      <c r="AD118">
        <v>2</v>
      </c>
    </row>
    <row r="119" spans="1:30" hidden="1">
      <c r="A119" t="s">
        <v>87</v>
      </c>
      <c r="B119" t="s">
        <v>86</v>
      </c>
      <c r="C119" t="s">
        <v>204</v>
      </c>
      <c r="D119" t="s">
        <v>203</v>
      </c>
      <c r="E119">
        <v>54</v>
      </c>
      <c r="F119">
        <v>11.1</v>
      </c>
      <c r="G119" s="2">
        <v>1.205449054</v>
      </c>
      <c r="H119">
        <v>26</v>
      </c>
      <c r="I119">
        <v>20.8</v>
      </c>
      <c r="J119">
        <v>1.25</v>
      </c>
      <c r="K119" t="s">
        <v>31</v>
      </c>
      <c r="L119" s="30">
        <v>19.04</v>
      </c>
      <c r="M119">
        <v>23.806000000000001</v>
      </c>
      <c r="N119">
        <v>0.161</v>
      </c>
      <c r="O119">
        <v>0.1</v>
      </c>
      <c r="P119">
        <v>8.0000000000000002E-3</v>
      </c>
      <c r="Q119">
        <v>0.86</v>
      </c>
      <c r="R119">
        <v>0.08</v>
      </c>
      <c r="S119">
        <v>2.9000000000000001E-2</v>
      </c>
      <c r="T119">
        <v>1E-3</v>
      </c>
      <c r="U119" t="s">
        <v>31</v>
      </c>
      <c r="V119" t="s">
        <v>31</v>
      </c>
      <c r="W119" t="s">
        <v>31</v>
      </c>
      <c r="X119">
        <v>1E-3</v>
      </c>
      <c r="Y119" s="4" t="str">
        <f>IFERROR(35*R119+14.1*S119+15.1*W119, "NA")</f>
        <v>NA</v>
      </c>
      <c r="Z119" s="5">
        <f>IFERROR(35*R119+14.1*S119+15.1*X119, "NA")</f>
        <v>3.2240000000000002</v>
      </c>
      <c r="AA119" s="5" t="str">
        <f>IFERROR(35*R119+14.1*S119+15.1*V119, "NA")</f>
        <v>NA</v>
      </c>
      <c r="AB119" s="5">
        <f>IFERROR(Z119*P119, "NA")</f>
        <v>2.5792000000000002E-2</v>
      </c>
      <c r="AC119">
        <v>2</v>
      </c>
      <c r="AD119">
        <v>0</v>
      </c>
    </row>
    <row r="120" spans="1:30" hidden="1">
      <c r="A120" t="s">
        <v>82</v>
      </c>
      <c r="B120" t="s">
        <v>102</v>
      </c>
      <c r="C120" t="s">
        <v>128</v>
      </c>
      <c r="D120" t="s">
        <v>178</v>
      </c>
      <c r="E120">
        <v>32.5</v>
      </c>
      <c r="F120">
        <v>8.9</v>
      </c>
      <c r="G120" s="2">
        <v>0.77343226300000001</v>
      </c>
      <c r="H120">
        <v>21</v>
      </c>
      <c r="I120">
        <v>5</v>
      </c>
      <c r="J120">
        <v>4.2</v>
      </c>
      <c r="K120" t="s">
        <v>31</v>
      </c>
      <c r="L120">
        <v>4.5</v>
      </c>
      <c r="M120">
        <v>18.899999999999999</v>
      </c>
      <c r="N120">
        <v>2.8000000000000001E-2</v>
      </c>
      <c r="O120">
        <v>0.01</v>
      </c>
      <c r="P120">
        <v>7.0000000000000001E-3</v>
      </c>
      <c r="Q120">
        <v>0.66</v>
      </c>
      <c r="R120">
        <v>5.5E-2</v>
      </c>
      <c r="S120">
        <v>6.9000000000000006E-2</v>
      </c>
      <c r="T120">
        <v>8.9999999999999993E-3</v>
      </c>
      <c r="U120" t="s">
        <v>31</v>
      </c>
      <c r="V120" t="s">
        <v>31</v>
      </c>
      <c r="W120" t="s">
        <v>31</v>
      </c>
      <c r="X120">
        <v>8.9999999999999993E-3</v>
      </c>
      <c r="Y120" s="4" t="str">
        <f>IFERROR(35*R120+14.1*S120+15.1*W120, "NA")</f>
        <v>NA</v>
      </c>
      <c r="Z120" s="5">
        <f>IFERROR(35*R120+14.1*S120+15.1*X120, "NA")</f>
        <v>3.0337999999999998</v>
      </c>
      <c r="AA120" s="5" t="str">
        <f>IFERROR(35*R120+14.1*S120+15.1*V120, "NA")</f>
        <v>NA</v>
      </c>
      <c r="AB120" s="5">
        <f>IFERROR(Z120*P120, "NA")</f>
        <v>2.1236599999999998E-2</v>
      </c>
      <c r="AC120">
        <v>0</v>
      </c>
      <c r="AD120">
        <v>0</v>
      </c>
    </row>
    <row r="121" spans="1:30" hidden="1">
      <c r="A121" t="s">
        <v>67</v>
      </c>
      <c r="B121" t="s">
        <v>153</v>
      </c>
      <c r="C121" t="s">
        <v>128</v>
      </c>
      <c r="D121" t="s">
        <v>126</v>
      </c>
      <c r="E121">
        <v>18</v>
      </c>
      <c r="F121">
        <v>7.4</v>
      </c>
      <c r="G121" s="2">
        <v>0.46147037800000001</v>
      </c>
      <c r="H121">
        <v>4</v>
      </c>
      <c r="I121">
        <v>2.2999999999999998</v>
      </c>
      <c r="J121">
        <v>1.778</v>
      </c>
      <c r="K121" t="s">
        <v>31</v>
      </c>
      <c r="L121">
        <v>10</v>
      </c>
      <c r="M121">
        <v>17.777999999999999</v>
      </c>
      <c r="N121">
        <v>0.105</v>
      </c>
      <c r="O121" t="s">
        <v>31</v>
      </c>
      <c r="P121" s="6">
        <f>0.75*N121</f>
        <v>7.8750000000000001E-2</v>
      </c>
      <c r="Q121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s="4" t="str">
        <f>IFERROR(35*R121+14.1*S121+15.1*W121, "NA")</f>
        <v>NA</v>
      </c>
      <c r="Z121" s="5" t="str">
        <f>IFERROR(35*R121+14.1*S121+15.1*X121, "NA")</f>
        <v>NA</v>
      </c>
      <c r="AA121" s="5" t="str">
        <f>IFERROR(35*R121+14.1*S121+15.1*V121, "NA")</f>
        <v>NA</v>
      </c>
      <c r="AB121" s="5" t="str">
        <f>IFERROR(Z121*P121, "NA")</f>
        <v>NA</v>
      </c>
      <c r="AC121">
        <v>0</v>
      </c>
      <c r="AD121">
        <v>2</v>
      </c>
    </row>
    <row r="122" spans="1:30" hidden="1">
      <c r="A122" t="s">
        <v>87</v>
      </c>
      <c r="B122" t="s">
        <v>118</v>
      </c>
      <c r="C122" t="s">
        <v>204</v>
      </c>
      <c r="D122" t="s">
        <v>210</v>
      </c>
      <c r="E122">
        <v>69.5</v>
      </c>
      <c r="F122">
        <v>13.3</v>
      </c>
      <c r="G122" s="2">
        <v>1.5029055069999999</v>
      </c>
      <c r="H122">
        <v>22</v>
      </c>
      <c r="I122">
        <v>38.6</v>
      </c>
      <c r="J122">
        <v>0.56999999999999995</v>
      </c>
      <c r="K122">
        <v>682</v>
      </c>
      <c r="L122">
        <v>31</v>
      </c>
      <c r="M122">
        <v>17.667999999999999</v>
      </c>
      <c r="N122">
        <v>2.5000000000000001E-2</v>
      </c>
      <c r="O122" t="s">
        <v>31</v>
      </c>
      <c r="P122">
        <v>1.2999999999999999E-2</v>
      </c>
      <c r="Q122" t="s">
        <v>31</v>
      </c>
      <c r="R122">
        <v>0.50800000000000001</v>
      </c>
      <c r="S122" s="6">
        <v>0.05</v>
      </c>
      <c r="T122">
        <v>1.2E-2</v>
      </c>
      <c r="U122">
        <v>4.2000000000000003E-2</v>
      </c>
      <c r="V122" t="s">
        <v>31</v>
      </c>
      <c r="W122" t="s">
        <v>31</v>
      </c>
      <c r="X122">
        <v>5.3999999999999999E-2</v>
      </c>
      <c r="Y122" s="4" t="str">
        <f>IFERROR(35*R122+14.1*S122+15.1*W122, "NA")</f>
        <v>NA</v>
      </c>
      <c r="Z122" s="5">
        <f>IFERROR(35*R122+14.1*S122+15.1*X122, "NA")</f>
        <v>19.3004</v>
      </c>
      <c r="AA122" s="5" t="str">
        <f>IFERROR(35*R122+14.1*S122+15.1*V122, "NA")</f>
        <v>NA</v>
      </c>
      <c r="AB122" s="5">
        <f>IFERROR(Z122*P122, "NA")</f>
        <v>0.25090519999999999</v>
      </c>
      <c r="AC122">
        <v>0</v>
      </c>
      <c r="AD122">
        <v>2</v>
      </c>
    </row>
    <row r="123" spans="1:30" hidden="1">
      <c r="A123" t="s">
        <v>87</v>
      </c>
      <c r="B123" t="s">
        <v>118</v>
      </c>
      <c r="C123" t="s">
        <v>204</v>
      </c>
      <c r="D123" t="s">
        <v>210</v>
      </c>
      <c r="E123">
        <v>69.5</v>
      </c>
      <c r="F123">
        <v>13.3</v>
      </c>
      <c r="G123" s="2">
        <v>1.5029055069999999</v>
      </c>
      <c r="H123">
        <v>16</v>
      </c>
      <c r="I123">
        <v>21</v>
      </c>
      <c r="J123">
        <v>0.76200000000000001</v>
      </c>
      <c r="K123">
        <v>368</v>
      </c>
      <c r="L123">
        <v>23</v>
      </c>
      <c r="M123">
        <v>17.524000000000001</v>
      </c>
      <c r="N123">
        <v>2.5000000000000001E-2</v>
      </c>
      <c r="O123" t="s">
        <v>31</v>
      </c>
      <c r="P123">
        <v>1.2999999999999999E-2</v>
      </c>
      <c r="Q123" t="s">
        <v>31</v>
      </c>
      <c r="R123">
        <v>0.50800000000000001</v>
      </c>
      <c r="S123" s="6">
        <v>0.05</v>
      </c>
      <c r="T123">
        <v>1.2E-2</v>
      </c>
      <c r="U123">
        <v>4.2000000000000003E-2</v>
      </c>
      <c r="V123" t="s">
        <v>31</v>
      </c>
      <c r="W123" t="s">
        <v>31</v>
      </c>
      <c r="X123">
        <v>5.3999999999999999E-2</v>
      </c>
      <c r="Y123" s="4" t="str">
        <f>IFERROR(35*R123+14.1*S123+15.1*W123, "NA")</f>
        <v>NA</v>
      </c>
      <c r="Z123" s="5">
        <f>IFERROR(35*R123+14.1*S123+15.1*X123, "NA")</f>
        <v>19.3004</v>
      </c>
      <c r="AA123" s="5" t="str">
        <f>IFERROR(35*R123+14.1*S123+15.1*V123, "NA")</f>
        <v>NA</v>
      </c>
      <c r="AB123" s="5">
        <f>IFERROR(Z123*P123, "NA")</f>
        <v>0.25090519999999999</v>
      </c>
      <c r="AC123">
        <v>0</v>
      </c>
      <c r="AD123">
        <v>2</v>
      </c>
    </row>
    <row r="124" spans="1:30" hidden="1">
      <c r="A124" t="s">
        <v>80</v>
      </c>
      <c r="B124" t="s">
        <v>156</v>
      </c>
      <c r="C124" t="s">
        <v>128</v>
      </c>
      <c r="D124" t="s">
        <v>178</v>
      </c>
      <c r="E124">
        <v>32.5</v>
      </c>
      <c r="F124">
        <v>8.9</v>
      </c>
      <c r="G124" s="2">
        <v>0.77343226300000001</v>
      </c>
      <c r="H124">
        <v>6</v>
      </c>
      <c r="I124">
        <v>1.2</v>
      </c>
      <c r="J124">
        <v>5</v>
      </c>
      <c r="K124" t="s">
        <v>31</v>
      </c>
      <c r="L124" s="30">
        <v>3.5</v>
      </c>
      <c r="M124">
        <v>17.5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T124" t="s">
        <v>31</v>
      </c>
      <c r="U124" t="s">
        <v>31</v>
      </c>
      <c r="V124" t="s">
        <v>31</v>
      </c>
      <c r="W124" t="s">
        <v>31</v>
      </c>
      <c r="X124" t="s">
        <v>31</v>
      </c>
      <c r="Y124" s="4" t="str">
        <f>IFERROR(35*R124+14.1*S124+15.1*W124, "NA")</f>
        <v>NA</v>
      </c>
      <c r="Z124" s="5" t="str">
        <f>IFERROR(35*R124+14.1*S124+15.1*X124, "NA")</f>
        <v>NA</v>
      </c>
      <c r="AA124" s="5" t="str">
        <f>IFERROR(35*R124+14.1*S124+15.1*V124, "NA")</f>
        <v>NA</v>
      </c>
      <c r="AB124" s="5" t="str">
        <f>IFERROR(Z124*P124, "NA")</f>
        <v>NA</v>
      </c>
      <c r="AC124">
        <v>2</v>
      </c>
      <c r="AD124">
        <v>0</v>
      </c>
    </row>
    <row r="125" spans="1:30" hidden="1">
      <c r="A125" t="s">
        <v>131</v>
      </c>
      <c r="B125" t="s">
        <v>130</v>
      </c>
      <c r="C125" t="s">
        <v>128</v>
      </c>
      <c r="D125" t="s">
        <v>178</v>
      </c>
      <c r="E125">
        <v>32.5</v>
      </c>
      <c r="F125">
        <v>8.9</v>
      </c>
      <c r="G125" s="2">
        <v>0.77343226300000001</v>
      </c>
      <c r="H125">
        <v>81</v>
      </c>
      <c r="I125">
        <v>20.6</v>
      </c>
      <c r="J125">
        <v>3.97</v>
      </c>
      <c r="K125">
        <v>323</v>
      </c>
      <c r="L125">
        <v>3.99</v>
      </c>
      <c r="M125">
        <v>15.84</v>
      </c>
      <c r="N125">
        <v>0.08</v>
      </c>
      <c r="O125">
        <v>0.03</v>
      </c>
      <c r="P125" s="53">
        <f>O125*(1-Q125)</f>
        <v>1.77E-2</v>
      </c>
      <c r="Q125">
        <v>0.41</v>
      </c>
      <c r="R125">
        <v>0.68400000000000005</v>
      </c>
      <c r="S125">
        <v>7.5999999999999998E-2</v>
      </c>
      <c r="T125" t="s">
        <v>31</v>
      </c>
      <c r="U125" t="s">
        <v>31</v>
      </c>
      <c r="V125" t="s">
        <v>31</v>
      </c>
      <c r="W125">
        <v>0.217</v>
      </c>
      <c r="X125" t="s">
        <v>31</v>
      </c>
      <c r="Y125" s="4">
        <f>IFERROR(35*R125+14.1*S125+15.1*W125, "NA")</f>
        <v>28.2883</v>
      </c>
      <c r="Z125" s="5" t="str">
        <f>IFERROR(35*R125+14.1*S125+15.1*X125, "NA")</f>
        <v>NA</v>
      </c>
      <c r="AA125" s="5" t="str">
        <f>IFERROR(35*R125+14.1*S125+15.1*V125, "NA")</f>
        <v>NA</v>
      </c>
      <c r="AB125" s="5">
        <f>IFERROR(Y125*P125, "NA")</f>
        <v>0.50070291</v>
      </c>
      <c r="AC125">
        <v>0</v>
      </c>
      <c r="AD125">
        <v>1</v>
      </c>
    </row>
    <row r="126" spans="1:30" hidden="1">
      <c r="A126" t="s">
        <v>49</v>
      </c>
      <c r="B126" t="s">
        <v>181</v>
      </c>
      <c r="C126" t="s">
        <v>128</v>
      </c>
      <c r="D126" t="s">
        <v>178</v>
      </c>
      <c r="E126">
        <v>32.5</v>
      </c>
      <c r="F126">
        <v>8.9</v>
      </c>
      <c r="G126" s="2">
        <v>0.77343226300000001</v>
      </c>
      <c r="H126">
        <v>3</v>
      </c>
      <c r="I126">
        <v>2</v>
      </c>
      <c r="J126">
        <v>1.5</v>
      </c>
      <c r="K126" t="s">
        <v>31</v>
      </c>
      <c r="L126">
        <v>10</v>
      </c>
      <c r="M126">
        <v>15</v>
      </c>
      <c r="N126">
        <v>9.7349999999999994</v>
      </c>
      <c r="O126">
        <v>10.237</v>
      </c>
      <c r="P126">
        <v>2.2879999999999998</v>
      </c>
      <c r="Q126">
        <v>0.86</v>
      </c>
      <c r="R126">
        <v>4.4999999999999998E-2</v>
      </c>
      <c r="S126">
        <v>5.3999999999999999E-2</v>
      </c>
      <c r="T126">
        <v>2E-3</v>
      </c>
      <c r="U126">
        <v>9.1999999999999998E-2</v>
      </c>
      <c r="V126">
        <v>0.90800000000000003</v>
      </c>
      <c r="W126">
        <v>0.80800000000000005</v>
      </c>
      <c r="X126">
        <v>9.4E-2</v>
      </c>
      <c r="Y126" s="4">
        <f>IFERROR(35*R126+14.1*S126+15.1*W126, "NA")</f>
        <v>14.5372</v>
      </c>
      <c r="Z126" s="5">
        <f>IFERROR(35*R126+14.1*S126+15.1*X126, "NA")</f>
        <v>3.7557999999999998</v>
      </c>
      <c r="AA126" s="5">
        <f>IFERROR(35*R126+14.1*S126+15.1*V126, "NA")</f>
        <v>16.0472</v>
      </c>
      <c r="AB126" s="5">
        <f>IFERROR(Z126*P126, "NA")</f>
        <v>8.593270399999998</v>
      </c>
      <c r="AC126">
        <v>0</v>
      </c>
      <c r="AD126">
        <v>0</v>
      </c>
    </row>
    <row r="127" spans="1:30" hidden="1">
      <c r="A127" t="s">
        <v>138</v>
      </c>
      <c r="B127" t="s">
        <v>137</v>
      </c>
      <c r="C127" t="s">
        <v>128</v>
      </c>
      <c r="D127" t="s">
        <v>178</v>
      </c>
      <c r="E127">
        <v>32.5</v>
      </c>
      <c r="F127">
        <v>8.9</v>
      </c>
      <c r="G127" s="2">
        <v>0.77343226300000001</v>
      </c>
      <c r="H127">
        <v>51</v>
      </c>
      <c r="I127">
        <v>102.3</v>
      </c>
      <c r="J127">
        <v>0.499</v>
      </c>
      <c r="K127">
        <v>1325</v>
      </c>
      <c r="L127">
        <v>25.98</v>
      </c>
      <c r="M127">
        <v>12.952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31</v>
      </c>
      <c r="V127" t="s">
        <v>31</v>
      </c>
      <c r="W127" t="s">
        <v>31</v>
      </c>
      <c r="X127" t="s">
        <v>31</v>
      </c>
      <c r="Y127" s="4" t="str">
        <f>IFERROR(35*R127+14.1*S127+15.1*W127, "NA")</f>
        <v>NA</v>
      </c>
      <c r="Z127" s="5" t="str">
        <f>IFERROR(35*R127+14.1*S127+15.1*X127, "NA")</f>
        <v>NA</v>
      </c>
      <c r="AA127" s="5" t="str">
        <f>IFERROR(35*R127+14.1*S127+15.1*V127, "NA")</f>
        <v>NA</v>
      </c>
      <c r="AB127" s="5" t="str">
        <f>IFERROR(Z127*P127, "NA")</f>
        <v>NA</v>
      </c>
      <c r="AC127">
        <v>0</v>
      </c>
      <c r="AD127">
        <v>0</v>
      </c>
    </row>
    <row r="128" spans="1:30" hidden="1">
      <c r="A128" t="s">
        <v>49</v>
      </c>
      <c r="B128" t="s">
        <v>72</v>
      </c>
      <c r="C128" t="s">
        <v>204</v>
      </c>
      <c r="D128" t="s">
        <v>210</v>
      </c>
      <c r="E128">
        <v>69.5</v>
      </c>
      <c r="F128">
        <v>13.3</v>
      </c>
      <c r="G128" s="2">
        <v>1.5029055069999999</v>
      </c>
      <c r="H128">
        <v>11</v>
      </c>
      <c r="I128">
        <v>4.5</v>
      </c>
      <c r="J128">
        <v>2.444</v>
      </c>
      <c r="K128" t="s">
        <v>31</v>
      </c>
      <c r="L128">
        <v>5</v>
      </c>
      <c r="M128">
        <v>12.222</v>
      </c>
      <c r="N128" t="s">
        <v>31</v>
      </c>
      <c r="O128" t="s">
        <v>31</v>
      </c>
      <c r="P128" t="s">
        <v>31</v>
      </c>
      <c r="Q128" t="s">
        <v>31</v>
      </c>
      <c r="R128" t="s">
        <v>31</v>
      </c>
      <c r="S128" t="s">
        <v>31</v>
      </c>
      <c r="T128" t="s">
        <v>31</v>
      </c>
      <c r="U128" t="s">
        <v>31</v>
      </c>
      <c r="V128" t="s">
        <v>31</v>
      </c>
      <c r="W128" t="s">
        <v>31</v>
      </c>
      <c r="X128" t="s">
        <v>31</v>
      </c>
      <c r="Y128" s="4" t="str">
        <f>IFERROR(35*R128+14.1*S128+15.1*W128, "NA")</f>
        <v>NA</v>
      </c>
      <c r="Z128" s="5" t="str">
        <f>IFERROR(35*R128+14.1*S128+15.1*X128, "NA")</f>
        <v>NA</v>
      </c>
      <c r="AA128" s="5" t="str">
        <f>IFERROR(35*R128+14.1*S128+15.1*V128, "NA")</f>
        <v>NA</v>
      </c>
      <c r="AB128" s="5" t="str">
        <f>IFERROR(Z128*P128, "NA")</f>
        <v>NA</v>
      </c>
      <c r="AC128">
        <v>0</v>
      </c>
      <c r="AD128">
        <v>0</v>
      </c>
    </row>
    <row r="129" spans="1:30" hidden="1">
      <c r="A129" t="s">
        <v>43</v>
      </c>
      <c r="B129" t="s">
        <v>247</v>
      </c>
      <c r="C129" t="s">
        <v>204</v>
      </c>
      <c r="D129" t="s">
        <v>210</v>
      </c>
      <c r="E129">
        <v>69.5</v>
      </c>
      <c r="F129">
        <v>13.3</v>
      </c>
      <c r="G129" s="2">
        <v>1.5029055069999999</v>
      </c>
      <c r="H129">
        <v>6</v>
      </c>
      <c r="I129">
        <v>2</v>
      </c>
      <c r="J129">
        <v>3</v>
      </c>
      <c r="K129" t="s">
        <v>31</v>
      </c>
      <c r="L129">
        <v>4</v>
      </c>
      <c r="M129">
        <v>12</v>
      </c>
      <c r="N129">
        <v>1.38</v>
      </c>
      <c r="O129" t="s">
        <v>31</v>
      </c>
      <c r="P129">
        <v>0.221</v>
      </c>
      <c r="Q129" t="s">
        <v>31</v>
      </c>
      <c r="R129">
        <v>0.28000000000000003</v>
      </c>
      <c r="S129">
        <v>1.2E-2</v>
      </c>
      <c r="T129" t="s">
        <v>31</v>
      </c>
      <c r="U129" t="s">
        <v>31</v>
      </c>
      <c r="V129">
        <v>0.09</v>
      </c>
      <c r="W129" t="s">
        <v>31</v>
      </c>
      <c r="X129" t="s">
        <v>31</v>
      </c>
      <c r="Y129" s="4" t="str">
        <f>IFERROR(35*R129+14.1*S129+15.1*W129, "NA")</f>
        <v>NA</v>
      </c>
      <c r="Z129" s="5" t="str">
        <f>IFERROR(35*R129+14.1*S129+15.1*X129, "NA")</f>
        <v>NA</v>
      </c>
      <c r="AA129" s="5">
        <f>IFERROR(35*R129+14.1*S129+15.1*V129, "NA")</f>
        <v>11.328200000000001</v>
      </c>
      <c r="AB129" s="5">
        <f>IFERROR(AA129*P129, "NA")</f>
        <v>2.5035322</v>
      </c>
      <c r="AC129">
        <v>0</v>
      </c>
      <c r="AD129">
        <v>0</v>
      </c>
    </row>
    <row r="130" spans="1:30" hidden="1">
      <c r="A130" t="s">
        <v>162</v>
      </c>
      <c r="B130" t="s">
        <v>161</v>
      </c>
      <c r="C130" t="s">
        <v>204</v>
      </c>
      <c r="D130" t="s">
        <v>210</v>
      </c>
      <c r="E130">
        <v>69.5</v>
      </c>
      <c r="F130">
        <v>13.3</v>
      </c>
      <c r="G130" s="2">
        <v>1.5029055069999999</v>
      </c>
      <c r="H130">
        <v>6</v>
      </c>
      <c r="I130">
        <v>13</v>
      </c>
      <c r="J130">
        <v>0.46200000000000002</v>
      </c>
      <c r="K130">
        <v>145</v>
      </c>
      <c r="L130">
        <v>24.17</v>
      </c>
      <c r="M130">
        <v>11.154</v>
      </c>
      <c r="N130">
        <v>0.01</v>
      </c>
      <c r="O130" t="s">
        <v>31</v>
      </c>
      <c r="P130">
        <v>6.0000000000000001E-3</v>
      </c>
      <c r="Q130" t="s">
        <v>31</v>
      </c>
      <c r="R130">
        <v>0.48799999999999999</v>
      </c>
      <c r="S130">
        <v>0.107</v>
      </c>
      <c r="T130">
        <v>1E-3</v>
      </c>
      <c r="U130">
        <v>2.1000000000000001E-2</v>
      </c>
      <c r="V130" t="s">
        <v>31</v>
      </c>
      <c r="W130" t="s">
        <v>31</v>
      </c>
      <c r="X130">
        <v>2.1999999999999999E-2</v>
      </c>
      <c r="Y130" s="4" t="str">
        <f>IFERROR(35*R130+14.1*S130+15.1*W130, "NA")</f>
        <v>NA</v>
      </c>
      <c r="Z130" s="5">
        <f>IFERROR(35*R130+14.1*S130+15.1*X130, "NA")</f>
        <v>18.9209</v>
      </c>
      <c r="AA130" s="5" t="str">
        <f>IFERROR(35*R130+14.1*S130+15.1*V130, "NA")</f>
        <v>NA</v>
      </c>
      <c r="AB130" s="5">
        <f>IFERROR(Z130*P130, "NA")</f>
        <v>0.1135254</v>
      </c>
      <c r="AC130">
        <v>0</v>
      </c>
      <c r="AD130">
        <v>0</v>
      </c>
    </row>
    <row r="131" spans="1:30" hidden="1">
      <c r="A131" t="s">
        <v>65</v>
      </c>
      <c r="B131" t="s">
        <v>73</v>
      </c>
      <c r="C131" t="s">
        <v>128</v>
      </c>
      <c r="D131" t="s">
        <v>178</v>
      </c>
      <c r="E131">
        <v>32.5</v>
      </c>
      <c r="F131">
        <v>8.9</v>
      </c>
      <c r="G131" s="2">
        <v>0.77343226300000001</v>
      </c>
      <c r="H131">
        <v>120</v>
      </c>
      <c r="I131">
        <v>30</v>
      </c>
      <c r="J131">
        <v>4</v>
      </c>
      <c r="K131">
        <v>253</v>
      </c>
      <c r="L131">
        <v>2.78</v>
      </c>
      <c r="M131">
        <v>11.12</v>
      </c>
      <c r="N131">
        <v>1.19</v>
      </c>
      <c r="O131" t="s">
        <v>31</v>
      </c>
      <c r="P131">
        <v>0.27</v>
      </c>
      <c r="Q131">
        <v>0.63</v>
      </c>
      <c r="R131">
        <v>4.5999999999999999E-2</v>
      </c>
      <c r="S131">
        <v>6.3E-2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s="4" t="str">
        <f>IFERROR(35*R131+14.1*S131+15.1*W131, "NA")</f>
        <v>NA</v>
      </c>
      <c r="Z131" s="5" t="str">
        <f>IFERROR(35*R131+14.1*S131+15.1*X131, "NA")</f>
        <v>NA</v>
      </c>
      <c r="AA131" s="5" t="str">
        <f>IFERROR(35*R131+14.1*S131+15.1*V131, "NA")</f>
        <v>NA</v>
      </c>
      <c r="AB131" s="5" t="str">
        <f>IFERROR(Z131*P131, "NA")</f>
        <v>NA</v>
      </c>
      <c r="AC131">
        <v>0</v>
      </c>
      <c r="AD131">
        <v>0</v>
      </c>
    </row>
    <row r="132" spans="1:30" hidden="1">
      <c r="A132" t="s">
        <v>115</v>
      </c>
      <c r="B132" t="s">
        <v>143</v>
      </c>
      <c r="C132" t="s">
        <v>128</v>
      </c>
      <c r="D132" t="s">
        <v>178</v>
      </c>
      <c r="E132">
        <v>32.5</v>
      </c>
      <c r="F132">
        <v>8.9</v>
      </c>
      <c r="G132" s="2">
        <v>0.77343226300000001</v>
      </c>
      <c r="H132">
        <v>60</v>
      </c>
      <c r="I132">
        <v>43.7</v>
      </c>
      <c r="J132">
        <v>1.373</v>
      </c>
      <c r="K132">
        <v>460</v>
      </c>
      <c r="L132" s="30">
        <v>7.67</v>
      </c>
      <c r="M132">
        <v>10.526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s="4" t="str">
        <f>IFERROR(35*R132+14.1*S132+15.1*W132, "NA")</f>
        <v>NA</v>
      </c>
      <c r="Z132" s="5" t="str">
        <f>IFERROR(35*R132+14.1*S132+15.1*X132, "NA")</f>
        <v>NA</v>
      </c>
      <c r="AA132" s="5" t="str">
        <f>IFERROR(35*R132+14.1*S132+15.1*V132, "NA")</f>
        <v>NA</v>
      </c>
      <c r="AB132" s="5" t="str">
        <f>IFERROR(Z132*P132, "NA")</f>
        <v>NA</v>
      </c>
      <c r="AC132">
        <v>2</v>
      </c>
      <c r="AD132">
        <v>0</v>
      </c>
    </row>
    <row r="133" spans="1:30" hidden="1">
      <c r="A133" t="s">
        <v>120</v>
      </c>
      <c r="B133" t="s">
        <v>119</v>
      </c>
      <c r="C133" t="s">
        <v>64</v>
      </c>
      <c r="D133" t="s">
        <v>113</v>
      </c>
      <c r="E133">
        <v>331</v>
      </c>
      <c r="F133">
        <v>30.7</v>
      </c>
      <c r="G133" s="2">
        <v>5.8798753819999998</v>
      </c>
      <c r="H133">
        <v>3</v>
      </c>
      <c r="I133">
        <v>2.5</v>
      </c>
      <c r="J133">
        <v>1.2</v>
      </c>
      <c r="K133" t="s">
        <v>31</v>
      </c>
      <c r="L133">
        <v>8.5</v>
      </c>
      <c r="M133">
        <v>10.199999999999999</v>
      </c>
      <c r="N133">
        <v>2.57</v>
      </c>
      <c r="O133">
        <v>1.97</v>
      </c>
      <c r="P133">
        <v>0.48</v>
      </c>
      <c r="Q133">
        <v>0.76</v>
      </c>
      <c r="R133">
        <v>1.6E-2</v>
      </c>
      <c r="S133">
        <v>3.5999999999999997E-2</v>
      </c>
      <c r="T133">
        <v>0.02</v>
      </c>
      <c r="U133" t="s">
        <v>31</v>
      </c>
      <c r="V133" t="s">
        <v>31</v>
      </c>
      <c r="W133" t="s">
        <v>31</v>
      </c>
      <c r="X133">
        <v>0.02</v>
      </c>
      <c r="Y133" s="4" t="str">
        <f>IFERROR(35*R133+14.1*S133+15.1*W133, "NA")</f>
        <v>NA</v>
      </c>
      <c r="Z133" s="5">
        <f>IFERROR(35*R133+14.1*S133+15.1*X133, "NA")</f>
        <v>1.3696000000000002</v>
      </c>
      <c r="AA133" s="5" t="str">
        <f>IFERROR(35*R133+14.1*S133+15.1*V133, "NA")</f>
        <v>NA</v>
      </c>
      <c r="AB133" s="5">
        <f>IFERROR(Z133*P133, "NA")</f>
        <v>0.6574080000000001</v>
      </c>
      <c r="AC133">
        <v>0</v>
      </c>
      <c r="AD133">
        <v>0</v>
      </c>
    </row>
    <row r="134" spans="1:30" hidden="1">
      <c r="A134" t="s">
        <v>87</v>
      </c>
      <c r="B134" t="s">
        <v>118</v>
      </c>
      <c r="C134" t="s">
        <v>204</v>
      </c>
      <c r="D134" t="s">
        <v>210</v>
      </c>
      <c r="E134">
        <v>69.5</v>
      </c>
      <c r="F134">
        <v>13.3</v>
      </c>
      <c r="G134" s="2">
        <v>1.5029055069999999</v>
      </c>
      <c r="H134">
        <v>13</v>
      </c>
      <c r="I134">
        <v>48</v>
      </c>
      <c r="J134">
        <v>0.27100000000000002</v>
      </c>
      <c r="K134" t="s">
        <v>31</v>
      </c>
      <c r="L134">
        <v>36.799999999999997</v>
      </c>
      <c r="M134">
        <v>9.9670000000000005</v>
      </c>
      <c r="N134">
        <v>2.5000000000000001E-2</v>
      </c>
      <c r="O134" t="s">
        <v>31</v>
      </c>
      <c r="P134">
        <v>1.2999999999999999E-2</v>
      </c>
      <c r="Q134" t="s">
        <v>31</v>
      </c>
      <c r="R134">
        <v>0.50800000000000001</v>
      </c>
      <c r="S134" s="6">
        <v>0.05</v>
      </c>
      <c r="T134">
        <v>1.2E-2</v>
      </c>
      <c r="U134">
        <v>4.2000000000000003E-2</v>
      </c>
      <c r="V134" t="s">
        <v>31</v>
      </c>
      <c r="W134" t="s">
        <v>31</v>
      </c>
      <c r="X134">
        <v>5.3999999999999999E-2</v>
      </c>
      <c r="Y134" s="4" t="str">
        <f>IFERROR(35*R134+14.1*S134+15.1*W134, "NA")</f>
        <v>NA</v>
      </c>
      <c r="Z134" s="5">
        <f>IFERROR(35*R134+14.1*S134+15.1*X134, "NA")</f>
        <v>19.3004</v>
      </c>
      <c r="AA134" s="5" t="str">
        <f>IFERROR(35*R134+14.1*S134+15.1*V134, "NA")</f>
        <v>NA</v>
      </c>
      <c r="AB134" s="5">
        <f>IFERROR(Z134*P134, "NA")</f>
        <v>0.25090519999999999</v>
      </c>
      <c r="AC134">
        <v>0</v>
      </c>
      <c r="AD134">
        <v>2</v>
      </c>
    </row>
    <row r="135" spans="1:30" hidden="1">
      <c r="A135" t="s">
        <v>82</v>
      </c>
      <c r="B135" t="s">
        <v>102</v>
      </c>
      <c r="C135" t="s">
        <v>128</v>
      </c>
      <c r="D135" t="s">
        <v>178</v>
      </c>
      <c r="E135">
        <v>32.5</v>
      </c>
      <c r="F135">
        <v>8.9</v>
      </c>
      <c r="G135" s="2">
        <v>0.77343226300000001</v>
      </c>
      <c r="H135">
        <v>71</v>
      </c>
      <c r="I135">
        <v>102</v>
      </c>
      <c r="J135">
        <v>0.69599999999999995</v>
      </c>
      <c r="K135" t="s">
        <v>31</v>
      </c>
      <c r="L135">
        <v>13.69</v>
      </c>
      <c r="M135">
        <v>9.5289999999999999</v>
      </c>
      <c r="N135">
        <v>2.8000000000000001E-2</v>
      </c>
      <c r="O135">
        <v>0.01</v>
      </c>
      <c r="P135">
        <v>7.0000000000000001E-3</v>
      </c>
      <c r="Q135">
        <v>0.66</v>
      </c>
      <c r="R135">
        <v>5.5E-2</v>
      </c>
      <c r="S135">
        <v>6.9000000000000006E-2</v>
      </c>
      <c r="T135">
        <v>8.9999999999999993E-3</v>
      </c>
      <c r="U135" t="s">
        <v>31</v>
      </c>
      <c r="V135" t="s">
        <v>31</v>
      </c>
      <c r="W135" t="s">
        <v>31</v>
      </c>
      <c r="X135">
        <v>8.9999999999999993E-3</v>
      </c>
      <c r="Y135" s="4" t="str">
        <f>IFERROR(35*R135+14.1*S135+15.1*W135, "NA")</f>
        <v>NA</v>
      </c>
      <c r="Z135" s="5">
        <f>IFERROR(35*R135+14.1*S135+15.1*X135, "NA")</f>
        <v>3.0337999999999998</v>
      </c>
      <c r="AA135" s="5" t="str">
        <f>IFERROR(35*R135+14.1*S135+15.1*V135, "NA")</f>
        <v>NA</v>
      </c>
      <c r="AB135" s="5">
        <f>IFERROR(Z135*P135, "NA")</f>
        <v>2.1236599999999998E-2</v>
      </c>
      <c r="AC135">
        <v>0</v>
      </c>
      <c r="AD135">
        <v>0</v>
      </c>
    </row>
    <row r="136" spans="1:30" hidden="1">
      <c r="A136" t="s">
        <v>183</v>
      </c>
      <c r="B136" t="s">
        <v>182</v>
      </c>
      <c r="C136" t="s">
        <v>204</v>
      </c>
      <c r="D136" t="s">
        <v>210</v>
      </c>
      <c r="E136">
        <v>69.5</v>
      </c>
      <c r="F136">
        <v>13.3</v>
      </c>
      <c r="G136" s="2">
        <v>1.5029055069999999</v>
      </c>
      <c r="H136">
        <v>64</v>
      </c>
      <c r="I136">
        <v>60</v>
      </c>
      <c r="J136">
        <v>1.0669999999999999</v>
      </c>
      <c r="K136">
        <v>622</v>
      </c>
      <c r="L136">
        <v>8.6300000000000008</v>
      </c>
      <c r="M136">
        <v>9.2050000000000001</v>
      </c>
      <c r="N136">
        <v>0.23</v>
      </c>
      <c r="O136">
        <v>0.18</v>
      </c>
      <c r="P136">
        <v>0.05</v>
      </c>
      <c r="Q136" t="s">
        <v>31</v>
      </c>
      <c r="R136" t="s">
        <v>31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  <c r="Y136" s="4" t="str">
        <f>IFERROR(35*R136+14.1*S136+15.1*W136, "NA")</f>
        <v>NA</v>
      </c>
      <c r="Z136" s="5" t="str">
        <f>IFERROR(35*R136+14.1*S136+15.1*X136, "NA")</f>
        <v>NA</v>
      </c>
      <c r="AA136" s="5" t="str">
        <f>IFERROR(35*R136+14.1*S136+15.1*V136, "NA")</f>
        <v>NA</v>
      </c>
      <c r="AB136" s="5" t="str">
        <f>IFERROR(Z136*P136, "NA")</f>
        <v>NA</v>
      </c>
      <c r="AC136">
        <v>0</v>
      </c>
      <c r="AD136">
        <v>0</v>
      </c>
    </row>
    <row r="137" spans="1:30" hidden="1">
      <c r="A137" t="s">
        <v>131</v>
      </c>
      <c r="B137" t="s">
        <v>132</v>
      </c>
      <c r="C137" t="s">
        <v>204</v>
      </c>
      <c r="D137" t="s">
        <v>210</v>
      </c>
      <c r="E137">
        <v>69.5</v>
      </c>
      <c r="F137">
        <v>13.3</v>
      </c>
      <c r="G137" s="2">
        <v>1.5029055069999999</v>
      </c>
      <c r="H137">
        <v>5</v>
      </c>
      <c r="I137">
        <v>3.8</v>
      </c>
      <c r="J137">
        <v>1.3160000000000001</v>
      </c>
      <c r="K137" t="s">
        <v>31</v>
      </c>
      <c r="L137">
        <v>6.73</v>
      </c>
      <c r="M137">
        <v>8.8559999999999999</v>
      </c>
      <c r="N137" t="s">
        <v>31</v>
      </c>
      <c r="O137" t="s">
        <v>31</v>
      </c>
      <c r="P137" t="s">
        <v>31</v>
      </c>
      <c r="Q137" t="s">
        <v>31</v>
      </c>
      <c r="R137" t="s">
        <v>31</v>
      </c>
      <c r="S137" t="s">
        <v>31</v>
      </c>
      <c r="T137" t="s">
        <v>31</v>
      </c>
      <c r="U137" t="s">
        <v>31</v>
      </c>
      <c r="V137" t="s">
        <v>31</v>
      </c>
      <c r="W137" t="s">
        <v>31</v>
      </c>
      <c r="X137" t="s">
        <v>31</v>
      </c>
      <c r="Y137" s="4" t="str">
        <f>IFERROR(35*R137+14.1*S137+15.1*W137, "NA")</f>
        <v>NA</v>
      </c>
      <c r="Z137" s="5" t="str">
        <f>IFERROR(35*R137+14.1*S137+15.1*X137, "NA")</f>
        <v>NA</v>
      </c>
      <c r="AA137" s="5" t="str">
        <f>IFERROR(35*R137+14.1*S137+15.1*V137, "NA")</f>
        <v>NA</v>
      </c>
      <c r="AB137" s="5" t="str">
        <f>IFERROR(Z137*P137, "NA")</f>
        <v>NA</v>
      </c>
      <c r="AC137">
        <v>0</v>
      </c>
      <c r="AD137">
        <v>0</v>
      </c>
    </row>
    <row r="138" spans="1:30" hidden="1">
      <c r="A138" t="s">
        <v>65</v>
      </c>
      <c r="B138" t="s">
        <v>63</v>
      </c>
      <c r="C138" t="s">
        <v>112</v>
      </c>
      <c r="D138" t="s">
        <v>197</v>
      </c>
      <c r="E138">
        <v>68.099999999999994</v>
      </c>
      <c r="F138">
        <v>16.600000000000001</v>
      </c>
      <c r="G138" s="2">
        <v>1.4764118180000001</v>
      </c>
      <c r="H138">
        <v>129</v>
      </c>
      <c r="I138">
        <v>70.2</v>
      </c>
      <c r="J138">
        <v>1.8380000000000001</v>
      </c>
      <c r="K138" t="s">
        <v>31</v>
      </c>
      <c r="L138">
        <v>4.8</v>
      </c>
      <c r="M138">
        <v>8.8209999999999997</v>
      </c>
      <c r="N138">
        <v>0.93500000000000005</v>
      </c>
      <c r="O138">
        <v>0.7</v>
      </c>
      <c r="P138">
        <v>0.35</v>
      </c>
      <c r="Q138">
        <v>0.41</v>
      </c>
      <c r="R138">
        <v>0.71099999999999997</v>
      </c>
      <c r="S138">
        <v>8.7999999999999995E-2</v>
      </c>
      <c r="T138">
        <v>1.2E-2</v>
      </c>
      <c r="U138" t="s">
        <v>31</v>
      </c>
      <c r="V138" t="s">
        <v>31</v>
      </c>
      <c r="W138">
        <v>0.16500000000000001</v>
      </c>
      <c r="X138">
        <v>1.2E-2</v>
      </c>
      <c r="Y138" s="4">
        <f>IFERROR(35*R138+14.1*S138+15.1*W138, "NA")</f>
        <v>28.6173</v>
      </c>
      <c r="Z138" s="5">
        <f>IFERROR(35*R138+14.1*S138+15.1*X138, "NA")</f>
        <v>26.306999999999999</v>
      </c>
      <c r="AA138" s="5" t="str">
        <f>IFERROR(35*R138+14.1*S138+15.1*V138, "NA")</f>
        <v>NA</v>
      </c>
      <c r="AB138" s="5">
        <f>IFERROR(Y138*P138, "NA")</f>
        <v>10.016055</v>
      </c>
      <c r="AC138">
        <v>0</v>
      </c>
      <c r="AD138">
        <v>0</v>
      </c>
    </row>
    <row r="139" spans="1:30" hidden="1">
      <c r="A139" t="s">
        <v>49</v>
      </c>
      <c r="B139" t="s">
        <v>173</v>
      </c>
      <c r="C139" t="s">
        <v>128</v>
      </c>
      <c r="D139" t="s">
        <v>178</v>
      </c>
      <c r="E139">
        <v>32.5</v>
      </c>
      <c r="F139">
        <v>8.9</v>
      </c>
      <c r="G139" s="2">
        <v>0.77343226300000001</v>
      </c>
      <c r="H139">
        <v>38</v>
      </c>
      <c r="I139">
        <v>8.6</v>
      </c>
      <c r="J139">
        <v>4.444</v>
      </c>
      <c r="K139">
        <v>59</v>
      </c>
      <c r="L139">
        <v>1.9</v>
      </c>
      <c r="M139">
        <v>8.4589999999999996</v>
      </c>
      <c r="N139">
        <v>0.84499999999999997</v>
      </c>
      <c r="O139" t="s">
        <v>31</v>
      </c>
      <c r="P139">
        <v>8.2000000000000003E-2</v>
      </c>
      <c r="Q139">
        <v>0.8</v>
      </c>
      <c r="R139">
        <v>4.4999999999999998E-2</v>
      </c>
      <c r="S139">
        <v>6.4000000000000001E-2</v>
      </c>
      <c r="T139" t="s">
        <v>31</v>
      </c>
      <c r="U139" t="s">
        <v>31</v>
      </c>
      <c r="V139">
        <v>0.79900000000000004</v>
      </c>
      <c r="W139" t="s">
        <v>31</v>
      </c>
      <c r="X139" t="s">
        <v>31</v>
      </c>
      <c r="Y139" s="4" t="str">
        <f>IFERROR(35*R139+14.1*S139+15.1*W139, "NA")</f>
        <v>NA</v>
      </c>
      <c r="Z139" s="5" t="str">
        <f>IFERROR(35*R139+14.1*S139+15.1*X139, "NA")</f>
        <v>NA</v>
      </c>
      <c r="AA139" s="5">
        <f>IFERROR(35*R139+14.1*S139+15.1*V139, "NA")</f>
        <v>14.542299999999999</v>
      </c>
      <c r="AB139" s="5">
        <f>IFERROR(AA139*P139, "NA")</f>
        <v>1.1924686</v>
      </c>
      <c r="AC139">
        <v>0</v>
      </c>
      <c r="AD139">
        <v>0</v>
      </c>
    </row>
    <row r="140" spans="1:30">
      <c r="A140" t="s">
        <v>67</v>
      </c>
      <c r="B140" t="s">
        <v>98</v>
      </c>
      <c r="C140" t="s">
        <v>70</v>
      </c>
      <c r="D140" t="s">
        <v>90</v>
      </c>
      <c r="E140">
        <v>15</v>
      </c>
      <c r="F140">
        <v>6.9</v>
      </c>
      <c r="G140" s="2">
        <v>0.39349502400000003</v>
      </c>
      <c r="H140">
        <v>4</v>
      </c>
      <c r="I140">
        <v>15</v>
      </c>
      <c r="J140">
        <v>1.6</v>
      </c>
      <c r="K140" t="s">
        <v>31</v>
      </c>
      <c r="L140">
        <v>5.25</v>
      </c>
      <c r="M140">
        <v>8.4</v>
      </c>
      <c r="N140">
        <v>0.12</v>
      </c>
      <c r="O140" t="s">
        <v>31</v>
      </c>
      <c r="P140" s="6">
        <f>0.67*N140</f>
        <v>8.0399999999999999E-2</v>
      </c>
      <c r="Q140" t="s">
        <v>31</v>
      </c>
      <c r="R140">
        <v>2.1999999999999999E-2</v>
      </c>
      <c r="S140">
        <v>3.5000000000000003E-2</v>
      </c>
      <c r="T140" t="s">
        <v>31</v>
      </c>
      <c r="U140" t="s">
        <v>31</v>
      </c>
      <c r="V140" s="6">
        <v>0.74399999999999999</v>
      </c>
      <c r="W140" t="s">
        <v>31</v>
      </c>
      <c r="X140" t="s">
        <v>31</v>
      </c>
      <c r="Y140" s="4" t="str">
        <f>IFERROR(35*R140+14.1*S140+15.1*W140, "NA")</f>
        <v>NA</v>
      </c>
      <c r="Z140" s="5" t="str">
        <f>IFERROR(35*R140+14.1*S140+15.1*X140, "NA")</f>
        <v>NA</v>
      </c>
      <c r="AA140" s="5">
        <f>IFERROR(35*R140+14.1*S140+15.1*V140, "NA")</f>
        <v>12.4979</v>
      </c>
      <c r="AB140" s="5">
        <f>IFERROR(AA140*P140, "NA")</f>
        <v>1.0048311599999999</v>
      </c>
      <c r="AC140">
        <v>0</v>
      </c>
      <c r="AD140">
        <v>2</v>
      </c>
    </row>
    <row r="141" spans="1:30" hidden="1">
      <c r="A141" t="s">
        <v>45</v>
      </c>
      <c r="B141" t="s">
        <v>44</v>
      </c>
      <c r="C141" t="s">
        <v>204</v>
      </c>
      <c r="D141" t="s">
        <v>210</v>
      </c>
      <c r="E141">
        <v>69.5</v>
      </c>
      <c r="F141">
        <v>13.3</v>
      </c>
      <c r="G141" s="2">
        <v>1.5029055069999999</v>
      </c>
      <c r="H141">
        <v>117</v>
      </c>
      <c r="I141">
        <v>21</v>
      </c>
      <c r="J141">
        <v>5.5709999999999997</v>
      </c>
      <c r="K141" t="s">
        <v>31</v>
      </c>
      <c r="L141" s="30">
        <v>1.5</v>
      </c>
      <c r="M141">
        <v>8.3569999999999993</v>
      </c>
      <c r="N141">
        <v>1.4</v>
      </c>
      <c r="O141" s="53">
        <f>N141-1.1</f>
        <v>0.29999999999999982</v>
      </c>
      <c r="P141" s="53">
        <f>O141*(1-Q141)</f>
        <v>0.1319999999999999</v>
      </c>
      <c r="Q141">
        <v>0.56000000000000005</v>
      </c>
      <c r="R141">
        <v>0.626</v>
      </c>
      <c r="S141">
        <v>0.11</v>
      </c>
      <c r="T141" t="s">
        <v>31</v>
      </c>
      <c r="U141" t="s">
        <v>31</v>
      </c>
      <c r="V141" t="s">
        <v>31</v>
      </c>
      <c r="W141">
        <v>0.246</v>
      </c>
      <c r="X141" t="s">
        <v>31</v>
      </c>
      <c r="Y141" s="4">
        <f>IFERROR(35*R141+14.1*S141+15.1*W141, "NA")</f>
        <v>27.175599999999999</v>
      </c>
      <c r="Z141" s="5" t="str">
        <f>IFERROR(35*R141+14.1*S141+15.1*X141, "NA")</f>
        <v>NA</v>
      </c>
      <c r="AA141" s="5" t="str">
        <f>IFERROR(35*R141+14.1*S141+15.1*V141, "NA")</f>
        <v>NA</v>
      </c>
      <c r="AB141" s="5">
        <f>IFERROR(Y141*P141, "NA")</f>
        <v>3.5871791999999969</v>
      </c>
      <c r="AC141">
        <v>1</v>
      </c>
      <c r="AD141">
        <v>1</v>
      </c>
    </row>
    <row r="142" spans="1:30" hidden="1">
      <c r="A142" t="s">
        <v>43</v>
      </c>
      <c r="B142" t="s">
        <v>53</v>
      </c>
      <c r="C142" t="s">
        <v>204</v>
      </c>
      <c r="D142" t="s">
        <v>203</v>
      </c>
      <c r="E142">
        <v>54</v>
      </c>
      <c r="F142">
        <v>11.1</v>
      </c>
      <c r="G142" s="2">
        <v>1.205449054</v>
      </c>
      <c r="H142">
        <v>216</v>
      </c>
      <c r="I142">
        <v>70</v>
      </c>
      <c r="J142">
        <v>3.0859999999999999</v>
      </c>
      <c r="K142" t="s">
        <v>31</v>
      </c>
      <c r="L142">
        <v>2.7</v>
      </c>
      <c r="M142">
        <v>8.3309999999999995</v>
      </c>
      <c r="N142">
        <v>0.33</v>
      </c>
      <c r="O142" s="6">
        <f>0.527*N142</f>
        <v>0.17391000000000001</v>
      </c>
      <c r="P142" s="6">
        <f>O142*(1-Q142)</f>
        <v>7.6520399999999988E-2</v>
      </c>
      <c r="Q142">
        <v>0.56000000000000005</v>
      </c>
      <c r="R142">
        <v>0.58899999999999997</v>
      </c>
      <c r="S142">
        <v>0.11</v>
      </c>
      <c r="T142" t="s">
        <v>31</v>
      </c>
      <c r="U142" t="s">
        <v>31</v>
      </c>
      <c r="V142" s="9">
        <v>0.20499999999999999</v>
      </c>
      <c r="W142" t="s">
        <v>31</v>
      </c>
      <c r="X142" t="s">
        <v>31</v>
      </c>
      <c r="Y142" s="4" t="str">
        <f>IFERROR(35*R142+14.1*S142+15.1*W142, "NA")</f>
        <v>NA</v>
      </c>
      <c r="Z142" s="5" t="str">
        <f>IFERROR(35*R142+14.1*S142+15.1*X142, "NA")</f>
        <v>NA</v>
      </c>
      <c r="AA142" s="5">
        <f>IFERROR(35*R142+14.1*S142+15.1*V142, "NA")</f>
        <v>25.261499999999998</v>
      </c>
      <c r="AB142" s="5">
        <f>IFERROR(AA142*P142, "NA")</f>
        <v>1.9330200845999996</v>
      </c>
      <c r="AC142">
        <v>0</v>
      </c>
      <c r="AD142">
        <v>2</v>
      </c>
    </row>
    <row r="143" spans="1:30" hidden="1">
      <c r="A143" t="s">
        <v>131</v>
      </c>
      <c r="B143" t="s">
        <v>130</v>
      </c>
      <c r="C143" t="s">
        <v>204</v>
      </c>
      <c r="D143" t="s">
        <v>210</v>
      </c>
      <c r="E143">
        <v>69.5</v>
      </c>
      <c r="F143">
        <v>13.3</v>
      </c>
      <c r="G143" s="2">
        <v>1.5029055069999999</v>
      </c>
      <c r="H143">
        <v>9</v>
      </c>
      <c r="I143">
        <v>12</v>
      </c>
      <c r="J143">
        <v>0.75</v>
      </c>
      <c r="K143">
        <v>97</v>
      </c>
      <c r="L143">
        <v>10.78</v>
      </c>
      <c r="M143">
        <v>8.0830000000000002</v>
      </c>
      <c r="N143">
        <v>0.08</v>
      </c>
      <c r="O143">
        <v>0.03</v>
      </c>
      <c r="P143" s="53">
        <f>O143*(1-Q143)</f>
        <v>1.77E-2</v>
      </c>
      <c r="Q143">
        <v>0.41</v>
      </c>
      <c r="R143">
        <v>0.68400000000000005</v>
      </c>
      <c r="S143">
        <v>7.5999999999999998E-2</v>
      </c>
      <c r="T143" t="s">
        <v>31</v>
      </c>
      <c r="U143" t="s">
        <v>31</v>
      </c>
      <c r="V143" t="s">
        <v>31</v>
      </c>
      <c r="W143">
        <v>0.217</v>
      </c>
      <c r="X143" t="s">
        <v>31</v>
      </c>
      <c r="Y143" s="4">
        <f>IFERROR(35*R143+14.1*S143+15.1*W143, "NA")</f>
        <v>28.2883</v>
      </c>
      <c r="Z143" s="5" t="str">
        <f>IFERROR(35*R143+14.1*S143+15.1*X143, "NA")</f>
        <v>NA</v>
      </c>
      <c r="AA143" s="5" t="str">
        <f>IFERROR(35*R143+14.1*S143+15.1*V143, "NA")</f>
        <v>NA</v>
      </c>
      <c r="AB143" s="5">
        <f>IFERROR(Y143*P143, "NA")</f>
        <v>0.50070291</v>
      </c>
      <c r="AC143">
        <v>0</v>
      </c>
      <c r="AD143">
        <v>1</v>
      </c>
    </row>
    <row r="144" spans="1:30" hidden="1">
      <c r="A144" t="s">
        <v>183</v>
      </c>
      <c r="B144" t="s">
        <v>182</v>
      </c>
      <c r="C144" t="s">
        <v>128</v>
      </c>
      <c r="D144" t="s">
        <v>178</v>
      </c>
      <c r="E144">
        <v>32.5</v>
      </c>
      <c r="F144">
        <v>8.9</v>
      </c>
      <c r="G144" s="2">
        <v>0.77343226300000001</v>
      </c>
      <c r="H144">
        <v>77</v>
      </c>
      <c r="I144">
        <v>60</v>
      </c>
      <c r="J144">
        <v>1.2829999999999999</v>
      </c>
      <c r="K144">
        <v>389</v>
      </c>
      <c r="L144">
        <v>5.94</v>
      </c>
      <c r="M144">
        <v>7.6230000000000002</v>
      </c>
      <c r="N144">
        <v>0.23</v>
      </c>
      <c r="O144">
        <v>0.18</v>
      </c>
      <c r="P144">
        <v>0.05</v>
      </c>
      <c r="Q144" t="s">
        <v>31</v>
      </c>
      <c r="R144" t="s">
        <v>31</v>
      </c>
      <c r="S144" t="s">
        <v>31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  <c r="Y144" s="4" t="str">
        <f>IFERROR(35*R144+14.1*S144+15.1*W144, "NA")</f>
        <v>NA</v>
      </c>
      <c r="Z144" s="5" t="str">
        <f>IFERROR(35*R144+14.1*S144+15.1*X144, "NA")</f>
        <v>NA</v>
      </c>
      <c r="AA144" s="5" t="str">
        <f>IFERROR(35*R144+14.1*S144+15.1*V144, "NA")</f>
        <v>NA</v>
      </c>
      <c r="AB144" s="5" t="str">
        <f>IFERROR(Z144*P144, "NA")</f>
        <v>NA</v>
      </c>
      <c r="AC144">
        <v>0</v>
      </c>
      <c r="AD144">
        <v>0</v>
      </c>
    </row>
    <row r="145" spans="1:30" hidden="1">
      <c r="A145" t="s">
        <v>67</v>
      </c>
      <c r="B145" t="s">
        <v>155</v>
      </c>
      <c r="C145" t="s">
        <v>128</v>
      </c>
      <c r="D145" t="s">
        <v>126</v>
      </c>
      <c r="E145">
        <v>18</v>
      </c>
      <c r="F145">
        <v>7.4</v>
      </c>
      <c r="G145" s="2">
        <v>0.46147037800000001</v>
      </c>
      <c r="H145">
        <v>12</v>
      </c>
      <c r="I145">
        <v>13.3</v>
      </c>
      <c r="J145">
        <v>0.90200000000000002</v>
      </c>
      <c r="K145" t="s">
        <v>31</v>
      </c>
      <c r="L145" s="30">
        <v>8.33</v>
      </c>
      <c r="M145">
        <v>7.5190000000000001</v>
      </c>
      <c r="N145" t="s">
        <v>31</v>
      </c>
      <c r="O145" t="s">
        <v>31</v>
      </c>
      <c r="P145" t="s">
        <v>31</v>
      </c>
      <c r="Q145" t="s">
        <v>31</v>
      </c>
      <c r="R145" t="s">
        <v>31</v>
      </c>
      <c r="S145" t="s">
        <v>31</v>
      </c>
      <c r="T145" t="s">
        <v>31</v>
      </c>
      <c r="U145" t="s">
        <v>31</v>
      </c>
      <c r="V145" t="s">
        <v>31</v>
      </c>
      <c r="W145" t="s">
        <v>31</v>
      </c>
      <c r="X145" t="s">
        <v>31</v>
      </c>
      <c r="Y145" s="4" t="str">
        <f>IFERROR(35*R145+14.1*S145+15.1*W145, "NA")</f>
        <v>NA</v>
      </c>
      <c r="Z145" s="5" t="str">
        <f>IFERROR(35*R145+14.1*S145+15.1*X145, "NA")</f>
        <v>NA</v>
      </c>
      <c r="AA145" s="5" t="str">
        <f>IFERROR(35*R145+14.1*S145+15.1*V145, "NA")</f>
        <v>NA</v>
      </c>
      <c r="AB145" s="5" t="str">
        <f>IFERROR(Z145*P145, "NA")</f>
        <v>NA</v>
      </c>
      <c r="AC145">
        <v>2</v>
      </c>
      <c r="AD145">
        <v>0</v>
      </c>
    </row>
    <row r="146" spans="1:30" hidden="1">
      <c r="A146" t="s">
        <v>162</v>
      </c>
      <c r="B146" t="s">
        <v>161</v>
      </c>
      <c r="C146" t="s">
        <v>128</v>
      </c>
      <c r="D146" t="s">
        <v>178</v>
      </c>
      <c r="E146">
        <v>32.5</v>
      </c>
      <c r="F146">
        <v>8.9</v>
      </c>
      <c r="G146" s="2">
        <v>0.77343226300000001</v>
      </c>
      <c r="H146">
        <v>9</v>
      </c>
      <c r="I146">
        <v>13</v>
      </c>
      <c r="J146">
        <v>0.69199999999999995</v>
      </c>
      <c r="K146">
        <v>94</v>
      </c>
      <c r="L146">
        <v>10.44</v>
      </c>
      <c r="M146">
        <v>7.2309999999999999</v>
      </c>
      <c r="N146">
        <v>0.01</v>
      </c>
      <c r="O146" t="s">
        <v>31</v>
      </c>
      <c r="P146">
        <v>6.0000000000000001E-3</v>
      </c>
      <c r="Q146" t="s">
        <v>31</v>
      </c>
      <c r="R146">
        <v>0.48799999999999999</v>
      </c>
      <c r="S146">
        <v>0.107</v>
      </c>
      <c r="T146">
        <v>1E-3</v>
      </c>
      <c r="U146">
        <v>2.1000000000000001E-2</v>
      </c>
      <c r="V146" t="s">
        <v>31</v>
      </c>
      <c r="W146" t="s">
        <v>31</v>
      </c>
      <c r="X146">
        <v>2.1999999999999999E-2</v>
      </c>
      <c r="Y146" s="4" t="str">
        <f>IFERROR(35*R146+14.1*S146+15.1*W146, "NA")</f>
        <v>NA</v>
      </c>
      <c r="Z146" s="5">
        <f>IFERROR(35*R146+14.1*S146+15.1*X146, "NA")</f>
        <v>18.9209</v>
      </c>
      <c r="AA146" s="5" t="str">
        <f>IFERROR(35*R146+14.1*S146+15.1*V146, "NA")</f>
        <v>NA</v>
      </c>
      <c r="AB146" s="5">
        <f>IFERROR(Z146*P146, "NA")</f>
        <v>0.1135254</v>
      </c>
      <c r="AC146">
        <v>0</v>
      </c>
      <c r="AD146">
        <v>0</v>
      </c>
    </row>
    <row r="147" spans="1:30" hidden="1">
      <c r="A147" t="s">
        <v>67</v>
      </c>
      <c r="B147" t="s">
        <v>153</v>
      </c>
      <c r="C147" t="s">
        <v>128</v>
      </c>
      <c r="D147" t="s">
        <v>178</v>
      </c>
      <c r="E147">
        <v>32.5</v>
      </c>
      <c r="F147">
        <v>8.9</v>
      </c>
      <c r="G147" s="2">
        <v>0.77343226300000001</v>
      </c>
      <c r="H147">
        <v>1</v>
      </c>
      <c r="I147">
        <v>2.2000000000000002</v>
      </c>
      <c r="J147">
        <v>0.45500000000000002</v>
      </c>
      <c r="K147" t="s">
        <v>31</v>
      </c>
      <c r="L147">
        <v>15</v>
      </c>
      <c r="M147">
        <v>6.8179999999999996</v>
      </c>
      <c r="N147">
        <v>0.105</v>
      </c>
      <c r="O147" t="s">
        <v>31</v>
      </c>
      <c r="P147" s="6">
        <f>0.75*N147</f>
        <v>7.8750000000000001E-2</v>
      </c>
      <c r="Q147" t="s">
        <v>31</v>
      </c>
      <c r="R147" t="s">
        <v>31</v>
      </c>
      <c r="S147" t="s">
        <v>31</v>
      </c>
      <c r="T147" t="s">
        <v>31</v>
      </c>
      <c r="U147" t="s">
        <v>31</v>
      </c>
      <c r="V147" t="s">
        <v>31</v>
      </c>
      <c r="W147" t="s">
        <v>31</v>
      </c>
      <c r="X147" t="s">
        <v>31</v>
      </c>
      <c r="Y147" s="4" t="str">
        <f>IFERROR(35*R147+14.1*S147+15.1*W147, "NA")</f>
        <v>NA</v>
      </c>
      <c r="Z147" s="5" t="str">
        <f>IFERROR(35*R147+14.1*S147+15.1*X147, "NA")</f>
        <v>NA</v>
      </c>
      <c r="AA147" s="5" t="str">
        <f>IFERROR(35*R147+14.1*S147+15.1*V147, "NA")</f>
        <v>NA</v>
      </c>
      <c r="AB147" s="5" t="str">
        <f>IFERROR(Z147*P147, "NA")</f>
        <v>NA</v>
      </c>
      <c r="AC147">
        <v>0</v>
      </c>
      <c r="AD147">
        <v>2</v>
      </c>
    </row>
    <row r="148" spans="1:30" hidden="1">
      <c r="A148" t="s">
        <v>115</v>
      </c>
      <c r="B148" t="s">
        <v>143</v>
      </c>
      <c r="C148" t="s">
        <v>204</v>
      </c>
      <c r="D148" t="s">
        <v>210</v>
      </c>
      <c r="E148">
        <v>69.5</v>
      </c>
      <c r="F148">
        <v>13.3</v>
      </c>
      <c r="G148" s="2">
        <v>1.5029055069999999</v>
      </c>
      <c r="H148">
        <v>26</v>
      </c>
      <c r="I148">
        <v>43.7</v>
      </c>
      <c r="J148">
        <v>0.59499999999999997</v>
      </c>
      <c r="K148">
        <v>292</v>
      </c>
      <c r="L148">
        <v>11.23</v>
      </c>
      <c r="M148">
        <v>6.6820000000000004</v>
      </c>
      <c r="N148" t="s">
        <v>31</v>
      </c>
      <c r="O148" t="s">
        <v>31</v>
      </c>
      <c r="P148" t="s">
        <v>31</v>
      </c>
      <c r="Q148" t="s">
        <v>31</v>
      </c>
      <c r="R148" t="s">
        <v>31</v>
      </c>
      <c r="S148" t="s">
        <v>31</v>
      </c>
      <c r="T148" t="s">
        <v>31</v>
      </c>
      <c r="U148" t="s">
        <v>31</v>
      </c>
      <c r="V148" t="s">
        <v>31</v>
      </c>
      <c r="W148" t="s">
        <v>31</v>
      </c>
      <c r="X148" t="s">
        <v>31</v>
      </c>
      <c r="Y148" s="4" t="str">
        <f>IFERROR(35*R148+14.1*S148+15.1*W148, "NA")</f>
        <v>NA</v>
      </c>
      <c r="Z148" s="5" t="str">
        <f>IFERROR(35*R148+14.1*S148+15.1*X148, "NA")</f>
        <v>NA</v>
      </c>
      <c r="AA148" s="5" t="str">
        <f>IFERROR(35*R148+14.1*S148+15.1*V148, "NA")</f>
        <v>NA</v>
      </c>
      <c r="AB148" s="5" t="str">
        <f>IFERROR(Z148*P148, "NA")</f>
        <v>NA</v>
      </c>
      <c r="AC148">
        <v>0</v>
      </c>
      <c r="AD148">
        <v>0</v>
      </c>
    </row>
    <row r="149" spans="1:30" hidden="1">
      <c r="A149" t="s">
        <v>80</v>
      </c>
      <c r="B149" t="s">
        <v>116</v>
      </c>
      <c r="C149" t="s">
        <v>128</v>
      </c>
      <c r="D149" t="s">
        <v>178</v>
      </c>
      <c r="E149">
        <v>32.5</v>
      </c>
      <c r="F149">
        <v>8.9</v>
      </c>
      <c r="G149" s="2">
        <v>0.77343226300000001</v>
      </c>
      <c r="H149">
        <v>213</v>
      </c>
      <c r="I149">
        <v>60</v>
      </c>
      <c r="J149">
        <v>3.55</v>
      </c>
      <c r="K149">
        <v>390</v>
      </c>
      <c r="L149">
        <v>1.83</v>
      </c>
      <c r="M149">
        <v>6.5</v>
      </c>
      <c r="N149" s="8">
        <v>4.9989999999999997</v>
      </c>
      <c r="O149" s="8">
        <v>4.109</v>
      </c>
      <c r="P149" s="8">
        <v>0.43099999999999999</v>
      </c>
      <c r="Q149">
        <v>0.86</v>
      </c>
      <c r="R149">
        <v>2.8000000000000001E-2</v>
      </c>
      <c r="S149">
        <v>5.6000000000000001E-2</v>
      </c>
      <c r="T149" t="s">
        <v>31</v>
      </c>
      <c r="U149" t="s">
        <v>31</v>
      </c>
      <c r="V149">
        <v>0.88</v>
      </c>
      <c r="W149" t="s">
        <v>31</v>
      </c>
      <c r="X149" t="s">
        <v>31</v>
      </c>
      <c r="Y149" s="4" t="str">
        <f>IFERROR(35*R149+14.1*S149+15.1*W149, "NA")</f>
        <v>NA</v>
      </c>
      <c r="Z149" s="5" t="str">
        <f>IFERROR(35*R149+14.1*S149+15.1*X149, "NA")</f>
        <v>NA</v>
      </c>
      <c r="AA149" s="5">
        <f>IFERROR(35*R149+14.1*S149+15.1*V149, "NA")</f>
        <v>15.057600000000001</v>
      </c>
      <c r="AB149" s="5">
        <f>IFERROR(AA149*P149, "NA")</f>
        <v>6.4898256000000005</v>
      </c>
      <c r="AC149">
        <v>0</v>
      </c>
      <c r="AD149">
        <v>0</v>
      </c>
    </row>
    <row r="150" spans="1:30" hidden="1">
      <c r="A150" t="s">
        <v>131</v>
      </c>
      <c r="B150" t="s">
        <v>130</v>
      </c>
      <c r="C150" t="s">
        <v>128</v>
      </c>
      <c r="D150" t="s">
        <v>178</v>
      </c>
      <c r="E150">
        <v>32.5</v>
      </c>
      <c r="F150">
        <v>8.9</v>
      </c>
      <c r="G150" s="2">
        <v>0.77343226300000001</v>
      </c>
      <c r="H150">
        <v>31</v>
      </c>
      <c r="I150">
        <v>12</v>
      </c>
      <c r="J150">
        <v>2.58</v>
      </c>
      <c r="K150">
        <v>77</v>
      </c>
      <c r="L150">
        <v>2.48</v>
      </c>
      <c r="M150">
        <v>6.4080000000000004</v>
      </c>
      <c r="N150">
        <v>0.08</v>
      </c>
      <c r="O150">
        <v>0.03</v>
      </c>
      <c r="P150" s="53">
        <f>O150*(1-Q150)</f>
        <v>1.77E-2</v>
      </c>
      <c r="Q150">
        <v>0.41</v>
      </c>
      <c r="R150">
        <v>0.68400000000000005</v>
      </c>
      <c r="S150">
        <v>7.5999999999999998E-2</v>
      </c>
      <c r="T150" t="s">
        <v>31</v>
      </c>
      <c r="U150" t="s">
        <v>31</v>
      </c>
      <c r="V150" t="s">
        <v>31</v>
      </c>
      <c r="W150">
        <v>0.217</v>
      </c>
      <c r="X150" t="s">
        <v>31</v>
      </c>
      <c r="Y150" s="4">
        <f>IFERROR(35*R150+14.1*S150+15.1*W150, "NA")</f>
        <v>28.2883</v>
      </c>
      <c r="Z150" s="5" t="str">
        <f>IFERROR(35*R150+14.1*S150+15.1*X150, "NA")</f>
        <v>NA</v>
      </c>
      <c r="AA150" s="5" t="str">
        <f>IFERROR(35*R150+14.1*S150+15.1*V150, "NA")</f>
        <v>NA</v>
      </c>
      <c r="AB150" s="5">
        <f>IFERROR(Y150*P150, "NA")</f>
        <v>0.50070291</v>
      </c>
      <c r="AC150">
        <v>0</v>
      </c>
      <c r="AD150">
        <v>1</v>
      </c>
    </row>
    <row r="151" spans="1:30" hidden="1">
      <c r="A151" t="s">
        <v>145</v>
      </c>
      <c r="B151" t="s">
        <v>144</v>
      </c>
      <c r="C151" t="s">
        <v>128</v>
      </c>
      <c r="D151" t="s">
        <v>178</v>
      </c>
      <c r="E151">
        <v>32.5</v>
      </c>
      <c r="F151">
        <v>8.9</v>
      </c>
      <c r="G151" s="2">
        <v>0.77343226300000001</v>
      </c>
      <c r="H151">
        <v>42</v>
      </c>
      <c r="I151">
        <v>23</v>
      </c>
      <c r="J151">
        <v>1.8260000000000001</v>
      </c>
      <c r="K151">
        <v>104</v>
      </c>
      <c r="L151">
        <v>3.5</v>
      </c>
      <c r="M151">
        <v>6.391</v>
      </c>
      <c r="N151">
        <v>0.8</v>
      </c>
      <c r="O151" t="s">
        <v>31</v>
      </c>
      <c r="P151">
        <v>0.13</v>
      </c>
      <c r="Q151" t="s">
        <v>31</v>
      </c>
      <c r="R151" t="s">
        <v>31</v>
      </c>
      <c r="S151" t="s">
        <v>31</v>
      </c>
      <c r="T151" t="s">
        <v>31</v>
      </c>
      <c r="U151" t="s">
        <v>31</v>
      </c>
      <c r="V151" t="s">
        <v>31</v>
      </c>
      <c r="W151" t="s">
        <v>31</v>
      </c>
      <c r="X151" t="s">
        <v>31</v>
      </c>
      <c r="Y151" s="4" t="str">
        <f>IFERROR(35*R151+14.1*S151+15.1*W151, "NA")</f>
        <v>NA</v>
      </c>
      <c r="Z151" s="5" t="str">
        <f>IFERROR(35*R151+14.1*S151+15.1*X151, "NA")</f>
        <v>NA</v>
      </c>
      <c r="AA151" s="5" t="str">
        <f>IFERROR(35*R151+14.1*S151+15.1*V151, "NA")</f>
        <v>NA</v>
      </c>
      <c r="AB151" s="5" t="str">
        <f>IFERROR(Z151*P151, "NA")</f>
        <v>NA</v>
      </c>
      <c r="AC151">
        <v>0</v>
      </c>
      <c r="AD151">
        <v>0</v>
      </c>
    </row>
    <row r="152" spans="1:30" hidden="1">
      <c r="A152" t="s">
        <v>183</v>
      </c>
      <c r="B152" t="s">
        <v>201</v>
      </c>
      <c r="C152" t="s">
        <v>204</v>
      </c>
      <c r="D152" t="s">
        <v>210</v>
      </c>
      <c r="E152">
        <v>69.5</v>
      </c>
      <c r="F152">
        <v>13.3</v>
      </c>
      <c r="G152" s="2">
        <v>1.5029055069999999</v>
      </c>
      <c r="H152">
        <v>21</v>
      </c>
      <c r="I152">
        <v>72</v>
      </c>
      <c r="J152">
        <v>0.29199999999999998</v>
      </c>
      <c r="K152">
        <v>427</v>
      </c>
      <c r="L152">
        <v>20.329999999999998</v>
      </c>
      <c r="M152">
        <v>5.931</v>
      </c>
      <c r="N152">
        <v>4.9000000000000002E-2</v>
      </c>
      <c r="O152" t="s">
        <v>31</v>
      </c>
      <c r="P152">
        <v>2.9000000000000001E-2</v>
      </c>
      <c r="Q152" t="s">
        <v>31</v>
      </c>
      <c r="R152" t="s">
        <v>31</v>
      </c>
      <c r="S152" t="s">
        <v>31</v>
      </c>
      <c r="T152" t="s">
        <v>31</v>
      </c>
      <c r="U152" t="s">
        <v>31</v>
      </c>
      <c r="V152" t="s">
        <v>31</v>
      </c>
      <c r="W152" t="s">
        <v>31</v>
      </c>
      <c r="X152" t="s">
        <v>31</v>
      </c>
      <c r="Y152" s="4" t="str">
        <f>IFERROR(35*R152+14.1*S152+15.1*W152, "NA")</f>
        <v>NA</v>
      </c>
      <c r="Z152" s="5" t="str">
        <f>IFERROR(35*R152+14.1*S152+15.1*X152, "NA")</f>
        <v>NA</v>
      </c>
      <c r="AA152" s="5" t="str">
        <f>IFERROR(35*R152+14.1*S152+15.1*V152, "NA")</f>
        <v>NA</v>
      </c>
      <c r="AB152" s="5" t="str">
        <f>IFERROR(Z152*P152, "NA")</f>
        <v>NA</v>
      </c>
      <c r="AC152">
        <v>0</v>
      </c>
      <c r="AD152">
        <v>0</v>
      </c>
    </row>
    <row r="153" spans="1:30" hidden="1">
      <c r="A153" t="s">
        <v>82</v>
      </c>
      <c r="B153" t="s">
        <v>102</v>
      </c>
      <c r="C153" t="s">
        <v>128</v>
      </c>
      <c r="D153" t="s">
        <v>126</v>
      </c>
      <c r="E153">
        <v>18</v>
      </c>
      <c r="F153">
        <v>7.4</v>
      </c>
      <c r="G153" s="2">
        <v>0.46147037800000001</v>
      </c>
      <c r="H153">
        <v>6</v>
      </c>
      <c r="I153">
        <v>5</v>
      </c>
      <c r="J153">
        <v>1.2</v>
      </c>
      <c r="K153" t="s">
        <v>31</v>
      </c>
      <c r="L153">
        <v>4.5</v>
      </c>
      <c r="M153">
        <v>5.4</v>
      </c>
      <c r="N153">
        <v>2.8000000000000001E-2</v>
      </c>
      <c r="O153">
        <v>0.01</v>
      </c>
      <c r="P153">
        <v>7.0000000000000001E-3</v>
      </c>
      <c r="Q153">
        <v>0.66</v>
      </c>
      <c r="R153">
        <v>5.5E-2</v>
      </c>
      <c r="S153">
        <v>6.9000000000000006E-2</v>
      </c>
      <c r="T153">
        <v>8.9999999999999993E-3</v>
      </c>
      <c r="U153" t="s">
        <v>31</v>
      </c>
      <c r="V153" t="s">
        <v>31</v>
      </c>
      <c r="W153" t="s">
        <v>31</v>
      </c>
      <c r="X153">
        <v>8.9999999999999993E-3</v>
      </c>
      <c r="Y153" s="4" t="str">
        <f>IFERROR(35*R153+14.1*S153+15.1*W153, "NA")</f>
        <v>NA</v>
      </c>
      <c r="Z153" s="5">
        <f>IFERROR(35*R153+14.1*S153+15.1*X153, "NA")</f>
        <v>3.0337999999999998</v>
      </c>
      <c r="AA153" s="5" t="str">
        <f>IFERROR(35*R153+14.1*S153+15.1*V153, "NA")</f>
        <v>NA</v>
      </c>
      <c r="AB153" s="5">
        <f>IFERROR(Z153*P153, "NA")</f>
        <v>2.1236599999999998E-2</v>
      </c>
      <c r="AC153">
        <v>0</v>
      </c>
      <c r="AD153">
        <v>0</v>
      </c>
    </row>
    <row r="154" spans="1:30" hidden="1">
      <c r="A154" t="s">
        <v>189</v>
      </c>
      <c r="B154" t="s">
        <v>188</v>
      </c>
      <c r="C154" t="s">
        <v>128</v>
      </c>
      <c r="D154" t="s">
        <v>178</v>
      </c>
      <c r="E154">
        <v>32.5</v>
      </c>
      <c r="F154">
        <v>8.9</v>
      </c>
      <c r="G154" s="2">
        <v>0.77343226300000001</v>
      </c>
      <c r="H154">
        <v>11</v>
      </c>
      <c r="I154">
        <v>32</v>
      </c>
      <c r="J154">
        <v>0.73299999999999998</v>
      </c>
      <c r="K154">
        <v>79</v>
      </c>
      <c r="L154">
        <v>7.2</v>
      </c>
      <c r="M154">
        <v>5.28</v>
      </c>
      <c r="N154">
        <v>0.27</v>
      </c>
      <c r="O154" s="53">
        <f>0.565*N154</f>
        <v>0.15254999999999999</v>
      </c>
      <c r="P154" s="53">
        <f>O154*(1-Q154)</f>
        <v>4.1188500000000003E-2</v>
      </c>
      <c r="Q154">
        <v>0.73</v>
      </c>
      <c r="R154">
        <v>0.27</v>
      </c>
      <c r="S154">
        <v>2.1999999999999999E-2</v>
      </c>
      <c r="T154" t="s">
        <v>31</v>
      </c>
      <c r="U154" t="s">
        <v>31</v>
      </c>
      <c r="V154" t="s">
        <v>31</v>
      </c>
      <c r="W154" t="s">
        <v>31</v>
      </c>
      <c r="X154" t="s">
        <v>31</v>
      </c>
      <c r="Y154" s="4" t="str">
        <f>IFERROR(35*R154+14.1*S154+15.1*W154, "NA")</f>
        <v>NA</v>
      </c>
      <c r="Z154" s="5" t="str">
        <f>IFERROR(35*R154+14.1*S154+15.1*X154, "NA")</f>
        <v>NA</v>
      </c>
      <c r="AA154" s="5" t="str">
        <f>IFERROR(35*R154+14.1*S154+15.1*V154, "NA")</f>
        <v>NA</v>
      </c>
      <c r="AB154" s="5" t="str">
        <f>IFERROR(Z154*P154, "NA")</f>
        <v>NA</v>
      </c>
      <c r="AC154">
        <v>0</v>
      </c>
      <c r="AD154">
        <v>1</v>
      </c>
    </row>
    <row r="155" spans="1:30" hidden="1">
      <c r="A155" t="s">
        <v>67</v>
      </c>
      <c r="B155" t="s">
        <v>117</v>
      </c>
      <c r="C155" t="s">
        <v>204</v>
      </c>
      <c r="D155" t="s">
        <v>203</v>
      </c>
      <c r="E155">
        <v>54</v>
      </c>
      <c r="F155">
        <v>11.1</v>
      </c>
      <c r="G155" s="2">
        <v>1.205449054</v>
      </c>
      <c r="H155">
        <v>2</v>
      </c>
      <c r="I155" t="s">
        <v>31</v>
      </c>
      <c r="J155" s="30">
        <v>0.22800000000000001</v>
      </c>
      <c r="K155">
        <v>43</v>
      </c>
      <c r="L155">
        <v>21.5</v>
      </c>
      <c r="M155">
        <v>4.891</v>
      </c>
      <c r="N155">
        <v>0.124</v>
      </c>
      <c r="O155" t="s">
        <v>31</v>
      </c>
      <c r="P155" s="6">
        <f>0.75*N155</f>
        <v>9.2999999999999999E-2</v>
      </c>
      <c r="Q155" t="s">
        <v>31</v>
      </c>
      <c r="R155" t="s">
        <v>31</v>
      </c>
      <c r="S155" t="s">
        <v>31</v>
      </c>
      <c r="T155" t="s">
        <v>31</v>
      </c>
      <c r="U155" t="s">
        <v>31</v>
      </c>
      <c r="V155" t="s">
        <v>31</v>
      </c>
      <c r="W155" t="s">
        <v>31</v>
      </c>
      <c r="X155" t="s">
        <v>31</v>
      </c>
      <c r="Y155" s="4" t="str">
        <f>IFERROR(35*R155+14.1*S155+15.1*W155, "NA")</f>
        <v>NA</v>
      </c>
      <c r="Z155" s="5" t="str">
        <f>IFERROR(35*R155+14.1*S155+15.1*X155, "NA")</f>
        <v>NA</v>
      </c>
      <c r="AA155" s="5" t="str">
        <f>IFERROR(35*R155+14.1*S155+15.1*V155, "NA")</f>
        <v>NA</v>
      </c>
      <c r="AB155" s="5" t="str">
        <f>IFERROR(Z155*P155, "NA")</f>
        <v>NA</v>
      </c>
      <c r="AC155">
        <v>1</v>
      </c>
      <c r="AD155">
        <v>2</v>
      </c>
    </row>
    <row r="156" spans="1:30" hidden="1">
      <c r="A156" t="s">
        <v>75</v>
      </c>
      <c r="B156" t="s">
        <v>76</v>
      </c>
      <c r="C156" t="s">
        <v>70</v>
      </c>
      <c r="D156" t="s">
        <v>68</v>
      </c>
      <c r="E156">
        <v>11</v>
      </c>
      <c r="F156">
        <v>6.1</v>
      </c>
      <c r="G156" s="2">
        <v>0.30006296300000002</v>
      </c>
      <c r="H156">
        <v>2</v>
      </c>
      <c r="I156">
        <v>14.2</v>
      </c>
      <c r="J156">
        <v>0.14099999999999999</v>
      </c>
      <c r="K156" t="s">
        <v>31</v>
      </c>
      <c r="L156" s="30">
        <v>34.07</v>
      </c>
      <c r="M156">
        <v>4.798</v>
      </c>
      <c r="N156" t="s">
        <v>31</v>
      </c>
      <c r="O156" t="s">
        <v>31</v>
      </c>
      <c r="P156" s="6">
        <v>7.3000000000000001E-3</v>
      </c>
      <c r="Q156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  <c r="Y156" s="4" t="str">
        <f>IFERROR(35*R156+14.1*S156+15.1*W156, "NA")</f>
        <v>NA</v>
      </c>
      <c r="Z156" s="5" t="str">
        <f>IFERROR(35*R156+14.1*S156+15.1*X156, "NA")</f>
        <v>NA</v>
      </c>
      <c r="AA156" s="5" t="str">
        <f>IFERROR(35*R156+14.1*S156+15.1*V156, "NA")</f>
        <v>NA</v>
      </c>
      <c r="AB156" s="14">
        <f>P156*21.045</f>
        <v>0.1536285</v>
      </c>
      <c r="AC156">
        <v>2</v>
      </c>
      <c r="AD156">
        <v>2</v>
      </c>
    </row>
    <row r="157" spans="1:30" hidden="1">
      <c r="A157" t="s">
        <v>145</v>
      </c>
      <c r="B157" t="s">
        <v>144</v>
      </c>
      <c r="C157" t="s">
        <v>128</v>
      </c>
      <c r="D157" t="s">
        <v>178</v>
      </c>
      <c r="E157">
        <v>32.5</v>
      </c>
      <c r="F157">
        <v>8.9</v>
      </c>
      <c r="G157" s="2">
        <v>0.77343226300000001</v>
      </c>
      <c r="H157">
        <v>42</v>
      </c>
      <c r="I157">
        <v>23</v>
      </c>
      <c r="J157">
        <v>1.8260000000000001</v>
      </c>
      <c r="K157">
        <v>104</v>
      </c>
      <c r="L157">
        <v>2.48</v>
      </c>
      <c r="M157">
        <v>4.5220000000000002</v>
      </c>
      <c r="N157">
        <v>0.8</v>
      </c>
      <c r="O157" t="s">
        <v>31</v>
      </c>
      <c r="P157">
        <v>0.13</v>
      </c>
      <c r="Q157" t="s">
        <v>31</v>
      </c>
      <c r="R157" t="s">
        <v>31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  <c r="X157" t="s">
        <v>31</v>
      </c>
      <c r="Y157" s="4" t="str">
        <f>IFERROR(35*R157+14.1*S157+15.1*W157, "NA")</f>
        <v>NA</v>
      </c>
      <c r="Z157" s="5" t="str">
        <f>IFERROR(35*R157+14.1*S157+15.1*X157, "NA")</f>
        <v>NA</v>
      </c>
      <c r="AA157" s="5" t="str">
        <f>IFERROR(35*R157+14.1*S157+15.1*V157, "NA")</f>
        <v>NA</v>
      </c>
      <c r="AB157" s="5" t="str">
        <f>IFERROR(Z157*P157, "NA")</f>
        <v>NA</v>
      </c>
      <c r="AC157">
        <v>0</v>
      </c>
      <c r="AD157">
        <v>0</v>
      </c>
    </row>
    <row r="158" spans="1:30" hidden="1">
      <c r="A158" t="s">
        <v>87</v>
      </c>
      <c r="B158" t="s">
        <v>118</v>
      </c>
      <c r="C158" t="s">
        <v>204</v>
      </c>
      <c r="D158" t="s">
        <v>203</v>
      </c>
      <c r="E158">
        <v>54</v>
      </c>
      <c r="F158">
        <v>11.1</v>
      </c>
      <c r="G158" s="2">
        <v>1.205449054</v>
      </c>
      <c r="H158">
        <v>6</v>
      </c>
      <c r="I158">
        <v>21</v>
      </c>
      <c r="J158">
        <v>0.28599999999999998</v>
      </c>
      <c r="K158">
        <v>90</v>
      </c>
      <c r="L158">
        <v>15</v>
      </c>
      <c r="M158">
        <v>4.2859999999999996</v>
      </c>
      <c r="N158">
        <v>2.5000000000000001E-2</v>
      </c>
      <c r="O158" t="s">
        <v>31</v>
      </c>
      <c r="P158">
        <v>1.2999999999999999E-2</v>
      </c>
      <c r="Q158" t="s">
        <v>31</v>
      </c>
      <c r="R158">
        <v>0.50800000000000001</v>
      </c>
      <c r="S158" s="6">
        <v>0.05</v>
      </c>
      <c r="T158">
        <v>1.2E-2</v>
      </c>
      <c r="U158">
        <v>4.2000000000000003E-2</v>
      </c>
      <c r="V158" t="s">
        <v>31</v>
      </c>
      <c r="W158" t="s">
        <v>31</v>
      </c>
      <c r="X158">
        <v>5.3999999999999999E-2</v>
      </c>
      <c r="Y158" s="4" t="str">
        <f>IFERROR(35*R158+14.1*S158+15.1*W158, "NA")</f>
        <v>NA</v>
      </c>
      <c r="Z158" s="5">
        <f>IFERROR(35*R158+14.1*S158+15.1*X158, "NA")</f>
        <v>19.3004</v>
      </c>
      <c r="AA158" s="5" t="str">
        <f>IFERROR(35*R158+14.1*S158+15.1*V158, "NA")</f>
        <v>NA</v>
      </c>
      <c r="AB158" s="5">
        <f>IFERROR(Z158*P158, "NA")</f>
        <v>0.25090519999999999</v>
      </c>
      <c r="AC158">
        <v>0</v>
      </c>
      <c r="AD158">
        <v>2</v>
      </c>
    </row>
    <row r="159" spans="1:30" hidden="1">
      <c r="A159" t="s">
        <v>87</v>
      </c>
      <c r="B159" t="s">
        <v>118</v>
      </c>
      <c r="C159" t="s">
        <v>128</v>
      </c>
      <c r="D159" t="s">
        <v>178</v>
      </c>
      <c r="E159">
        <v>32.5</v>
      </c>
      <c r="F159">
        <v>8.9</v>
      </c>
      <c r="G159" s="2">
        <v>0.77343226300000001</v>
      </c>
      <c r="H159">
        <v>33</v>
      </c>
      <c r="I159">
        <v>38.6</v>
      </c>
      <c r="J159">
        <v>0.85499999999999998</v>
      </c>
      <c r="K159">
        <v>161</v>
      </c>
      <c r="L159">
        <v>5</v>
      </c>
      <c r="M159">
        <v>4.2750000000000004</v>
      </c>
      <c r="N159">
        <v>2.5000000000000001E-2</v>
      </c>
      <c r="O159" t="s">
        <v>31</v>
      </c>
      <c r="P159">
        <v>1.2999999999999999E-2</v>
      </c>
      <c r="Q159" t="s">
        <v>31</v>
      </c>
      <c r="R159">
        <v>0.50800000000000001</v>
      </c>
      <c r="S159" s="6">
        <v>0.05</v>
      </c>
      <c r="T159">
        <v>1.2E-2</v>
      </c>
      <c r="U159">
        <v>4.2000000000000003E-2</v>
      </c>
      <c r="V159" t="s">
        <v>31</v>
      </c>
      <c r="W159" t="s">
        <v>31</v>
      </c>
      <c r="X159">
        <v>5.3999999999999999E-2</v>
      </c>
      <c r="Y159" s="4" t="str">
        <f>IFERROR(35*R159+14.1*S159+15.1*W159, "NA")</f>
        <v>NA</v>
      </c>
      <c r="Z159" s="5">
        <f>IFERROR(35*R159+14.1*S159+15.1*X159, "NA")</f>
        <v>19.3004</v>
      </c>
      <c r="AA159" s="5" t="str">
        <f>IFERROR(35*R159+14.1*S159+15.1*V159, "NA")</f>
        <v>NA</v>
      </c>
      <c r="AB159" s="5">
        <f>IFERROR(Z159*P159, "NA")</f>
        <v>0.25090519999999999</v>
      </c>
      <c r="AC159">
        <v>0</v>
      </c>
      <c r="AD159">
        <v>2</v>
      </c>
    </row>
    <row r="160" spans="1:30" hidden="1">
      <c r="A160" t="s">
        <v>87</v>
      </c>
      <c r="B160" t="s">
        <v>118</v>
      </c>
      <c r="C160" t="s">
        <v>204</v>
      </c>
      <c r="D160" t="s">
        <v>210</v>
      </c>
      <c r="E160">
        <v>69.5</v>
      </c>
      <c r="F160">
        <v>13.3</v>
      </c>
      <c r="G160" s="2">
        <v>1.5029055069999999</v>
      </c>
      <c r="H160">
        <v>4</v>
      </c>
      <c r="I160">
        <v>22.5</v>
      </c>
      <c r="J160">
        <v>0.17799999999999999</v>
      </c>
      <c r="K160" t="s">
        <v>31</v>
      </c>
      <c r="L160" s="30">
        <v>23.79</v>
      </c>
      <c r="M160">
        <v>4.2290000000000001</v>
      </c>
      <c r="N160">
        <v>2.5000000000000001E-2</v>
      </c>
      <c r="O160" t="s">
        <v>31</v>
      </c>
      <c r="P160">
        <v>1.2999999999999999E-2</v>
      </c>
      <c r="Q160" t="s">
        <v>31</v>
      </c>
      <c r="R160">
        <v>0.50800000000000001</v>
      </c>
      <c r="S160" s="6">
        <v>0.05</v>
      </c>
      <c r="T160">
        <v>1.2E-2</v>
      </c>
      <c r="U160">
        <v>4.2000000000000003E-2</v>
      </c>
      <c r="V160" t="s">
        <v>31</v>
      </c>
      <c r="W160" t="s">
        <v>31</v>
      </c>
      <c r="X160">
        <v>5.3999999999999999E-2</v>
      </c>
      <c r="Y160" s="4" t="str">
        <f>IFERROR(35*R160+14.1*S160+15.1*W160, "NA")</f>
        <v>NA</v>
      </c>
      <c r="Z160" s="5">
        <f>IFERROR(35*R160+14.1*S160+15.1*X160, "NA")</f>
        <v>19.3004</v>
      </c>
      <c r="AA160" s="5" t="str">
        <f>IFERROR(35*R160+14.1*S160+15.1*V160, "NA")</f>
        <v>NA</v>
      </c>
      <c r="AB160" s="5">
        <f>IFERROR(Z160*P160, "NA")</f>
        <v>0.25090519999999999</v>
      </c>
      <c r="AC160">
        <v>1</v>
      </c>
      <c r="AD160">
        <v>2</v>
      </c>
    </row>
    <row r="161" spans="1:30" hidden="1">
      <c r="A161" t="s">
        <v>131</v>
      </c>
      <c r="B161" t="s">
        <v>130</v>
      </c>
      <c r="C161" t="s">
        <v>204</v>
      </c>
      <c r="D161" t="s">
        <v>203</v>
      </c>
      <c r="E161">
        <v>54</v>
      </c>
      <c r="F161">
        <v>11.1</v>
      </c>
      <c r="G161" s="2">
        <v>1.205449054</v>
      </c>
      <c r="H161">
        <v>4</v>
      </c>
      <c r="I161">
        <v>12</v>
      </c>
      <c r="J161">
        <v>0.33</v>
      </c>
      <c r="K161">
        <v>51</v>
      </c>
      <c r="L161">
        <v>12.75</v>
      </c>
      <c r="M161">
        <v>4.2080000000000002</v>
      </c>
      <c r="N161">
        <v>0.08</v>
      </c>
      <c r="O161">
        <v>0.03</v>
      </c>
      <c r="P161" s="53">
        <f>O161*(1-Q161)</f>
        <v>1.77E-2</v>
      </c>
      <c r="Q161">
        <v>0.41</v>
      </c>
      <c r="R161">
        <v>0.68400000000000005</v>
      </c>
      <c r="S161">
        <v>7.5999999999999998E-2</v>
      </c>
      <c r="T161" t="s">
        <v>31</v>
      </c>
      <c r="U161" t="s">
        <v>31</v>
      </c>
      <c r="V161" t="s">
        <v>31</v>
      </c>
      <c r="W161">
        <v>0.217</v>
      </c>
      <c r="X161" t="s">
        <v>31</v>
      </c>
      <c r="Y161" s="4">
        <f>IFERROR(35*R161+14.1*S161+15.1*W161, "NA")</f>
        <v>28.2883</v>
      </c>
      <c r="Z161" s="5" t="str">
        <f>IFERROR(35*R161+14.1*S161+15.1*X161, "NA")</f>
        <v>NA</v>
      </c>
      <c r="AA161" s="5" t="str">
        <f>IFERROR(35*R161+14.1*S161+15.1*V161, "NA")</f>
        <v>NA</v>
      </c>
      <c r="AB161" s="5">
        <f>IFERROR(Y161*P161, "NA")</f>
        <v>0.50070291</v>
      </c>
      <c r="AC161">
        <v>0</v>
      </c>
      <c r="AD161">
        <v>1</v>
      </c>
    </row>
    <row r="162" spans="1:30" hidden="1">
      <c r="A162" t="s">
        <v>49</v>
      </c>
      <c r="B162" t="s">
        <v>72</v>
      </c>
      <c r="C162" t="s">
        <v>128</v>
      </c>
      <c r="D162" t="s">
        <v>178</v>
      </c>
      <c r="E162">
        <v>32.5</v>
      </c>
      <c r="F162">
        <v>8.9</v>
      </c>
      <c r="G162" s="2">
        <v>0.77343226300000001</v>
      </c>
      <c r="H162">
        <v>126</v>
      </c>
      <c r="I162">
        <v>30</v>
      </c>
      <c r="J162">
        <v>4.2</v>
      </c>
      <c r="K162" t="s">
        <v>31</v>
      </c>
      <c r="L162" s="30">
        <v>1</v>
      </c>
      <c r="M162">
        <v>4.2</v>
      </c>
      <c r="N162" t="s">
        <v>31</v>
      </c>
      <c r="O162" t="s">
        <v>31</v>
      </c>
      <c r="P162" t="s">
        <v>31</v>
      </c>
      <c r="Q162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31</v>
      </c>
      <c r="W162" t="s">
        <v>31</v>
      </c>
      <c r="X162" t="s">
        <v>31</v>
      </c>
      <c r="Y162" s="4" t="str">
        <f>IFERROR(35*R162+14.1*S162+15.1*W162, "NA")</f>
        <v>NA</v>
      </c>
      <c r="Z162" s="5" t="str">
        <f>IFERROR(35*R162+14.1*S162+15.1*X162, "NA")</f>
        <v>NA</v>
      </c>
      <c r="AA162" s="5" t="str">
        <f>IFERROR(35*R162+14.1*S162+15.1*V162, "NA")</f>
        <v>NA</v>
      </c>
      <c r="AB162" s="5" t="str">
        <f>IFERROR(Z162*P162, "NA")</f>
        <v>NA</v>
      </c>
      <c r="AC162">
        <v>1</v>
      </c>
      <c r="AD162">
        <v>0</v>
      </c>
    </row>
    <row r="163" spans="1:30" hidden="1">
      <c r="A163" t="s">
        <v>45</v>
      </c>
      <c r="B163" t="s">
        <v>217</v>
      </c>
      <c r="C163" t="s">
        <v>204</v>
      </c>
      <c r="D163" t="s">
        <v>210</v>
      </c>
      <c r="E163">
        <v>69.5</v>
      </c>
      <c r="F163">
        <v>13.3</v>
      </c>
      <c r="G163" s="2">
        <v>1.5029055069999999</v>
      </c>
      <c r="H163" t="s">
        <v>31</v>
      </c>
      <c r="I163" t="s">
        <v>31</v>
      </c>
      <c r="J163">
        <v>0.93300000000000005</v>
      </c>
      <c r="K163" t="s">
        <v>31</v>
      </c>
      <c r="L163">
        <v>4.5</v>
      </c>
      <c r="M163">
        <v>4.2</v>
      </c>
      <c r="N163">
        <v>0.23400000000000001</v>
      </c>
      <c r="O163" t="s">
        <v>31</v>
      </c>
      <c r="P163">
        <v>0.14000000000000001</v>
      </c>
      <c r="Q163">
        <v>0.63</v>
      </c>
      <c r="R163">
        <v>4.5999999999999999E-2</v>
      </c>
      <c r="S163">
        <v>8.7999999999999995E-2</v>
      </c>
      <c r="T163" t="s">
        <v>31</v>
      </c>
      <c r="U163" t="s">
        <v>31</v>
      </c>
      <c r="V163" t="s">
        <v>31</v>
      </c>
      <c r="W163" t="s">
        <v>31</v>
      </c>
      <c r="X163" t="s">
        <v>31</v>
      </c>
      <c r="Y163" s="4" t="str">
        <f>IFERROR(35*R163+14.1*S163+15.1*W163, "NA")</f>
        <v>NA</v>
      </c>
      <c r="Z163" s="5" t="str">
        <f>IFERROR(35*R163+14.1*S163+15.1*X163, "NA")</f>
        <v>NA</v>
      </c>
      <c r="AA163" s="5" t="str">
        <f>IFERROR(35*R163+14.1*S163+15.1*V163, "NA")</f>
        <v>NA</v>
      </c>
      <c r="AB163" s="5" t="str">
        <f>IFERROR(Z163*P163, "NA")</f>
        <v>NA</v>
      </c>
      <c r="AC163">
        <v>0</v>
      </c>
      <c r="AD163">
        <v>0</v>
      </c>
    </row>
    <row r="164" spans="1:30" hidden="1">
      <c r="A164" t="s">
        <v>43</v>
      </c>
      <c r="B164" t="s">
        <v>53</v>
      </c>
      <c r="C164" t="s">
        <v>204</v>
      </c>
      <c r="D164" t="s">
        <v>210</v>
      </c>
      <c r="E164">
        <v>69.5</v>
      </c>
      <c r="F164">
        <v>13.3</v>
      </c>
      <c r="G164" s="2">
        <v>1.5029055069999999</v>
      </c>
      <c r="H164">
        <v>98</v>
      </c>
      <c r="I164">
        <v>70</v>
      </c>
      <c r="J164">
        <v>1.4</v>
      </c>
      <c r="K164" t="s">
        <v>31</v>
      </c>
      <c r="L164">
        <v>3</v>
      </c>
      <c r="M164">
        <v>4.2</v>
      </c>
      <c r="N164">
        <v>0.33</v>
      </c>
      <c r="O164" s="6">
        <f>0.527*N164</f>
        <v>0.17391000000000001</v>
      </c>
      <c r="P164" s="6">
        <f>O164*(1-Q164)</f>
        <v>7.6520399999999988E-2</v>
      </c>
      <c r="Q164">
        <v>0.56000000000000005</v>
      </c>
      <c r="R164">
        <v>0.58899999999999997</v>
      </c>
      <c r="S164">
        <v>0.11</v>
      </c>
      <c r="T164" t="s">
        <v>31</v>
      </c>
      <c r="U164" t="s">
        <v>31</v>
      </c>
      <c r="V164" s="9">
        <v>0.20499999999999999</v>
      </c>
      <c r="W164" t="s">
        <v>31</v>
      </c>
      <c r="X164" t="s">
        <v>31</v>
      </c>
      <c r="Y164" s="4" t="str">
        <f>IFERROR(35*R164+14.1*S164+15.1*W164, "NA")</f>
        <v>NA</v>
      </c>
      <c r="Z164" s="5" t="str">
        <f>IFERROR(35*R164+14.1*S164+15.1*X164, "NA")</f>
        <v>NA</v>
      </c>
      <c r="AA164" s="5">
        <f>IFERROR(35*R164+14.1*S164+15.1*V164, "NA")</f>
        <v>25.261499999999998</v>
      </c>
      <c r="AB164" s="5">
        <f>IFERROR(AA164*P164, "NA")</f>
        <v>1.9330200845999996</v>
      </c>
      <c r="AC164">
        <v>0</v>
      </c>
      <c r="AD164">
        <v>2</v>
      </c>
    </row>
    <row r="165" spans="1:30" hidden="1">
      <c r="A165" t="s">
        <v>67</v>
      </c>
      <c r="B165" t="s">
        <v>66</v>
      </c>
      <c r="C165" t="s">
        <v>128</v>
      </c>
      <c r="D165" t="s">
        <v>164</v>
      </c>
      <c r="E165">
        <v>18</v>
      </c>
      <c r="F165">
        <v>5.2</v>
      </c>
      <c r="G165" s="2">
        <v>0.46147037800000001</v>
      </c>
      <c r="H165">
        <v>3</v>
      </c>
      <c r="I165">
        <v>6.1</v>
      </c>
      <c r="J165">
        <v>0.49199999999999999</v>
      </c>
      <c r="K165" t="s">
        <v>31</v>
      </c>
      <c r="L165" s="30">
        <v>8.33</v>
      </c>
      <c r="M165">
        <v>4.0979999999999999</v>
      </c>
      <c r="N165" s="12" t="s">
        <v>31</v>
      </c>
      <c r="O165" t="s">
        <v>31</v>
      </c>
      <c r="P165" s="6" t="e">
        <f>0.75*N165</f>
        <v>#VALUE!</v>
      </c>
      <c r="Q165" t="s">
        <v>31</v>
      </c>
      <c r="R165" t="s">
        <v>31</v>
      </c>
      <c r="S165" t="s">
        <v>31</v>
      </c>
      <c r="T165" t="s">
        <v>31</v>
      </c>
      <c r="U165" t="s">
        <v>31</v>
      </c>
      <c r="V165" t="s">
        <v>31</v>
      </c>
      <c r="W165" t="s">
        <v>31</v>
      </c>
      <c r="X165" t="s">
        <v>31</v>
      </c>
      <c r="Y165" s="4" t="str">
        <f>IFERROR(35*R165+14.1*S165+15.1*W165, "NA")</f>
        <v>NA</v>
      </c>
      <c r="Z165" s="5" t="str">
        <f>IFERROR(35*R165+14.1*S165+15.1*X165, "NA")</f>
        <v>NA</v>
      </c>
      <c r="AA165" s="5" t="str">
        <f>IFERROR(35*R165+14.1*S165+15.1*V165, "NA")</f>
        <v>NA</v>
      </c>
      <c r="AB165" s="5" t="str">
        <f>IFERROR(Z165*P165, "NA")</f>
        <v>NA</v>
      </c>
      <c r="AC165">
        <v>2</v>
      </c>
      <c r="AD165">
        <v>2</v>
      </c>
    </row>
    <row r="166" spans="1:30" hidden="1">
      <c r="A166" t="s">
        <v>78</v>
      </c>
      <c r="B166" t="s">
        <v>77</v>
      </c>
      <c r="C166" t="s">
        <v>128</v>
      </c>
      <c r="D166" t="s">
        <v>169</v>
      </c>
      <c r="E166">
        <v>39</v>
      </c>
      <c r="F166">
        <v>8.3000000000000007</v>
      </c>
      <c r="G166" s="2">
        <v>0.90704089499999996</v>
      </c>
      <c r="H166">
        <v>48</v>
      </c>
      <c r="I166">
        <v>19.899999999999999</v>
      </c>
      <c r="J166">
        <v>1.206</v>
      </c>
      <c r="K166" t="s">
        <v>31</v>
      </c>
      <c r="L166" s="30">
        <v>3.35</v>
      </c>
      <c r="M166">
        <v>4.04</v>
      </c>
      <c r="N166">
        <v>1.9570000000000001</v>
      </c>
      <c r="O166">
        <v>2.74</v>
      </c>
      <c r="P166">
        <v>0.91800000000000004</v>
      </c>
      <c r="Q166">
        <v>0.8</v>
      </c>
      <c r="R166">
        <v>9.9000000000000005E-2</v>
      </c>
      <c r="S166">
        <v>6.4000000000000001E-2</v>
      </c>
      <c r="T166">
        <v>1.4E-2</v>
      </c>
      <c r="U166" t="s">
        <v>31</v>
      </c>
      <c r="V166" t="s">
        <v>31</v>
      </c>
      <c r="W166" t="s">
        <v>31</v>
      </c>
      <c r="X166">
        <v>1.4E-2</v>
      </c>
      <c r="Y166" s="4" t="str">
        <f>IFERROR(35*R166+14.1*S166+15.1*W166, "NA")</f>
        <v>NA</v>
      </c>
      <c r="Z166" s="5">
        <f>IFERROR(35*R166+14.1*S166+15.1*X166, "NA")</f>
        <v>4.5788000000000002</v>
      </c>
      <c r="AA166" s="5" t="str">
        <f>IFERROR(35*R166+14.1*S166+15.1*V166, "NA")</f>
        <v>NA</v>
      </c>
      <c r="AB166" s="5">
        <f>IFERROR(Z166*P166, "NA")</f>
        <v>4.2033384000000007</v>
      </c>
      <c r="AC166">
        <v>1</v>
      </c>
      <c r="AD166">
        <v>0</v>
      </c>
    </row>
    <row r="167" spans="1:30" hidden="1">
      <c r="A167" t="s">
        <v>80</v>
      </c>
      <c r="B167" t="s">
        <v>187</v>
      </c>
      <c r="C167" t="s">
        <v>128</v>
      </c>
      <c r="D167" t="s">
        <v>178</v>
      </c>
      <c r="E167">
        <v>32.5</v>
      </c>
      <c r="F167">
        <v>8.9</v>
      </c>
      <c r="G167" s="2">
        <v>0.77343226300000001</v>
      </c>
      <c r="H167">
        <v>28</v>
      </c>
      <c r="I167">
        <v>12</v>
      </c>
      <c r="J167">
        <v>2.3330000000000002</v>
      </c>
      <c r="K167">
        <v>38</v>
      </c>
      <c r="L167">
        <v>1.7</v>
      </c>
      <c r="M167">
        <v>3.9670000000000001</v>
      </c>
      <c r="N167" t="s">
        <v>31</v>
      </c>
      <c r="O167" t="s">
        <v>31</v>
      </c>
      <c r="P167" t="s">
        <v>31</v>
      </c>
      <c r="Q167" t="s">
        <v>31</v>
      </c>
      <c r="R167" t="s">
        <v>31</v>
      </c>
      <c r="S167" t="s">
        <v>31</v>
      </c>
      <c r="T167" t="s">
        <v>31</v>
      </c>
      <c r="U167" t="s">
        <v>31</v>
      </c>
      <c r="V167" t="s">
        <v>31</v>
      </c>
      <c r="W167" t="s">
        <v>31</v>
      </c>
      <c r="X167" t="s">
        <v>31</v>
      </c>
      <c r="Y167" s="4" t="str">
        <f>IFERROR(35*R167+14.1*S167+15.1*W167, "NA")</f>
        <v>NA</v>
      </c>
      <c r="Z167" s="5" t="str">
        <f>IFERROR(35*R167+14.1*S167+15.1*X167, "NA")</f>
        <v>NA</v>
      </c>
      <c r="AA167" s="5" t="str">
        <f>IFERROR(35*R167+14.1*S167+15.1*V167, "NA")</f>
        <v>NA</v>
      </c>
      <c r="AB167" s="5" t="str">
        <f>IFERROR(Z167*P167, "NA")</f>
        <v>NA</v>
      </c>
      <c r="AC167">
        <v>0</v>
      </c>
      <c r="AD167">
        <v>0</v>
      </c>
    </row>
    <row r="168" spans="1:30" hidden="1">
      <c r="A168" t="s">
        <v>162</v>
      </c>
      <c r="B168" t="s">
        <v>161</v>
      </c>
      <c r="C168" t="s">
        <v>128</v>
      </c>
      <c r="D168" t="s">
        <v>126</v>
      </c>
      <c r="E168">
        <v>18</v>
      </c>
      <c r="F168">
        <v>7.4</v>
      </c>
      <c r="G168" s="2">
        <v>0.46147037800000001</v>
      </c>
      <c r="H168">
        <v>9</v>
      </c>
      <c r="I168">
        <v>23</v>
      </c>
      <c r="J168">
        <v>0.9</v>
      </c>
      <c r="K168">
        <v>39</v>
      </c>
      <c r="L168">
        <v>4.33</v>
      </c>
      <c r="M168">
        <v>3.9</v>
      </c>
      <c r="N168">
        <v>0.01</v>
      </c>
      <c r="O168" t="s">
        <v>31</v>
      </c>
      <c r="P168">
        <v>6.0000000000000001E-3</v>
      </c>
      <c r="Q168" t="s">
        <v>31</v>
      </c>
      <c r="R168">
        <v>0.48799999999999999</v>
      </c>
      <c r="S168">
        <v>0.107</v>
      </c>
      <c r="T168">
        <v>1E-3</v>
      </c>
      <c r="U168">
        <v>2.1000000000000001E-2</v>
      </c>
      <c r="V168" t="s">
        <v>31</v>
      </c>
      <c r="W168" t="s">
        <v>31</v>
      </c>
      <c r="X168">
        <v>2.1999999999999999E-2</v>
      </c>
      <c r="Y168" s="4" t="str">
        <f>IFERROR(35*R168+14.1*S168+15.1*W168, "NA")</f>
        <v>NA</v>
      </c>
      <c r="Z168" s="5">
        <f>IFERROR(35*R168+14.1*S168+15.1*X168, "NA")</f>
        <v>18.9209</v>
      </c>
      <c r="AA168" s="5" t="str">
        <f>IFERROR(35*R168+14.1*S168+15.1*V168, "NA")</f>
        <v>NA</v>
      </c>
      <c r="AB168" s="5">
        <f>IFERROR(Z168*P168, "NA")</f>
        <v>0.1135254</v>
      </c>
      <c r="AC168">
        <v>0</v>
      </c>
      <c r="AD168">
        <v>0</v>
      </c>
    </row>
    <row r="169" spans="1:30" hidden="1">
      <c r="A169" t="s">
        <v>75</v>
      </c>
      <c r="B169" t="s">
        <v>99</v>
      </c>
      <c r="C169" t="s">
        <v>70</v>
      </c>
      <c r="D169" t="s">
        <v>90</v>
      </c>
      <c r="E169">
        <v>15</v>
      </c>
      <c r="F169">
        <v>6.9</v>
      </c>
      <c r="G169" s="2">
        <v>0.39349502400000003</v>
      </c>
      <c r="H169">
        <v>2</v>
      </c>
      <c r="I169">
        <v>32</v>
      </c>
      <c r="J169">
        <v>6.3E-2</v>
      </c>
      <c r="K169">
        <v>122</v>
      </c>
      <c r="L169">
        <v>61</v>
      </c>
      <c r="M169">
        <v>3.8130000000000002</v>
      </c>
      <c r="N169">
        <v>0.04</v>
      </c>
      <c r="O169" t="s">
        <v>31</v>
      </c>
      <c r="P169" s="6">
        <v>7.3000000000000001E-3</v>
      </c>
      <c r="Q169">
        <v>0.92</v>
      </c>
      <c r="R169" t="s">
        <v>31</v>
      </c>
      <c r="S169" t="s">
        <v>31</v>
      </c>
      <c r="T169" t="s">
        <v>31</v>
      </c>
      <c r="U169" t="s">
        <v>31</v>
      </c>
      <c r="V169" t="s">
        <v>31</v>
      </c>
      <c r="W169" t="s">
        <v>31</v>
      </c>
      <c r="X169" t="s">
        <v>31</v>
      </c>
      <c r="Y169" s="4" t="str">
        <f>IFERROR(35*R169+14.1*S169+15.1*W169, "NA")</f>
        <v>NA</v>
      </c>
      <c r="Z169" s="5" t="str">
        <f>IFERROR(35*R169+14.1*S169+15.1*X169, "NA")</f>
        <v>NA</v>
      </c>
      <c r="AA169" s="5" t="str">
        <f>IFERROR(35*R169+14.1*S169+15.1*V169, "NA")</f>
        <v>NA</v>
      </c>
      <c r="AB169" s="14">
        <f>P169*21.045</f>
        <v>0.1536285</v>
      </c>
      <c r="AC169">
        <v>0</v>
      </c>
      <c r="AD169">
        <v>2</v>
      </c>
    </row>
    <row r="170" spans="1:30" hidden="1">
      <c r="A170" t="s">
        <v>87</v>
      </c>
      <c r="B170" t="s">
        <v>118</v>
      </c>
      <c r="C170" t="s">
        <v>128</v>
      </c>
      <c r="D170" t="s">
        <v>164</v>
      </c>
      <c r="E170">
        <v>18</v>
      </c>
      <c r="F170">
        <v>5.2</v>
      </c>
      <c r="G170" s="2">
        <v>0.46147037800000001</v>
      </c>
      <c r="H170">
        <v>23</v>
      </c>
      <c r="I170">
        <v>22.5</v>
      </c>
      <c r="J170">
        <v>1.022</v>
      </c>
      <c r="K170" t="s">
        <v>31</v>
      </c>
      <c r="L170" s="30">
        <v>3.71</v>
      </c>
      <c r="M170">
        <v>3.7909999999999999</v>
      </c>
      <c r="N170">
        <v>2.5000000000000001E-2</v>
      </c>
      <c r="O170" t="s">
        <v>31</v>
      </c>
      <c r="P170">
        <v>1.2999999999999999E-2</v>
      </c>
      <c r="Q170" t="s">
        <v>31</v>
      </c>
      <c r="R170">
        <v>0.50800000000000001</v>
      </c>
      <c r="S170" s="6">
        <v>0.05</v>
      </c>
      <c r="T170">
        <v>1.2E-2</v>
      </c>
      <c r="U170">
        <v>4.2000000000000003E-2</v>
      </c>
      <c r="V170" t="s">
        <v>31</v>
      </c>
      <c r="W170" t="s">
        <v>31</v>
      </c>
      <c r="X170">
        <v>5.3999999999999999E-2</v>
      </c>
      <c r="Y170" s="4" t="str">
        <f>IFERROR(35*R170+14.1*S170+15.1*W170, "NA")</f>
        <v>NA</v>
      </c>
      <c r="Z170" s="5">
        <f>IFERROR(35*R170+14.1*S170+15.1*X170, "NA")</f>
        <v>19.3004</v>
      </c>
      <c r="AA170" s="5" t="str">
        <f>IFERROR(35*R170+14.1*S170+15.1*V170, "NA")</f>
        <v>NA</v>
      </c>
      <c r="AB170" s="5">
        <f>IFERROR(Z170*P170, "NA")</f>
        <v>0.25090519999999999</v>
      </c>
      <c r="AC170">
        <v>1</v>
      </c>
      <c r="AD170">
        <v>2</v>
      </c>
    </row>
    <row r="171" spans="1:30" hidden="1">
      <c r="A171" t="s">
        <v>82</v>
      </c>
      <c r="B171" t="s">
        <v>102</v>
      </c>
      <c r="C171" t="s">
        <v>128</v>
      </c>
      <c r="D171" t="s">
        <v>178</v>
      </c>
      <c r="E171">
        <v>32.5</v>
      </c>
      <c r="F171">
        <v>8.9</v>
      </c>
      <c r="G171" s="2">
        <v>0.77343226300000001</v>
      </c>
      <c r="H171">
        <v>5</v>
      </c>
      <c r="I171">
        <v>10</v>
      </c>
      <c r="J171">
        <v>0.5</v>
      </c>
      <c r="K171" t="s">
        <v>31</v>
      </c>
      <c r="L171" s="30">
        <v>7.29</v>
      </c>
      <c r="M171">
        <v>3.6429999999999998</v>
      </c>
      <c r="N171">
        <v>2.8000000000000001E-2</v>
      </c>
      <c r="O171">
        <v>0.01</v>
      </c>
      <c r="P171">
        <v>7.0000000000000001E-3</v>
      </c>
      <c r="Q171">
        <v>0.66</v>
      </c>
      <c r="R171">
        <v>5.5E-2</v>
      </c>
      <c r="S171">
        <v>6.9000000000000006E-2</v>
      </c>
      <c r="T171">
        <v>8.9999999999999993E-3</v>
      </c>
      <c r="U171" t="s">
        <v>31</v>
      </c>
      <c r="V171" t="s">
        <v>31</v>
      </c>
      <c r="W171" t="s">
        <v>31</v>
      </c>
      <c r="X171">
        <v>8.9999999999999993E-3</v>
      </c>
      <c r="Y171" s="4" t="str">
        <f>IFERROR(35*R171+14.1*S171+15.1*W171, "NA")</f>
        <v>NA</v>
      </c>
      <c r="Z171" s="5">
        <f>IFERROR(35*R171+14.1*S171+15.1*X171, "NA")</f>
        <v>3.0337999999999998</v>
      </c>
      <c r="AA171" s="5" t="str">
        <f>IFERROR(35*R171+14.1*S171+15.1*V171, "NA")</f>
        <v>NA</v>
      </c>
      <c r="AB171" s="5">
        <f>IFERROR(Z171*P171, "NA")</f>
        <v>2.1236599999999998E-2</v>
      </c>
      <c r="AC171">
        <v>1</v>
      </c>
      <c r="AD171">
        <v>0</v>
      </c>
    </row>
    <row r="172" spans="1:30" hidden="1">
      <c r="A172" t="s">
        <v>87</v>
      </c>
      <c r="B172" t="s">
        <v>118</v>
      </c>
      <c r="C172" t="s">
        <v>204</v>
      </c>
      <c r="D172" t="s">
        <v>210</v>
      </c>
      <c r="E172">
        <v>69.5</v>
      </c>
      <c r="F172">
        <v>13.3</v>
      </c>
      <c r="G172" s="2">
        <v>1.5029055069999999</v>
      </c>
      <c r="H172">
        <v>5</v>
      </c>
      <c r="I172" t="s">
        <v>31</v>
      </c>
      <c r="J172" s="30">
        <v>0.38200000000000001</v>
      </c>
      <c r="K172">
        <v>47</v>
      </c>
      <c r="L172">
        <v>9.4</v>
      </c>
      <c r="M172">
        <v>3.593</v>
      </c>
      <c r="N172">
        <v>2.5000000000000001E-2</v>
      </c>
      <c r="O172" t="s">
        <v>31</v>
      </c>
      <c r="P172">
        <v>1.2999999999999999E-2</v>
      </c>
      <c r="Q172" t="s">
        <v>31</v>
      </c>
      <c r="R172">
        <v>0.50800000000000001</v>
      </c>
      <c r="S172" s="6">
        <v>0.05</v>
      </c>
      <c r="T172">
        <v>1.2E-2</v>
      </c>
      <c r="U172">
        <v>4.2000000000000003E-2</v>
      </c>
      <c r="V172" t="s">
        <v>31</v>
      </c>
      <c r="W172" t="s">
        <v>31</v>
      </c>
      <c r="X172">
        <v>5.3999999999999999E-2</v>
      </c>
      <c r="Y172" s="4" t="str">
        <f>IFERROR(35*R172+14.1*S172+15.1*W172, "NA")</f>
        <v>NA</v>
      </c>
      <c r="Z172" s="5">
        <f>IFERROR(35*R172+14.1*S172+15.1*X172, "NA")</f>
        <v>19.3004</v>
      </c>
      <c r="AA172" s="5" t="str">
        <f>IFERROR(35*R172+14.1*S172+15.1*V172, "NA")</f>
        <v>NA</v>
      </c>
      <c r="AB172" s="5">
        <f>IFERROR(Z172*P172, "NA")</f>
        <v>0.25090519999999999</v>
      </c>
      <c r="AC172">
        <v>1</v>
      </c>
      <c r="AD172">
        <v>2</v>
      </c>
    </row>
    <row r="173" spans="1:30" hidden="1">
      <c r="A173" t="s">
        <v>67</v>
      </c>
      <c r="B173" t="s">
        <v>155</v>
      </c>
      <c r="C173" t="s">
        <v>128</v>
      </c>
      <c r="D173" t="s">
        <v>178</v>
      </c>
      <c r="E173">
        <v>32.5</v>
      </c>
      <c r="F173">
        <v>8.9</v>
      </c>
      <c r="G173" s="2">
        <v>0.77343226300000001</v>
      </c>
      <c r="H173">
        <v>22</v>
      </c>
      <c r="I173">
        <v>13.3</v>
      </c>
      <c r="J173">
        <v>1.6539999999999999</v>
      </c>
      <c r="K173" t="s">
        <v>31</v>
      </c>
      <c r="L173" s="30">
        <v>2.1</v>
      </c>
      <c r="M173">
        <v>3.4740000000000002</v>
      </c>
      <c r="N173" t="s">
        <v>31</v>
      </c>
      <c r="O173" t="s">
        <v>31</v>
      </c>
      <c r="P173" t="s">
        <v>31</v>
      </c>
      <c r="Q173" t="s">
        <v>31</v>
      </c>
      <c r="R173" t="s">
        <v>31</v>
      </c>
      <c r="S173" t="s">
        <v>31</v>
      </c>
      <c r="T173" t="s">
        <v>31</v>
      </c>
      <c r="U173" t="s">
        <v>31</v>
      </c>
      <c r="V173" t="s">
        <v>31</v>
      </c>
      <c r="W173" t="s">
        <v>31</v>
      </c>
      <c r="X173" t="s">
        <v>31</v>
      </c>
      <c r="Y173" s="4" t="str">
        <f>IFERROR(35*R173+14.1*S173+15.1*W173, "NA")</f>
        <v>NA</v>
      </c>
      <c r="Z173" s="5" t="str">
        <f>IFERROR(35*R173+14.1*S173+15.1*X173, "NA")</f>
        <v>NA</v>
      </c>
      <c r="AA173" s="5" t="str">
        <f>IFERROR(35*R173+14.1*S173+15.1*V173, "NA")</f>
        <v>NA</v>
      </c>
      <c r="AB173" s="5" t="str">
        <f>IFERROR(Z173*P173, "NA")</f>
        <v>NA</v>
      </c>
      <c r="AC173">
        <v>2</v>
      </c>
      <c r="AD173">
        <v>0</v>
      </c>
    </row>
    <row r="174" spans="1:30" hidden="1">
      <c r="A174" t="s">
        <v>47</v>
      </c>
      <c r="B174" t="s">
        <v>180</v>
      </c>
      <c r="C174" t="s">
        <v>204</v>
      </c>
      <c r="D174" t="s">
        <v>210</v>
      </c>
      <c r="E174">
        <v>69.5</v>
      </c>
      <c r="F174">
        <v>13.3</v>
      </c>
      <c r="G174" s="2">
        <v>1.5029055069999999</v>
      </c>
      <c r="H174">
        <v>17</v>
      </c>
      <c r="I174">
        <v>8</v>
      </c>
      <c r="J174">
        <v>2.125</v>
      </c>
      <c r="K174" t="s">
        <v>31</v>
      </c>
      <c r="L174" s="30">
        <v>1.6</v>
      </c>
      <c r="M174">
        <v>3.4020000000000001</v>
      </c>
      <c r="N174" t="s">
        <v>31</v>
      </c>
      <c r="O174" t="s">
        <v>31</v>
      </c>
      <c r="P174" t="s">
        <v>31</v>
      </c>
      <c r="Q174" t="s">
        <v>31</v>
      </c>
      <c r="R174">
        <v>0.40799999999999997</v>
      </c>
      <c r="S174">
        <v>8.1000000000000003E-2</v>
      </c>
      <c r="T174" t="s">
        <v>31</v>
      </c>
      <c r="U174" t="s">
        <v>31</v>
      </c>
      <c r="V174" t="s">
        <v>31</v>
      </c>
      <c r="W174">
        <v>0.42499999999999999</v>
      </c>
      <c r="X174" t="s">
        <v>31</v>
      </c>
      <c r="Y174" s="4">
        <f>IFERROR(35*R174+14.1*S174+15.1*W174, "NA")</f>
        <v>21.839600000000001</v>
      </c>
      <c r="Z174" s="5" t="str">
        <f>IFERROR(35*R174+14.1*S174+15.1*X174, "NA")</f>
        <v>NA</v>
      </c>
      <c r="AA174" s="5" t="str">
        <f>IFERROR(35*R174+14.1*S174+15.1*V174, "NA")</f>
        <v>NA</v>
      </c>
      <c r="AB174" s="5" t="str">
        <f>IFERROR(Z174*P174, "NA")</f>
        <v>NA</v>
      </c>
      <c r="AC174">
        <v>2</v>
      </c>
      <c r="AD174">
        <v>0</v>
      </c>
    </row>
    <row r="175" spans="1:30" hidden="1">
      <c r="A175" t="s">
        <v>82</v>
      </c>
      <c r="B175" t="s">
        <v>102</v>
      </c>
      <c r="C175" t="s">
        <v>204</v>
      </c>
      <c r="D175" t="s">
        <v>210</v>
      </c>
      <c r="E175">
        <v>69.5</v>
      </c>
      <c r="F175">
        <v>13.3</v>
      </c>
      <c r="G175" s="2">
        <v>1.5029055069999999</v>
      </c>
      <c r="H175">
        <v>21</v>
      </c>
      <c r="I175">
        <v>102</v>
      </c>
      <c r="J175">
        <v>0.20599999999999999</v>
      </c>
      <c r="K175" t="s">
        <v>31</v>
      </c>
      <c r="L175">
        <v>16.5</v>
      </c>
      <c r="M175">
        <v>3.3969999999999998</v>
      </c>
      <c r="N175">
        <v>2.8000000000000001E-2</v>
      </c>
      <c r="O175">
        <v>0.01</v>
      </c>
      <c r="P175">
        <v>7.0000000000000001E-3</v>
      </c>
      <c r="Q175">
        <v>0.66</v>
      </c>
      <c r="R175">
        <v>5.5E-2</v>
      </c>
      <c r="S175">
        <v>6.9000000000000006E-2</v>
      </c>
      <c r="T175">
        <v>8.9999999999999993E-3</v>
      </c>
      <c r="U175" t="s">
        <v>31</v>
      </c>
      <c r="V175" t="s">
        <v>31</v>
      </c>
      <c r="W175" t="s">
        <v>31</v>
      </c>
      <c r="X175">
        <v>8.9999999999999993E-3</v>
      </c>
      <c r="Y175" s="4" t="str">
        <f>IFERROR(35*R175+14.1*S175+15.1*W175, "NA")</f>
        <v>NA</v>
      </c>
      <c r="Z175" s="5">
        <f>IFERROR(35*R175+14.1*S175+15.1*X175, "NA")</f>
        <v>3.0337999999999998</v>
      </c>
      <c r="AA175" s="5" t="str">
        <f>IFERROR(35*R175+14.1*S175+15.1*V175, "NA")</f>
        <v>NA</v>
      </c>
      <c r="AB175" s="5">
        <f>IFERROR(Z175*P175, "NA")</f>
        <v>2.1236599999999998E-2</v>
      </c>
      <c r="AC175">
        <v>0</v>
      </c>
      <c r="AD175">
        <v>0</v>
      </c>
    </row>
    <row r="176" spans="1:30" hidden="1">
      <c r="A176" t="s">
        <v>82</v>
      </c>
      <c r="B176" t="s">
        <v>102</v>
      </c>
      <c r="C176" t="s">
        <v>204</v>
      </c>
      <c r="D176" t="s">
        <v>203</v>
      </c>
      <c r="E176">
        <v>54</v>
      </c>
      <c r="F176">
        <v>11.1</v>
      </c>
      <c r="G176" s="2">
        <v>1.205449054</v>
      </c>
      <c r="H176">
        <v>3</v>
      </c>
      <c r="I176">
        <v>10</v>
      </c>
      <c r="J176">
        <v>0.3</v>
      </c>
      <c r="K176" t="s">
        <v>31</v>
      </c>
      <c r="L176" s="30">
        <v>10.75</v>
      </c>
      <c r="M176">
        <v>3.2250000000000001</v>
      </c>
      <c r="N176">
        <v>2.8000000000000001E-2</v>
      </c>
      <c r="O176">
        <v>0.01</v>
      </c>
      <c r="P176">
        <v>7.0000000000000001E-3</v>
      </c>
      <c r="Q176">
        <v>0.66</v>
      </c>
      <c r="R176">
        <v>5.5E-2</v>
      </c>
      <c r="S176">
        <v>6.9000000000000006E-2</v>
      </c>
      <c r="T176">
        <v>8.9999999999999993E-3</v>
      </c>
      <c r="U176" t="s">
        <v>31</v>
      </c>
      <c r="V176" t="s">
        <v>31</v>
      </c>
      <c r="W176" t="s">
        <v>31</v>
      </c>
      <c r="X176">
        <v>8.9999999999999993E-3</v>
      </c>
      <c r="Y176" s="4" t="str">
        <f>IFERROR(35*R176+14.1*S176+15.1*W176, "NA")</f>
        <v>NA</v>
      </c>
      <c r="Z176" s="5">
        <f>IFERROR(35*R176+14.1*S176+15.1*X176, "NA")</f>
        <v>3.0337999999999998</v>
      </c>
      <c r="AA176" s="5" t="str">
        <f>IFERROR(35*R176+14.1*S176+15.1*V176, "NA")</f>
        <v>NA</v>
      </c>
      <c r="AB176" s="5">
        <f>IFERROR(Z176*P176, "NA")</f>
        <v>2.1236599999999998E-2</v>
      </c>
      <c r="AC176">
        <v>2</v>
      </c>
      <c r="AD176">
        <v>0</v>
      </c>
    </row>
    <row r="177" spans="1:30" hidden="1">
      <c r="A177" t="s">
        <v>82</v>
      </c>
      <c r="B177" t="s">
        <v>81</v>
      </c>
      <c r="C177" t="s">
        <v>128</v>
      </c>
      <c r="D177" t="s">
        <v>178</v>
      </c>
      <c r="E177">
        <v>32.5</v>
      </c>
      <c r="F177">
        <v>8.9</v>
      </c>
      <c r="G177" s="2">
        <v>0.77343226300000001</v>
      </c>
      <c r="H177">
        <v>86</v>
      </c>
      <c r="I177">
        <v>56</v>
      </c>
      <c r="J177">
        <v>1.536</v>
      </c>
      <c r="K177">
        <v>178</v>
      </c>
      <c r="L177">
        <v>2.0699999999999998</v>
      </c>
      <c r="M177">
        <v>3.1789999999999998</v>
      </c>
      <c r="N177">
        <v>0.74199999999999999</v>
      </c>
      <c r="O177">
        <v>0.59</v>
      </c>
      <c r="P177">
        <v>0.56899999999999995</v>
      </c>
      <c r="Q177">
        <v>0.8</v>
      </c>
      <c r="R177">
        <v>7.4999999999999997E-2</v>
      </c>
      <c r="S177">
        <v>4.8000000000000001E-2</v>
      </c>
      <c r="T177">
        <v>5.2999999999999999E-2</v>
      </c>
      <c r="U177">
        <v>0.11</v>
      </c>
      <c r="V177">
        <v>0.88</v>
      </c>
      <c r="W177" t="s">
        <v>31</v>
      </c>
      <c r="X177">
        <v>0.16400000000000001</v>
      </c>
      <c r="Y177" s="4" t="str">
        <f>IFERROR(35*R177+14.1*S177+15.1*W177, "NA")</f>
        <v>NA</v>
      </c>
      <c r="Z177" s="5">
        <f>IFERROR(35*R177+14.1*S177+15.1*X177, "NA")</f>
        <v>5.7782</v>
      </c>
      <c r="AA177" s="5">
        <f>IFERROR(35*R177+14.1*S177+15.1*V177, "NA")</f>
        <v>16.5898</v>
      </c>
      <c r="AB177" s="5">
        <f>IFERROR(AA177*P177, "NA")</f>
        <v>9.4395961999999987</v>
      </c>
      <c r="AC177">
        <v>0</v>
      </c>
      <c r="AD177">
        <v>0</v>
      </c>
    </row>
    <row r="178" spans="1:30" hidden="1">
      <c r="A178" t="s">
        <v>65</v>
      </c>
      <c r="B178" t="s">
        <v>63</v>
      </c>
      <c r="C178" t="s">
        <v>64</v>
      </c>
      <c r="D178" t="s">
        <v>121</v>
      </c>
      <c r="E178">
        <v>343.5</v>
      </c>
      <c r="F178">
        <v>30.1</v>
      </c>
      <c r="G178" s="2">
        <v>6.0734919850000004</v>
      </c>
      <c r="H178">
        <v>5</v>
      </c>
      <c r="I178">
        <v>32</v>
      </c>
      <c r="J178">
        <v>0.156</v>
      </c>
      <c r="K178">
        <v>90</v>
      </c>
      <c r="L178">
        <v>20</v>
      </c>
      <c r="M178">
        <v>3.12</v>
      </c>
      <c r="N178">
        <v>0.93500000000000005</v>
      </c>
      <c r="O178">
        <v>0.7</v>
      </c>
      <c r="P178">
        <v>0.35</v>
      </c>
      <c r="Q178">
        <v>0.41</v>
      </c>
      <c r="R178">
        <v>0.71099999999999997</v>
      </c>
      <c r="S178">
        <v>8.7999999999999995E-2</v>
      </c>
      <c r="T178">
        <v>1.2E-2</v>
      </c>
      <c r="U178" t="s">
        <v>31</v>
      </c>
      <c r="V178" t="s">
        <v>31</v>
      </c>
      <c r="W178">
        <v>0.16500000000000001</v>
      </c>
      <c r="X178">
        <v>1.2E-2</v>
      </c>
      <c r="Y178" s="4">
        <f>IFERROR(35*R178+14.1*S178+15.1*W178, "NA")</f>
        <v>28.6173</v>
      </c>
      <c r="Z178" s="5">
        <f>IFERROR(35*R178+14.1*S178+15.1*X178, "NA")</f>
        <v>26.306999999999999</v>
      </c>
      <c r="AA178" s="5" t="str">
        <f>IFERROR(35*R178+14.1*S178+15.1*V178, "NA")</f>
        <v>NA</v>
      </c>
      <c r="AB178" s="5">
        <f>IFERROR(Y178*P178, "NA")</f>
        <v>10.016055</v>
      </c>
      <c r="AC178">
        <v>0</v>
      </c>
      <c r="AD178">
        <v>0</v>
      </c>
    </row>
    <row r="179" spans="1:30" hidden="1">
      <c r="A179" t="s">
        <v>78</v>
      </c>
      <c r="B179" t="s">
        <v>77</v>
      </c>
      <c r="C179" t="s">
        <v>70</v>
      </c>
      <c r="D179" t="s">
        <v>68</v>
      </c>
      <c r="E179">
        <v>11</v>
      </c>
      <c r="F179">
        <v>6.1</v>
      </c>
      <c r="G179" s="2">
        <v>0.30006296300000002</v>
      </c>
      <c r="H179">
        <v>38</v>
      </c>
      <c r="I179">
        <v>32</v>
      </c>
      <c r="J179">
        <v>1.1879999999999999</v>
      </c>
      <c r="K179">
        <v>70</v>
      </c>
      <c r="L179">
        <v>2.5</v>
      </c>
      <c r="M179">
        <v>2.9689999999999999</v>
      </c>
      <c r="N179">
        <v>1.9570000000000001</v>
      </c>
      <c r="O179">
        <v>2.74</v>
      </c>
      <c r="P179">
        <v>0.91800000000000004</v>
      </c>
      <c r="Q179">
        <v>0.8</v>
      </c>
      <c r="R179">
        <v>9.9000000000000005E-2</v>
      </c>
      <c r="S179">
        <v>6.4000000000000001E-2</v>
      </c>
      <c r="T179">
        <v>1.4E-2</v>
      </c>
      <c r="U179" t="s">
        <v>31</v>
      </c>
      <c r="V179" t="s">
        <v>31</v>
      </c>
      <c r="W179" t="s">
        <v>31</v>
      </c>
      <c r="X179">
        <v>1.4E-2</v>
      </c>
      <c r="Y179" s="4" t="str">
        <f>IFERROR(35*R179+14.1*S179+15.1*W179, "NA")</f>
        <v>NA</v>
      </c>
      <c r="Z179" s="5">
        <f>IFERROR(35*R179+14.1*S179+15.1*X179, "NA")</f>
        <v>4.5788000000000002</v>
      </c>
      <c r="AA179" s="5" t="str">
        <f>IFERROR(35*R179+14.1*S179+15.1*V179, "NA")</f>
        <v>NA</v>
      </c>
      <c r="AB179" s="5">
        <f>IFERROR(Z179*P179, "NA")</f>
        <v>4.2033384000000007</v>
      </c>
      <c r="AC179">
        <v>0</v>
      </c>
      <c r="AD179">
        <v>0</v>
      </c>
    </row>
    <row r="180" spans="1:30" hidden="1">
      <c r="A180" t="s">
        <v>87</v>
      </c>
      <c r="B180" t="s">
        <v>86</v>
      </c>
      <c r="C180" t="s">
        <v>204</v>
      </c>
      <c r="D180" t="s">
        <v>210</v>
      </c>
      <c r="E180">
        <v>69.5</v>
      </c>
      <c r="F180">
        <v>13.3</v>
      </c>
      <c r="G180" s="2">
        <v>1.5029055069999999</v>
      </c>
      <c r="H180">
        <v>3</v>
      </c>
      <c r="I180">
        <v>20.8</v>
      </c>
      <c r="J180">
        <v>0.14399999999999999</v>
      </c>
      <c r="K180" t="s">
        <v>31</v>
      </c>
      <c r="L180" s="30">
        <v>19.04</v>
      </c>
      <c r="M180">
        <v>2.7469999999999999</v>
      </c>
      <c r="N180">
        <v>0.161</v>
      </c>
      <c r="O180">
        <v>0.1</v>
      </c>
      <c r="P180">
        <v>8.0000000000000002E-3</v>
      </c>
      <c r="Q180">
        <v>0.86</v>
      </c>
      <c r="R180">
        <v>0.08</v>
      </c>
      <c r="S180">
        <v>2.9000000000000001E-2</v>
      </c>
      <c r="T180">
        <v>1E-3</v>
      </c>
      <c r="U180" t="s">
        <v>31</v>
      </c>
      <c r="V180" t="s">
        <v>31</v>
      </c>
      <c r="W180" t="s">
        <v>31</v>
      </c>
      <c r="X180">
        <v>1E-3</v>
      </c>
      <c r="Y180" s="4" t="str">
        <f>IFERROR(35*R180+14.1*S180+15.1*W180, "NA")</f>
        <v>NA</v>
      </c>
      <c r="Z180" s="5">
        <f>IFERROR(35*R180+14.1*S180+15.1*X180, "NA")</f>
        <v>3.2240000000000002</v>
      </c>
      <c r="AA180" s="5" t="str">
        <f>IFERROR(35*R180+14.1*S180+15.1*V180, "NA")</f>
        <v>NA</v>
      </c>
      <c r="AB180" s="5">
        <f>IFERROR(Z180*P180, "NA")</f>
        <v>2.5792000000000002E-2</v>
      </c>
      <c r="AC180">
        <v>2</v>
      </c>
      <c r="AD180">
        <v>0</v>
      </c>
    </row>
    <row r="181" spans="1:30" hidden="1">
      <c r="A181" t="s">
        <v>49</v>
      </c>
      <c r="B181" t="s">
        <v>72</v>
      </c>
      <c r="C181" t="s">
        <v>128</v>
      </c>
      <c r="D181" t="s">
        <v>178</v>
      </c>
      <c r="E181">
        <v>32.5</v>
      </c>
      <c r="F181">
        <v>8.9</v>
      </c>
      <c r="G181" s="2">
        <v>0.77343226300000001</v>
      </c>
      <c r="H181">
        <v>12</v>
      </c>
      <c r="I181">
        <v>4.5</v>
      </c>
      <c r="J181">
        <v>2.6669999999999998</v>
      </c>
      <c r="K181" t="s">
        <v>31</v>
      </c>
      <c r="L181">
        <v>1</v>
      </c>
      <c r="M181">
        <v>2.6669999999999998</v>
      </c>
      <c r="N181" t="s">
        <v>31</v>
      </c>
      <c r="O181" t="s">
        <v>31</v>
      </c>
      <c r="P181" t="s">
        <v>31</v>
      </c>
      <c r="Q181" t="s">
        <v>31</v>
      </c>
      <c r="R181" t="s">
        <v>31</v>
      </c>
      <c r="S181" t="s">
        <v>31</v>
      </c>
      <c r="T181" t="s">
        <v>31</v>
      </c>
      <c r="U181" t="s">
        <v>31</v>
      </c>
      <c r="V181" t="s">
        <v>31</v>
      </c>
      <c r="W181" t="s">
        <v>31</v>
      </c>
      <c r="X181" t="s">
        <v>31</v>
      </c>
      <c r="Y181" s="4" t="str">
        <f>IFERROR(35*R181+14.1*S181+15.1*W181, "NA")</f>
        <v>NA</v>
      </c>
      <c r="Z181" s="5" t="str">
        <f>IFERROR(35*R181+14.1*S181+15.1*X181, "NA")</f>
        <v>NA</v>
      </c>
      <c r="AA181" s="5" t="str">
        <f>IFERROR(35*R181+14.1*S181+15.1*V181, "NA")</f>
        <v>NA</v>
      </c>
      <c r="AB181" s="5" t="str">
        <f>IFERROR(Z181*P181, "NA")</f>
        <v>NA</v>
      </c>
      <c r="AC181">
        <v>0</v>
      </c>
      <c r="AD181">
        <v>0</v>
      </c>
    </row>
    <row r="182" spans="1:30" hidden="1">
      <c r="A182" t="s">
        <v>87</v>
      </c>
      <c r="B182" t="s">
        <v>118</v>
      </c>
      <c r="C182" t="s">
        <v>204</v>
      </c>
      <c r="D182" t="s">
        <v>203</v>
      </c>
      <c r="E182">
        <v>54</v>
      </c>
      <c r="F182">
        <v>11.1</v>
      </c>
      <c r="G182" s="2">
        <v>1.205449054</v>
      </c>
      <c r="H182">
        <v>7</v>
      </c>
      <c r="I182" t="s">
        <v>31</v>
      </c>
      <c r="J182" s="30">
        <v>0.11</v>
      </c>
      <c r="K182">
        <v>166</v>
      </c>
      <c r="L182">
        <v>23.71</v>
      </c>
      <c r="M182">
        <v>2.609</v>
      </c>
      <c r="N182">
        <v>2.5000000000000001E-2</v>
      </c>
      <c r="O182" t="s">
        <v>31</v>
      </c>
      <c r="P182">
        <v>1.2999999999999999E-2</v>
      </c>
      <c r="Q182" t="s">
        <v>31</v>
      </c>
      <c r="R182">
        <v>0.50800000000000001</v>
      </c>
      <c r="S182" s="6">
        <v>0.05</v>
      </c>
      <c r="T182">
        <v>1.2E-2</v>
      </c>
      <c r="U182">
        <v>4.2000000000000003E-2</v>
      </c>
      <c r="V182" t="s">
        <v>31</v>
      </c>
      <c r="W182" t="s">
        <v>31</v>
      </c>
      <c r="X182">
        <v>5.3999999999999999E-2</v>
      </c>
      <c r="Y182" s="4" t="str">
        <f>IFERROR(35*R182+14.1*S182+15.1*W182, "NA")</f>
        <v>NA</v>
      </c>
      <c r="Z182" s="5">
        <f>IFERROR(35*R182+14.1*S182+15.1*X182, "NA")</f>
        <v>19.3004</v>
      </c>
      <c r="AA182" s="5" t="str">
        <f>IFERROR(35*R182+14.1*S182+15.1*V182, "NA")</f>
        <v>NA</v>
      </c>
      <c r="AB182" s="5">
        <f>IFERROR(Z182*P182, "NA")</f>
        <v>0.25090519999999999</v>
      </c>
      <c r="AC182">
        <v>1</v>
      </c>
      <c r="AD182">
        <v>2</v>
      </c>
    </row>
    <row r="183" spans="1:30" hidden="1">
      <c r="A183" t="s">
        <v>80</v>
      </c>
      <c r="B183" t="s">
        <v>111</v>
      </c>
      <c r="C183" t="s">
        <v>128</v>
      </c>
      <c r="D183" t="s">
        <v>178</v>
      </c>
      <c r="E183">
        <v>32.5</v>
      </c>
      <c r="F183">
        <v>8.9</v>
      </c>
      <c r="G183" s="2">
        <v>0.77343226300000001</v>
      </c>
      <c r="H183" t="s">
        <v>31</v>
      </c>
      <c r="I183" t="s">
        <v>31</v>
      </c>
      <c r="J183">
        <v>0.65</v>
      </c>
      <c r="K183" t="s">
        <v>31</v>
      </c>
      <c r="L183">
        <v>4</v>
      </c>
      <c r="M183">
        <v>2.6</v>
      </c>
      <c r="N183">
        <v>1.38</v>
      </c>
      <c r="O183">
        <v>0.78</v>
      </c>
      <c r="P183">
        <v>0.26</v>
      </c>
      <c r="Q183">
        <v>0.53</v>
      </c>
      <c r="R183">
        <v>3.9E-2</v>
      </c>
      <c r="S183">
        <v>3.5999999999999997E-2</v>
      </c>
      <c r="T183">
        <v>7.5999999999999998E-2</v>
      </c>
      <c r="U183" t="s">
        <v>31</v>
      </c>
      <c r="V183" t="s">
        <v>31</v>
      </c>
      <c r="W183" t="s">
        <v>31</v>
      </c>
      <c r="X183">
        <v>7.5999999999999998E-2</v>
      </c>
      <c r="Y183" s="4" t="str">
        <f>IFERROR(35*R183+14.1*S183+15.1*W183, "NA")</f>
        <v>NA</v>
      </c>
      <c r="Z183" s="5">
        <f>IFERROR(35*R183+14.1*S183+15.1*X183, "NA")</f>
        <v>3.0202</v>
      </c>
      <c r="AA183" s="5" t="str">
        <f>IFERROR(35*R183+14.1*S183+15.1*V183, "NA")</f>
        <v>NA</v>
      </c>
      <c r="AB183" s="5">
        <f>IFERROR(Z183*P183, "NA")</f>
        <v>0.78525200000000006</v>
      </c>
      <c r="AC183">
        <v>0</v>
      </c>
      <c r="AD183">
        <v>0</v>
      </c>
    </row>
    <row r="184" spans="1:30" hidden="1">
      <c r="A184" t="s">
        <v>152</v>
      </c>
      <c r="B184" t="s">
        <v>151</v>
      </c>
      <c r="C184" t="s">
        <v>128</v>
      </c>
      <c r="D184" t="s">
        <v>178</v>
      </c>
      <c r="E184">
        <v>32.5</v>
      </c>
      <c r="F184">
        <v>8.9</v>
      </c>
      <c r="G184" s="2">
        <v>0.77343226300000001</v>
      </c>
      <c r="H184">
        <v>37</v>
      </c>
      <c r="I184">
        <v>43</v>
      </c>
      <c r="J184">
        <v>0.86</v>
      </c>
      <c r="K184" t="s">
        <v>31</v>
      </c>
      <c r="L184">
        <v>3</v>
      </c>
      <c r="M184">
        <v>2.581</v>
      </c>
      <c r="N184">
        <v>0.52200000000000002</v>
      </c>
      <c r="O184" t="s">
        <v>31</v>
      </c>
      <c r="P184">
        <v>0.26500000000000001</v>
      </c>
      <c r="Q184" t="s">
        <v>31</v>
      </c>
      <c r="R184">
        <v>0.52600000000000002</v>
      </c>
      <c r="S184">
        <v>7.2999999999999995E-2</v>
      </c>
      <c r="T184">
        <v>4.0000000000000001E-3</v>
      </c>
      <c r="U184">
        <v>7.0000000000000007E-2</v>
      </c>
      <c r="V184" t="s">
        <v>31</v>
      </c>
      <c r="W184" t="s">
        <v>31</v>
      </c>
      <c r="X184">
        <v>7.3999999999999996E-2</v>
      </c>
      <c r="Y184" s="4" t="str">
        <f>IFERROR(35*R184+14.1*S184+15.1*W184, "NA")</f>
        <v>NA</v>
      </c>
      <c r="Z184" s="5">
        <f>IFERROR(35*R184+14.1*S184+15.1*X184, "NA")</f>
        <v>20.556699999999999</v>
      </c>
      <c r="AA184" s="5" t="str">
        <f>IFERROR(35*R184+14.1*S184+15.1*V184, "NA")</f>
        <v>NA</v>
      </c>
      <c r="AB184" s="5">
        <f>IFERROR(Z184*P184, "NA")</f>
        <v>5.4475255000000002</v>
      </c>
      <c r="AC184">
        <v>0</v>
      </c>
      <c r="AD184">
        <v>0</v>
      </c>
    </row>
    <row r="185" spans="1:30" hidden="1">
      <c r="A185" t="s">
        <v>162</v>
      </c>
      <c r="B185" t="s">
        <v>161</v>
      </c>
      <c r="C185" t="s">
        <v>128</v>
      </c>
      <c r="D185" t="s">
        <v>169</v>
      </c>
      <c r="E185">
        <v>39</v>
      </c>
      <c r="F185">
        <v>8.3000000000000007</v>
      </c>
      <c r="G185" s="2">
        <v>0.90704089499999996</v>
      </c>
      <c r="H185">
        <v>3</v>
      </c>
      <c r="I185">
        <v>13</v>
      </c>
      <c r="J185">
        <v>0.23100000000000001</v>
      </c>
      <c r="K185">
        <v>33</v>
      </c>
      <c r="L185">
        <v>11</v>
      </c>
      <c r="M185">
        <v>2.5379999999999998</v>
      </c>
      <c r="N185">
        <v>0.01</v>
      </c>
      <c r="O185" t="s">
        <v>31</v>
      </c>
      <c r="P185">
        <v>6.0000000000000001E-3</v>
      </c>
      <c r="Q185" t="s">
        <v>31</v>
      </c>
      <c r="R185">
        <v>0.48799999999999999</v>
      </c>
      <c r="S185">
        <v>0.107</v>
      </c>
      <c r="T185">
        <v>1E-3</v>
      </c>
      <c r="U185">
        <v>2.1000000000000001E-2</v>
      </c>
      <c r="V185" t="s">
        <v>31</v>
      </c>
      <c r="W185" t="s">
        <v>31</v>
      </c>
      <c r="X185">
        <v>2.1999999999999999E-2</v>
      </c>
      <c r="Y185" s="4" t="str">
        <f>IFERROR(35*R185+14.1*S185+15.1*W185, "NA")</f>
        <v>NA</v>
      </c>
      <c r="Z185" s="5">
        <f>IFERROR(35*R185+14.1*S185+15.1*X185, "NA")</f>
        <v>18.9209</v>
      </c>
      <c r="AA185" s="5" t="str">
        <f>IFERROR(35*R185+14.1*S185+15.1*V185, "NA")</f>
        <v>NA</v>
      </c>
      <c r="AB185" s="5">
        <f>IFERROR(Z185*P185, "NA")</f>
        <v>0.1135254</v>
      </c>
      <c r="AC185">
        <v>0</v>
      </c>
      <c r="AD185">
        <v>0</v>
      </c>
    </row>
    <row r="186" spans="1:30" hidden="1">
      <c r="A186" t="s">
        <v>47</v>
      </c>
      <c r="B186" t="s">
        <v>134</v>
      </c>
      <c r="C186" t="s">
        <v>204</v>
      </c>
      <c r="D186" t="s">
        <v>210</v>
      </c>
      <c r="E186">
        <v>69.5</v>
      </c>
      <c r="F186">
        <v>13.3</v>
      </c>
      <c r="G186" s="2">
        <v>1.5029055069999999</v>
      </c>
      <c r="H186">
        <v>2</v>
      </c>
      <c r="I186">
        <v>2</v>
      </c>
      <c r="J186">
        <v>1</v>
      </c>
      <c r="K186" t="s">
        <v>31</v>
      </c>
      <c r="L186">
        <v>2.5</v>
      </c>
      <c r="M186">
        <v>2.5</v>
      </c>
      <c r="N186">
        <v>0.9</v>
      </c>
      <c r="O186" t="s">
        <v>31</v>
      </c>
      <c r="P186" t="s">
        <v>31</v>
      </c>
      <c r="Q186" t="s">
        <v>31</v>
      </c>
      <c r="R186" t="s">
        <v>31</v>
      </c>
      <c r="S186" t="s">
        <v>31</v>
      </c>
      <c r="T186" t="s">
        <v>31</v>
      </c>
      <c r="U186" t="s">
        <v>31</v>
      </c>
      <c r="V186" t="s">
        <v>31</v>
      </c>
      <c r="W186" t="s">
        <v>31</v>
      </c>
      <c r="X186" t="s">
        <v>31</v>
      </c>
      <c r="Y186" s="4" t="str">
        <f>IFERROR(35*R186+14.1*S186+15.1*W186, "NA")</f>
        <v>NA</v>
      </c>
      <c r="Z186" s="5" t="str">
        <f>IFERROR(35*R186+14.1*S186+15.1*X186, "NA")</f>
        <v>NA</v>
      </c>
      <c r="AA186" s="5" t="str">
        <f>IFERROR(35*R186+14.1*S186+15.1*V186, "NA")</f>
        <v>NA</v>
      </c>
      <c r="AB186" s="5" t="str">
        <f>IFERROR(Z186*P186, "NA")</f>
        <v>NA</v>
      </c>
      <c r="AC186">
        <v>0</v>
      </c>
      <c r="AD186">
        <v>0</v>
      </c>
    </row>
    <row r="187" spans="1:30" hidden="1">
      <c r="A187" t="s">
        <v>87</v>
      </c>
      <c r="B187" t="s">
        <v>118</v>
      </c>
      <c r="C187" t="s">
        <v>204</v>
      </c>
      <c r="D187" t="s">
        <v>210</v>
      </c>
      <c r="E187">
        <v>69.5</v>
      </c>
      <c r="F187">
        <v>13.3</v>
      </c>
      <c r="G187" s="2">
        <v>1.5029055069999999</v>
      </c>
      <c r="H187">
        <v>11</v>
      </c>
      <c r="I187">
        <v>84</v>
      </c>
      <c r="J187">
        <v>0.13100000000000001</v>
      </c>
      <c r="K187">
        <v>206</v>
      </c>
      <c r="L187">
        <v>18.73</v>
      </c>
      <c r="M187">
        <v>2.452</v>
      </c>
      <c r="N187">
        <v>2.5000000000000001E-2</v>
      </c>
      <c r="O187" t="s">
        <v>31</v>
      </c>
      <c r="P187">
        <v>1.2999999999999999E-2</v>
      </c>
      <c r="Q187" t="s">
        <v>31</v>
      </c>
      <c r="R187">
        <v>0.50800000000000001</v>
      </c>
      <c r="S187" s="6">
        <v>0.05</v>
      </c>
      <c r="T187">
        <v>1.2E-2</v>
      </c>
      <c r="U187">
        <v>4.2000000000000003E-2</v>
      </c>
      <c r="V187" t="s">
        <v>31</v>
      </c>
      <c r="W187" t="s">
        <v>31</v>
      </c>
      <c r="X187">
        <v>5.3999999999999999E-2</v>
      </c>
      <c r="Y187" s="4" t="str">
        <f>IFERROR(35*R187+14.1*S187+15.1*W187, "NA")</f>
        <v>NA</v>
      </c>
      <c r="Z187" s="5">
        <f>IFERROR(35*R187+14.1*S187+15.1*X187, "NA")</f>
        <v>19.3004</v>
      </c>
      <c r="AA187" s="5" t="str">
        <f>IFERROR(35*R187+14.1*S187+15.1*V187, "NA")</f>
        <v>NA</v>
      </c>
      <c r="AB187" s="5">
        <f>IFERROR(Z187*P187, "NA")</f>
        <v>0.25090519999999999</v>
      </c>
      <c r="AC187">
        <v>0</v>
      </c>
      <c r="AD187">
        <v>2</v>
      </c>
    </row>
    <row r="188" spans="1:30" hidden="1">
      <c r="A188" t="s">
        <v>45</v>
      </c>
      <c r="B188" t="s">
        <v>122</v>
      </c>
      <c r="C188" t="s">
        <v>204</v>
      </c>
      <c r="D188" t="s">
        <v>210</v>
      </c>
      <c r="E188">
        <v>69.5</v>
      </c>
      <c r="F188">
        <v>13.3</v>
      </c>
      <c r="G188" s="2">
        <v>1.5029055069999999</v>
      </c>
      <c r="H188">
        <v>52</v>
      </c>
      <c r="I188">
        <v>32</v>
      </c>
      <c r="J188">
        <v>1.625</v>
      </c>
      <c r="K188">
        <v>35</v>
      </c>
      <c r="L188">
        <v>1.5</v>
      </c>
      <c r="M188">
        <v>2.4380000000000002</v>
      </c>
      <c r="N188">
        <v>1.6</v>
      </c>
      <c r="O188" t="s">
        <v>31</v>
      </c>
      <c r="P188" t="s">
        <v>31</v>
      </c>
      <c r="Q188">
        <v>0.62</v>
      </c>
      <c r="R188">
        <v>0.01</v>
      </c>
      <c r="S188" t="s">
        <v>31</v>
      </c>
      <c r="T188" t="s">
        <v>31</v>
      </c>
      <c r="U188" t="s">
        <v>31</v>
      </c>
      <c r="V188" t="s">
        <v>31</v>
      </c>
      <c r="W188" t="s">
        <v>31</v>
      </c>
      <c r="X188" t="s">
        <v>31</v>
      </c>
      <c r="Y188" s="4" t="str">
        <f>IFERROR(35*R188+14.1*S188+15.1*W188, "NA")</f>
        <v>NA</v>
      </c>
      <c r="Z188" s="5" t="str">
        <f>IFERROR(35*R188+14.1*S188+15.1*X188, "NA")</f>
        <v>NA</v>
      </c>
      <c r="AA188" s="5" t="str">
        <f>IFERROR(35*R188+14.1*S188+15.1*V188, "NA")</f>
        <v>NA</v>
      </c>
      <c r="AB188" s="5" t="str">
        <f>IFERROR(Z188*P188, "NA")</f>
        <v>NA</v>
      </c>
      <c r="AC188">
        <v>0</v>
      </c>
      <c r="AD188">
        <v>0</v>
      </c>
    </row>
    <row r="189" spans="1:30" hidden="1">
      <c r="A189" t="s">
        <v>75</v>
      </c>
      <c r="B189" t="s">
        <v>76</v>
      </c>
      <c r="C189" t="s">
        <v>70</v>
      </c>
      <c r="D189" t="s">
        <v>90</v>
      </c>
      <c r="E189">
        <v>15</v>
      </c>
      <c r="F189">
        <v>6.9</v>
      </c>
      <c r="G189" s="2">
        <v>0.39349502400000003</v>
      </c>
      <c r="H189">
        <v>1</v>
      </c>
      <c r="I189">
        <v>14.2</v>
      </c>
      <c r="J189">
        <v>7.0000000000000007E-2</v>
      </c>
      <c r="K189" t="s">
        <v>31</v>
      </c>
      <c r="L189" s="30">
        <v>34.07</v>
      </c>
      <c r="M189">
        <v>2.399</v>
      </c>
      <c r="N189" t="s">
        <v>31</v>
      </c>
      <c r="O189" t="s">
        <v>31</v>
      </c>
      <c r="P189" s="6">
        <v>7.3000000000000001E-3</v>
      </c>
      <c r="Q189" t="s">
        <v>31</v>
      </c>
      <c r="R189" t="s">
        <v>31</v>
      </c>
      <c r="S189" t="s">
        <v>31</v>
      </c>
      <c r="T189" t="s">
        <v>31</v>
      </c>
      <c r="U189" t="s">
        <v>31</v>
      </c>
      <c r="V189" t="s">
        <v>31</v>
      </c>
      <c r="W189" t="s">
        <v>31</v>
      </c>
      <c r="X189" t="s">
        <v>31</v>
      </c>
      <c r="Y189" s="4" t="str">
        <f>IFERROR(35*R189+14.1*S189+15.1*W189, "NA")</f>
        <v>NA</v>
      </c>
      <c r="Z189" s="5" t="str">
        <f>IFERROR(35*R189+14.1*S189+15.1*X189, "NA")</f>
        <v>NA</v>
      </c>
      <c r="AA189" s="5" t="str">
        <f>IFERROR(35*R189+14.1*S189+15.1*V189, "NA")</f>
        <v>NA</v>
      </c>
      <c r="AB189" s="14">
        <f>P189*21.045</f>
        <v>0.1536285</v>
      </c>
      <c r="AC189">
        <v>2</v>
      </c>
      <c r="AD189">
        <v>2</v>
      </c>
    </row>
    <row r="190" spans="1:30" hidden="1">
      <c r="A190" t="s">
        <v>47</v>
      </c>
      <c r="B190" t="s">
        <v>46</v>
      </c>
      <c r="C190" t="s">
        <v>200</v>
      </c>
      <c r="D190" t="s">
        <v>202</v>
      </c>
      <c r="E190">
        <v>89.7</v>
      </c>
      <c r="F190">
        <v>20.5</v>
      </c>
      <c r="G190" s="2">
        <v>1.8783555249999999</v>
      </c>
      <c r="H190">
        <v>2</v>
      </c>
      <c r="I190">
        <v>33</v>
      </c>
      <c r="J190">
        <v>6.0999999999999999E-2</v>
      </c>
      <c r="K190" t="s">
        <v>31</v>
      </c>
      <c r="L190">
        <v>38.5</v>
      </c>
      <c r="M190">
        <v>2.3330000000000002</v>
      </c>
      <c r="N190">
        <v>1.421</v>
      </c>
      <c r="O190">
        <v>0.46</v>
      </c>
      <c r="P190">
        <v>0.32300000000000001</v>
      </c>
      <c r="Q190">
        <v>0.68</v>
      </c>
      <c r="R190">
        <v>0.13600000000000001</v>
      </c>
      <c r="S190">
        <v>5.0999999999999997E-2</v>
      </c>
      <c r="T190">
        <v>4.0000000000000001E-3</v>
      </c>
      <c r="U190">
        <v>0.182</v>
      </c>
      <c r="V190" t="s">
        <v>31</v>
      </c>
      <c r="W190">
        <v>0.69899999999999995</v>
      </c>
      <c r="X190">
        <v>0.186</v>
      </c>
      <c r="Y190" s="4">
        <f>IFERROR(35*R190+14.1*S190+15.1*W190, "NA")</f>
        <v>16.033999999999999</v>
      </c>
      <c r="Z190" s="5">
        <f>IFERROR(35*R190+14.1*S190+15.1*X190, "NA")</f>
        <v>8.287700000000001</v>
      </c>
      <c r="AA190" s="5" t="str">
        <f>IFERROR(35*R190+14.1*S190+15.1*V190, "NA")</f>
        <v>NA</v>
      </c>
      <c r="AB190" s="5">
        <f>IFERROR(Y190*P190, "NA")</f>
        <v>5.1789819999999995</v>
      </c>
      <c r="AC190">
        <v>0</v>
      </c>
      <c r="AD190">
        <v>0</v>
      </c>
    </row>
    <row r="191" spans="1:30" hidden="1">
      <c r="A191" t="s">
        <v>67</v>
      </c>
      <c r="B191" t="s">
        <v>97</v>
      </c>
      <c r="C191" t="s">
        <v>204</v>
      </c>
      <c r="D191" t="s">
        <v>203</v>
      </c>
      <c r="E191">
        <v>54</v>
      </c>
      <c r="F191">
        <v>11.1</v>
      </c>
      <c r="G191" s="2">
        <v>1.205449054</v>
      </c>
      <c r="H191">
        <v>3</v>
      </c>
      <c r="I191">
        <v>13</v>
      </c>
      <c r="J191">
        <v>0.23100000000000001</v>
      </c>
      <c r="K191" t="s">
        <v>31</v>
      </c>
      <c r="L191" s="30">
        <v>10.029999999999999</v>
      </c>
      <c r="M191">
        <v>2.3140000000000001</v>
      </c>
      <c r="N191">
        <v>0.215</v>
      </c>
      <c r="O191" t="s">
        <v>31</v>
      </c>
      <c r="P191" s="6">
        <f>0.75*N191</f>
        <v>0.16125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  <c r="X191" t="s">
        <v>31</v>
      </c>
      <c r="Y191" s="4" t="str">
        <f>IFERROR(35*R191+14.1*S191+15.1*W191, "NA")</f>
        <v>NA</v>
      </c>
      <c r="Z191" s="5" t="str">
        <f>IFERROR(35*R191+14.1*S191+15.1*X191, "NA")</f>
        <v>NA</v>
      </c>
      <c r="AA191" s="5" t="str">
        <f>IFERROR(35*R191+14.1*S191+15.1*V191, "NA")</f>
        <v>NA</v>
      </c>
      <c r="AB191" s="5" t="str">
        <f>IFERROR(Z191*P191, "NA")</f>
        <v>NA</v>
      </c>
      <c r="AC191">
        <v>2</v>
      </c>
      <c r="AD191">
        <v>2</v>
      </c>
    </row>
    <row r="192" spans="1:30" hidden="1">
      <c r="A192" t="s">
        <v>67</v>
      </c>
      <c r="B192" t="s">
        <v>155</v>
      </c>
      <c r="C192" t="s">
        <v>204</v>
      </c>
      <c r="D192" t="s">
        <v>210</v>
      </c>
      <c r="E192">
        <v>69.5</v>
      </c>
      <c r="F192">
        <v>13.3</v>
      </c>
      <c r="G192" s="2">
        <v>1.5029055069999999</v>
      </c>
      <c r="H192">
        <v>3</v>
      </c>
      <c r="I192">
        <v>13.3</v>
      </c>
      <c r="J192">
        <v>0.22600000000000001</v>
      </c>
      <c r="K192" t="s">
        <v>31</v>
      </c>
      <c r="L192" s="30">
        <v>10.029999999999999</v>
      </c>
      <c r="M192">
        <v>2.262</v>
      </c>
      <c r="N192" t="s">
        <v>31</v>
      </c>
      <c r="O192" t="s">
        <v>31</v>
      </c>
      <c r="P192" t="s">
        <v>31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31</v>
      </c>
      <c r="W192" t="s">
        <v>31</v>
      </c>
      <c r="X192" t="s">
        <v>31</v>
      </c>
      <c r="Y192" s="4" t="str">
        <f>IFERROR(35*R192+14.1*S192+15.1*W192, "NA")</f>
        <v>NA</v>
      </c>
      <c r="Z192" s="5" t="str">
        <f>IFERROR(35*R192+14.1*S192+15.1*X192, "NA")</f>
        <v>NA</v>
      </c>
      <c r="AA192" s="5" t="str">
        <f>IFERROR(35*R192+14.1*S192+15.1*V192, "NA")</f>
        <v>NA</v>
      </c>
      <c r="AB192" s="5" t="str">
        <f>IFERROR(Z192*P192, "NA")</f>
        <v>NA</v>
      </c>
      <c r="AC192">
        <v>2</v>
      </c>
      <c r="AD192">
        <v>0</v>
      </c>
    </row>
    <row r="193" spans="1:30" hidden="1">
      <c r="A193" t="s">
        <v>82</v>
      </c>
      <c r="B193" t="s">
        <v>102</v>
      </c>
      <c r="C193" t="s">
        <v>128</v>
      </c>
      <c r="D193" t="s">
        <v>178</v>
      </c>
      <c r="E193">
        <v>32.5</v>
      </c>
      <c r="F193">
        <v>8.9</v>
      </c>
      <c r="G193" s="2">
        <v>0.77343226300000001</v>
      </c>
      <c r="H193">
        <v>6</v>
      </c>
      <c r="I193">
        <v>10</v>
      </c>
      <c r="J193">
        <v>0.6</v>
      </c>
      <c r="K193">
        <v>22</v>
      </c>
      <c r="L193">
        <v>3.67</v>
      </c>
      <c r="M193">
        <v>2.2000000000000002</v>
      </c>
      <c r="N193">
        <v>2.8000000000000001E-2</v>
      </c>
      <c r="O193">
        <v>0.01</v>
      </c>
      <c r="P193">
        <v>7.0000000000000001E-3</v>
      </c>
      <c r="Q193">
        <v>0.66</v>
      </c>
      <c r="R193">
        <v>5.5E-2</v>
      </c>
      <c r="S193">
        <v>6.9000000000000006E-2</v>
      </c>
      <c r="T193">
        <v>8.9999999999999993E-3</v>
      </c>
      <c r="U193" t="s">
        <v>31</v>
      </c>
      <c r="V193" t="s">
        <v>31</v>
      </c>
      <c r="W193" t="s">
        <v>31</v>
      </c>
      <c r="X193">
        <v>8.9999999999999993E-3</v>
      </c>
      <c r="Y193" s="4" t="str">
        <f>IFERROR(35*R193+14.1*S193+15.1*W193, "NA")</f>
        <v>NA</v>
      </c>
      <c r="Z193" s="5">
        <f>IFERROR(35*R193+14.1*S193+15.1*X193, "NA")</f>
        <v>3.0337999999999998</v>
      </c>
      <c r="AA193" s="5" t="str">
        <f>IFERROR(35*R193+14.1*S193+15.1*V193, "NA")</f>
        <v>NA</v>
      </c>
      <c r="AB193" s="5">
        <f>IFERROR(Z193*P193, "NA")</f>
        <v>2.1236599999999998E-2</v>
      </c>
      <c r="AC193">
        <v>0</v>
      </c>
      <c r="AD193">
        <v>0</v>
      </c>
    </row>
    <row r="194" spans="1:30" hidden="1">
      <c r="A194" t="s">
        <v>82</v>
      </c>
      <c r="B194" t="s">
        <v>102</v>
      </c>
      <c r="C194" t="s">
        <v>128</v>
      </c>
      <c r="D194" t="s">
        <v>169</v>
      </c>
      <c r="E194">
        <v>39</v>
      </c>
      <c r="F194">
        <v>8.3000000000000007</v>
      </c>
      <c r="G194" s="2">
        <v>0.90704089499999996</v>
      </c>
      <c r="H194">
        <v>3</v>
      </c>
      <c r="I194">
        <v>10</v>
      </c>
      <c r="J194">
        <v>0.3</v>
      </c>
      <c r="K194" t="s">
        <v>31</v>
      </c>
      <c r="L194" s="30">
        <v>7.29</v>
      </c>
      <c r="M194">
        <v>2.1859999999999999</v>
      </c>
      <c r="N194">
        <v>2.8000000000000001E-2</v>
      </c>
      <c r="O194">
        <v>0.01</v>
      </c>
      <c r="P194">
        <v>7.0000000000000001E-3</v>
      </c>
      <c r="Q194">
        <v>0.66</v>
      </c>
      <c r="R194">
        <v>5.5E-2</v>
      </c>
      <c r="S194">
        <v>6.9000000000000006E-2</v>
      </c>
      <c r="T194">
        <v>8.9999999999999993E-3</v>
      </c>
      <c r="U194" t="s">
        <v>31</v>
      </c>
      <c r="V194" t="s">
        <v>31</v>
      </c>
      <c r="W194" t="s">
        <v>31</v>
      </c>
      <c r="X194">
        <v>8.9999999999999993E-3</v>
      </c>
      <c r="Y194" s="4" t="str">
        <f>IFERROR(35*R194+14.1*S194+15.1*W194, "NA")</f>
        <v>NA</v>
      </c>
      <c r="Z194" s="5">
        <f>IFERROR(35*R194+14.1*S194+15.1*X194, "NA")</f>
        <v>3.0337999999999998</v>
      </c>
      <c r="AA194" s="5" t="str">
        <f>IFERROR(35*R194+14.1*S194+15.1*V194, "NA")</f>
        <v>NA</v>
      </c>
      <c r="AB194" s="5">
        <f>IFERROR(Z194*P194, "NA")</f>
        <v>2.1236599999999998E-2</v>
      </c>
      <c r="AC194">
        <v>2</v>
      </c>
      <c r="AD194">
        <v>0</v>
      </c>
    </row>
    <row r="195" spans="1:30" hidden="1">
      <c r="A195" t="s">
        <v>82</v>
      </c>
      <c r="B195" t="s">
        <v>102</v>
      </c>
      <c r="C195" t="s">
        <v>204</v>
      </c>
      <c r="D195" t="s">
        <v>210</v>
      </c>
      <c r="E195">
        <v>69.5</v>
      </c>
      <c r="F195">
        <v>13.3</v>
      </c>
      <c r="G195" s="2">
        <v>1.5029055069999999</v>
      </c>
      <c r="H195">
        <v>2</v>
      </c>
      <c r="I195">
        <v>10</v>
      </c>
      <c r="J195">
        <v>0.2</v>
      </c>
      <c r="K195" t="s">
        <v>31</v>
      </c>
      <c r="L195" s="30">
        <v>10.75</v>
      </c>
      <c r="M195">
        <v>2.15</v>
      </c>
      <c r="N195">
        <v>2.8000000000000001E-2</v>
      </c>
      <c r="O195">
        <v>0.01</v>
      </c>
      <c r="P195">
        <v>7.0000000000000001E-3</v>
      </c>
      <c r="Q195">
        <v>0.66</v>
      </c>
      <c r="R195">
        <v>5.5E-2</v>
      </c>
      <c r="S195">
        <v>6.9000000000000006E-2</v>
      </c>
      <c r="T195">
        <v>8.9999999999999993E-3</v>
      </c>
      <c r="U195" t="s">
        <v>31</v>
      </c>
      <c r="V195" t="s">
        <v>31</v>
      </c>
      <c r="W195" t="s">
        <v>31</v>
      </c>
      <c r="X195">
        <v>8.9999999999999993E-3</v>
      </c>
      <c r="Y195" s="4" t="str">
        <f>IFERROR(35*R195+14.1*S195+15.1*W195, "NA")</f>
        <v>NA</v>
      </c>
      <c r="Z195" s="5">
        <f>IFERROR(35*R195+14.1*S195+15.1*X195, "NA")</f>
        <v>3.0337999999999998</v>
      </c>
      <c r="AA195" s="5" t="str">
        <f>IFERROR(35*R195+14.1*S195+15.1*V195, "NA")</f>
        <v>NA</v>
      </c>
      <c r="AB195" s="5">
        <f>IFERROR(Z195*P195, "NA")</f>
        <v>2.1236599999999998E-2</v>
      </c>
      <c r="AC195">
        <v>1</v>
      </c>
      <c r="AD195">
        <v>0</v>
      </c>
    </row>
    <row r="196" spans="1:30" hidden="1">
      <c r="A196" t="s">
        <v>82</v>
      </c>
      <c r="B196" t="s">
        <v>102</v>
      </c>
      <c r="C196" t="s">
        <v>204</v>
      </c>
      <c r="D196" t="s">
        <v>210</v>
      </c>
      <c r="E196">
        <v>69.5</v>
      </c>
      <c r="F196">
        <v>13.3</v>
      </c>
      <c r="G196" s="2">
        <v>1.5029055069999999</v>
      </c>
      <c r="H196">
        <v>1</v>
      </c>
      <c r="I196">
        <v>5</v>
      </c>
      <c r="J196">
        <v>0.2</v>
      </c>
      <c r="K196" t="s">
        <v>31</v>
      </c>
      <c r="L196" s="30">
        <v>10.75</v>
      </c>
      <c r="M196">
        <v>2.15</v>
      </c>
      <c r="N196">
        <v>2.8000000000000001E-2</v>
      </c>
      <c r="O196">
        <v>0.01</v>
      </c>
      <c r="P196">
        <v>7.0000000000000001E-3</v>
      </c>
      <c r="Q196">
        <v>0.66</v>
      </c>
      <c r="R196">
        <v>5.5E-2</v>
      </c>
      <c r="S196">
        <v>6.9000000000000006E-2</v>
      </c>
      <c r="T196">
        <v>8.9999999999999993E-3</v>
      </c>
      <c r="U196" t="s">
        <v>31</v>
      </c>
      <c r="V196" t="s">
        <v>31</v>
      </c>
      <c r="W196" t="s">
        <v>31</v>
      </c>
      <c r="X196">
        <v>8.9999999999999993E-3</v>
      </c>
      <c r="Y196" s="4" t="str">
        <f>IFERROR(35*R196+14.1*S196+15.1*W196, "NA")</f>
        <v>NA</v>
      </c>
      <c r="Z196" s="5">
        <f>IFERROR(35*R196+14.1*S196+15.1*X196, "NA")</f>
        <v>3.0337999999999998</v>
      </c>
      <c r="AA196" s="5" t="str">
        <f>IFERROR(35*R196+14.1*S196+15.1*V196, "NA")</f>
        <v>NA</v>
      </c>
      <c r="AB196" s="5">
        <f>IFERROR(Z196*P196, "NA")</f>
        <v>2.1236599999999998E-2</v>
      </c>
      <c r="AC196">
        <v>1</v>
      </c>
      <c r="AD196">
        <v>0</v>
      </c>
    </row>
    <row r="197" spans="1:30" hidden="1">
      <c r="A197" t="s">
        <v>45</v>
      </c>
      <c r="B197" t="s">
        <v>50</v>
      </c>
      <c r="C197" t="s">
        <v>204</v>
      </c>
      <c r="D197" t="s">
        <v>210</v>
      </c>
      <c r="E197">
        <v>69.5</v>
      </c>
      <c r="F197">
        <v>13.3</v>
      </c>
      <c r="G197" s="2">
        <v>1.5029055069999999</v>
      </c>
      <c r="H197">
        <v>28</v>
      </c>
      <c r="I197">
        <v>30</v>
      </c>
      <c r="J197" s="30">
        <v>0.93300000000000005</v>
      </c>
      <c r="K197">
        <v>64</v>
      </c>
      <c r="L197">
        <v>2.29</v>
      </c>
      <c r="M197">
        <v>2.137</v>
      </c>
      <c r="N197" t="s">
        <v>31</v>
      </c>
      <c r="O197" t="s">
        <v>31</v>
      </c>
      <c r="P197" t="s">
        <v>31</v>
      </c>
      <c r="Q197" t="s">
        <v>31</v>
      </c>
      <c r="R197">
        <v>0.27700000000000002</v>
      </c>
      <c r="S197" t="s">
        <v>31</v>
      </c>
      <c r="T197" t="s">
        <v>31</v>
      </c>
      <c r="U197" t="s">
        <v>31</v>
      </c>
      <c r="V197" t="s">
        <v>31</v>
      </c>
      <c r="W197" t="s">
        <v>31</v>
      </c>
      <c r="X197" t="s">
        <v>31</v>
      </c>
      <c r="Y197" s="4" t="str">
        <f>IFERROR(35*R197+14.1*S197+15.1*W197, "NA")</f>
        <v>NA</v>
      </c>
      <c r="Z197" s="5" t="str">
        <f>IFERROR(35*R197+14.1*S197+15.1*X197, "NA")</f>
        <v>NA</v>
      </c>
      <c r="AA197" s="5" t="str">
        <f>IFERROR(35*R197+14.1*S197+15.1*V197, "NA")</f>
        <v>NA</v>
      </c>
      <c r="AB197" s="5" t="str">
        <f>IFERROR(Z197*P197, "NA")</f>
        <v>NA</v>
      </c>
      <c r="AC197">
        <v>2</v>
      </c>
      <c r="AD197">
        <v>0</v>
      </c>
    </row>
    <row r="198" spans="1:30" hidden="1">
      <c r="A198" t="s">
        <v>67</v>
      </c>
      <c r="B198" t="s">
        <v>185</v>
      </c>
      <c r="C198" t="s">
        <v>204</v>
      </c>
      <c r="D198" t="s">
        <v>210</v>
      </c>
      <c r="E198">
        <v>69.5</v>
      </c>
      <c r="F198">
        <v>13.3</v>
      </c>
      <c r="G198" s="2">
        <v>1.5029055069999999</v>
      </c>
      <c r="H198">
        <v>3</v>
      </c>
      <c r="I198">
        <v>14.2</v>
      </c>
      <c r="J198">
        <v>0.21099999999999999</v>
      </c>
      <c r="K198" t="s">
        <v>31</v>
      </c>
      <c r="L198" s="30">
        <v>10.029999999999999</v>
      </c>
      <c r="M198">
        <v>2.1190000000000002</v>
      </c>
      <c r="N198">
        <v>5.5E-2</v>
      </c>
      <c r="O198" t="s">
        <v>31</v>
      </c>
      <c r="P198">
        <v>5.2999999999999999E-2</v>
      </c>
      <c r="Q198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  <c r="Y198" s="4" t="str">
        <f>IFERROR(35*R198+14.1*S198+15.1*W198, "NA")</f>
        <v>NA</v>
      </c>
      <c r="Z198" s="5" t="str">
        <f>IFERROR(35*R198+14.1*S198+15.1*X198, "NA")</f>
        <v>NA</v>
      </c>
      <c r="AA198" s="5" t="str">
        <f>IFERROR(35*R198+14.1*S198+15.1*V198, "NA")</f>
        <v>NA</v>
      </c>
      <c r="AB198" s="5" t="str">
        <f>IFERROR(Z198*P198, "NA")</f>
        <v>NA</v>
      </c>
      <c r="AC198">
        <v>2</v>
      </c>
      <c r="AD198">
        <v>0</v>
      </c>
    </row>
    <row r="199" spans="1:30" hidden="1">
      <c r="A199" t="s">
        <v>131</v>
      </c>
      <c r="B199" t="s">
        <v>130</v>
      </c>
      <c r="C199" t="s">
        <v>128</v>
      </c>
      <c r="D199" t="s">
        <v>169</v>
      </c>
      <c r="E199">
        <v>39</v>
      </c>
      <c r="F199">
        <v>8.3000000000000007</v>
      </c>
      <c r="G199" s="2">
        <v>0.90704089499999996</v>
      </c>
      <c r="H199">
        <v>10</v>
      </c>
      <c r="I199">
        <v>12</v>
      </c>
      <c r="J199">
        <v>0.83</v>
      </c>
      <c r="K199">
        <v>25</v>
      </c>
      <c r="L199">
        <v>2.5</v>
      </c>
      <c r="M199">
        <v>2.0750000000000002</v>
      </c>
      <c r="N199">
        <v>0.08</v>
      </c>
      <c r="O199">
        <v>0.03</v>
      </c>
      <c r="P199" s="53">
        <f>O199*(1-Q199)</f>
        <v>1.77E-2</v>
      </c>
      <c r="Q199">
        <v>0.41</v>
      </c>
      <c r="R199">
        <v>0.68400000000000005</v>
      </c>
      <c r="S199">
        <v>7.5999999999999998E-2</v>
      </c>
      <c r="T199" t="s">
        <v>31</v>
      </c>
      <c r="U199" t="s">
        <v>31</v>
      </c>
      <c r="V199" t="s">
        <v>31</v>
      </c>
      <c r="W199">
        <v>0.217</v>
      </c>
      <c r="X199" t="s">
        <v>31</v>
      </c>
      <c r="Y199" s="4">
        <f>IFERROR(35*R199+14.1*S199+15.1*W199, "NA")</f>
        <v>28.2883</v>
      </c>
      <c r="Z199" s="5" t="str">
        <f>IFERROR(35*R199+14.1*S199+15.1*X199, "NA")</f>
        <v>NA</v>
      </c>
      <c r="AA199" s="5" t="str">
        <f>IFERROR(35*R199+14.1*S199+15.1*V199, "NA")</f>
        <v>NA</v>
      </c>
      <c r="AB199" s="5">
        <f>IFERROR(Y199*P199, "NA")</f>
        <v>0.50070291</v>
      </c>
      <c r="AC199">
        <v>0</v>
      </c>
      <c r="AD199">
        <v>1</v>
      </c>
    </row>
    <row r="200" spans="1:30" hidden="1">
      <c r="A200" t="s">
        <v>78</v>
      </c>
      <c r="B200" t="s">
        <v>77</v>
      </c>
      <c r="C200" t="s">
        <v>70</v>
      </c>
      <c r="D200" t="s">
        <v>90</v>
      </c>
      <c r="E200">
        <v>15</v>
      </c>
      <c r="F200">
        <v>6.9</v>
      </c>
      <c r="G200" s="2">
        <v>0.39349502400000003</v>
      </c>
      <c r="H200">
        <v>33</v>
      </c>
      <c r="I200">
        <v>19.899999999999999</v>
      </c>
      <c r="J200">
        <v>0.82899999999999996</v>
      </c>
      <c r="K200" t="s">
        <v>31</v>
      </c>
      <c r="L200" s="30">
        <v>2.5</v>
      </c>
      <c r="M200">
        <v>2.073</v>
      </c>
      <c r="N200">
        <v>1.9570000000000001</v>
      </c>
      <c r="O200">
        <v>2.74</v>
      </c>
      <c r="P200">
        <v>0.91800000000000004</v>
      </c>
      <c r="Q200">
        <v>0.8</v>
      </c>
      <c r="R200">
        <v>9.9000000000000005E-2</v>
      </c>
      <c r="S200">
        <v>6.4000000000000001E-2</v>
      </c>
      <c r="T200">
        <v>1.4E-2</v>
      </c>
      <c r="U200" t="s">
        <v>31</v>
      </c>
      <c r="V200" t="s">
        <v>31</v>
      </c>
      <c r="W200" t="s">
        <v>31</v>
      </c>
      <c r="X200">
        <v>1.4E-2</v>
      </c>
      <c r="Y200" s="4" t="str">
        <f>IFERROR(35*R200+14.1*S200+15.1*W200, "NA")</f>
        <v>NA</v>
      </c>
      <c r="Z200" s="5">
        <f>IFERROR(35*R200+14.1*S200+15.1*X200, "NA")</f>
        <v>4.5788000000000002</v>
      </c>
      <c r="AA200" s="5" t="str">
        <f>IFERROR(35*R200+14.1*S200+15.1*V200, "NA")</f>
        <v>NA</v>
      </c>
      <c r="AB200" s="5">
        <f>IFERROR(Z200*P200, "NA")</f>
        <v>4.2033384000000007</v>
      </c>
      <c r="AC200">
        <v>1</v>
      </c>
      <c r="AD200">
        <v>0</v>
      </c>
    </row>
    <row r="201" spans="1:30" hidden="1">
      <c r="A201" t="s">
        <v>82</v>
      </c>
      <c r="B201" t="s">
        <v>81</v>
      </c>
      <c r="C201" t="s">
        <v>128</v>
      </c>
      <c r="D201" t="s">
        <v>126</v>
      </c>
      <c r="E201">
        <v>18</v>
      </c>
      <c r="F201">
        <v>7.4</v>
      </c>
      <c r="G201" s="2">
        <v>0.46147037800000001</v>
      </c>
      <c r="H201">
        <v>72</v>
      </c>
      <c r="I201">
        <v>56</v>
      </c>
      <c r="J201">
        <v>1.286</v>
      </c>
      <c r="K201">
        <v>115</v>
      </c>
      <c r="L201">
        <v>1.6</v>
      </c>
      <c r="M201">
        <v>2.0539999999999998</v>
      </c>
      <c r="N201">
        <v>0.74199999999999999</v>
      </c>
      <c r="O201">
        <v>0.59</v>
      </c>
      <c r="P201">
        <v>0.56899999999999995</v>
      </c>
      <c r="Q201">
        <v>0.8</v>
      </c>
      <c r="R201">
        <v>7.4999999999999997E-2</v>
      </c>
      <c r="S201">
        <v>4.8000000000000001E-2</v>
      </c>
      <c r="T201">
        <v>5.2999999999999999E-2</v>
      </c>
      <c r="U201">
        <v>0.11</v>
      </c>
      <c r="V201">
        <v>0.88</v>
      </c>
      <c r="W201" t="s">
        <v>31</v>
      </c>
      <c r="X201">
        <v>0.16400000000000001</v>
      </c>
      <c r="Y201" s="4" t="str">
        <f>IFERROR(35*R201+14.1*S201+15.1*W201, "NA")</f>
        <v>NA</v>
      </c>
      <c r="Z201" s="5">
        <f>IFERROR(35*R201+14.1*S201+15.1*X201, "NA")</f>
        <v>5.7782</v>
      </c>
      <c r="AA201" s="5">
        <f>IFERROR(35*R201+14.1*S201+15.1*V201, "NA")</f>
        <v>16.5898</v>
      </c>
      <c r="AB201" s="5">
        <f>IFERROR(AA201*P201, "NA")</f>
        <v>9.4395961999999987</v>
      </c>
      <c r="AC201">
        <v>0</v>
      </c>
      <c r="AD201">
        <v>0</v>
      </c>
    </row>
    <row r="202" spans="1:30" hidden="1">
      <c r="A202" t="s">
        <v>49</v>
      </c>
      <c r="B202" t="s">
        <v>72</v>
      </c>
      <c r="C202" t="s">
        <v>128</v>
      </c>
      <c r="D202" t="s">
        <v>126</v>
      </c>
      <c r="E202">
        <v>18</v>
      </c>
      <c r="F202">
        <v>7.4</v>
      </c>
      <c r="G202" s="2">
        <v>0.46147037800000001</v>
      </c>
      <c r="H202">
        <v>61</v>
      </c>
      <c r="I202">
        <v>30</v>
      </c>
      <c r="J202">
        <v>2.0329999999999999</v>
      </c>
      <c r="K202" t="s">
        <v>31</v>
      </c>
      <c r="L202" s="30">
        <v>1</v>
      </c>
      <c r="M202">
        <v>2.0329999999999999</v>
      </c>
      <c r="N202" t="s">
        <v>31</v>
      </c>
      <c r="O202" t="s">
        <v>31</v>
      </c>
      <c r="P202" t="s">
        <v>31</v>
      </c>
      <c r="Q202" t="s">
        <v>31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31</v>
      </c>
      <c r="Y202" s="4" t="str">
        <f>IFERROR(35*R202+14.1*S202+15.1*W202, "NA")</f>
        <v>NA</v>
      </c>
      <c r="Z202" s="5" t="str">
        <f>IFERROR(35*R202+14.1*S202+15.1*X202, "NA")</f>
        <v>NA</v>
      </c>
      <c r="AA202" s="5" t="str">
        <f>IFERROR(35*R202+14.1*S202+15.1*V202, "NA")</f>
        <v>NA</v>
      </c>
      <c r="AB202" s="5" t="str">
        <f>IFERROR(Z202*P202, "NA")</f>
        <v>NA</v>
      </c>
      <c r="AC202">
        <v>2</v>
      </c>
      <c r="AD202">
        <v>0</v>
      </c>
    </row>
    <row r="203" spans="1:30" hidden="1">
      <c r="A203" t="s">
        <v>131</v>
      </c>
      <c r="B203" t="s">
        <v>130</v>
      </c>
      <c r="C203" t="s">
        <v>204</v>
      </c>
      <c r="D203" t="s">
        <v>203</v>
      </c>
      <c r="E203">
        <v>54</v>
      </c>
      <c r="F203">
        <v>11.1</v>
      </c>
      <c r="G203" s="2">
        <v>1.205449054</v>
      </c>
      <c r="H203">
        <v>4</v>
      </c>
      <c r="I203">
        <v>20.6</v>
      </c>
      <c r="J203">
        <v>0.2</v>
      </c>
      <c r="K203">
        <v>40</v>
      </c>
      <c r="L203">
        <v>10</v>
      </c>
      <c r="M203">
        <v>2</v>
      </c>
      <c r="N203">
        <v>0.08</v>
      </c>
      <c r="O203">
        <v>0.03</v>
      </c>
      <c r="P203" s="53">
        <f>O203*(1-Q203)</f>
        <v>1.77E-2</v>
      </c>
      <c r="Q203">
        <v>0.41</v>
      </c>
      <c r="R203">
        <v>0.68400000000000005</v>
      </c>
      <c r="S203">
        <v>7.5999999999999998E-2</v>
      </c>
      <c r="T203" t="s">
        <v>31</v>
      </c>
      <c r="U203" t="s">
        <v>31</v>
      </c>
      <c r="V203" t="s">
        <v>31</v>
      </c>
      <c r="W203">
        <v>0.217</v>
      </c>
      <c r="X203" t="s">
        <v>31</v>
      </c>
      <c r="Y203" s="4">
        <f>IFERROR(35*R203+14.1*S203+15.1*W203, "NA")</f>
        <v>28.2883</v>
      </c>
      <c r="Z203" s="5" t="str">
        <f>IFERROR(35*R203+14.1*S203+15.1*X203, "NA")</f>
        <v>NA</v>
      </c>
      <c r="AA203" s="5" t="str">
        <f>IFERROR(35*R203+14.1*S203+15.1*V203, "NA")</f>
        <v>NA</v>
      </c>
      <c r="AB203" s="5">
        <f>IFERROR(Y203*P203, "NA")</f>
        <v>0.50070291</v>
      </c>
      <c r="AC203">
        <v>0</v>
      </c>
      <c r="AD203">
        <v>1</v>
      </c>
    </row>
    <row r="204" spans="1:30" hidden="1">
      <c r="A204" t="s">
        <v>177</v>
      </c>
      <c r="B204" t="s">
        <v>206</v>
      </c>
      <c r="C204" t="s">
        <v>204</v>
      </c>
      <c r="D204" t="s">
        <v>210</v>
      </c>
      <c r="E204">
        <v>69.5</v>
      </c>
      <c r="F204">
        <v>13.3</v>
      </c>
      <c r="G204" s="2">
        <v>1.5029055069999999</v>
      </c>
      <c r="H204">
        <v>16</v>
      </c>
      <c r="I204">
        <v>32</v>
      </c>
      <c r="J204">
        <v>0.5</v>
      </c>
      <c r="K204">
        <v>48</v>
      </c>
      <c r="L204">
        <v>4</v>
      </c>
      <c r="M204">
        <v>2</v>
      </c>
      <c r="N204">
        <v>0.38</v>
      </c>
      <c r="O204" t="s">
        <v>31</v>
      </c>
      <c r="P204" t="s">
        <v>31</v>
      </c>
      <c r="Q204">
        <v>0.68</v>
      </c>
      <c r="R204">
        <v>8.5999999999999993E-2</v>
      </c>
      <c r="S204" t="s">
        <v>31</v>
      </c>
      <c r="T204" t="s">
        <v>31</v>
      </c>
      <c r="U204" t="s">
        <v>31</v>
      </c>
      <c r="V204" t="s">
        <v>31</v>
      </c>
      <c r="W204" t="s">
        <v>31</v>
      </c>
      <c r="X204" t="s">
        <v>31</v>
      </c>
      <c r="Y204" s="4" t="str">
        <f>IFERROR(35*R204+14.1*S204+15.1*W204, "NA")</f>
        <v>NA</v>
      </c>
      <c r="Z204" s="5" t="str">
        <f>IFERROR(35*R204+14.1*S204+15.1*X204, "NA")</f>
        <v>NA</v>
      </c>
      <c r="AA204" s="5" t="str">
        <f>IFERROR(35*R204+14.1*S204+15.1*V204, "NA")</f>
        <v>NA</v>
      </c>
      <c r="AB204" s="5" t="str">
        <f>IFERROR(Z204*P204, "NA")</f>
        <v>NA</v>
      </c>
      <c r="AC204">
        <v>0</v>
      </c>
      <c r="AD204">
        <v>0</v>
      </c>
    </row>
    <row r="205" spans="1:30" hidden="1">
      <c r="A205" t="s">
        <v>65</v>
      </c>
      <c r="B205" t="s">
        <v>63</v>
      </c>
      <c r="C205" t="s">
        <v>64</v>
      </c>
      <c r="D205" t="s">
        <v>113</v>
      </c>
      <c r="E205">
        <v>331</v>
      </c>
      <c r="F205">
        <v>30.7</v>
      </c>
      <c r="G205" s="2">
        <v>5.8798753819999998</v>
      </c>
      <c r="H205">
        <v>7</v>
      </c>
      <c r="I205">
        <v>70.2</v>
      </c>
      <c r="J205">
        <v>0.1</v>
      </c>
      <c r="K205" t="s">
        <v>31</v>
      </c>
      <c r="L205" s="30">
        <v>20</v>
      </c>
      <c r="M205">
        <v>1.994</v>
      </c>
      <c r="N205">
        <v>0.93500000000000005</v>
      </c>
      <c r="O205">
        <v>0.7</v>
      </c>
      <c r="P205">
        <v>0.35</v>
      </c>
      <c r="Q205">
        <v>0.41</v>
      </c>
      <c r="R205">
        <v>0.71099999999999997</v>
      </c>
      <c r="S205">
        <v>8.7999999999999995E-2</v>
      </c>
      <c r="T205">
        <v>1.2E-2</v>
      </c>
      <c r="U205" t="s">
        <v>31</v>
      </c>
      <c r="V205" t="s">
        <v>31</v>
      </c>
      <c r="W205">
        <v>0.16500000000000001</v>
      </c>
      <c r="X205">
        <v>1.2E-2</v>
      </c>
      <c r="Y205" s="4">
        <f>IFERROR(35*R205+14.1*S205+15.1*W205, "NA")</f>
        <v>28.6173</v>
      </c>
      <c r="Z205" s="5">
        <f>IFERROR(35*R205+14.1*S205+15.1*X205, "NA")</f>
        <v>26.306999999999999</v>
      </c>
      <c r="AA205" s="5" t="str">
        <f>IFERROR(35*R205+14.1*S205+15.1*V205, "NA")</f>
        <v>NA</v>
      </c>
      <c r="AB205" s="5">
        <f>IFERROR(Y205*P205, "NA")</f>
        <v>10.016055</v>
      </c>
      <c r="AC205">
        <v>2</v>
      </c>
      <c r="AD205">
        <v>0</v>
      </c>
    </row>
    <row r="206" spans="1:30" hidden="1">
      <c r="A206" t="s">
        <v>43</v>
      </c>
      <c r="B206" t="s">
        <v>221</v>
      </c>
      <c r="C206" t="s">
        <v>204</v>
      </c>
      <c r="D206" t="s">
        <v>210</v>
      </c>
      <c r="E206">
        <v>69.5</v>
      </c>
      <c r="F206">
        <v>13.3</v>
      </c>
      <c r="G206" s="2">
        <v>1.5029055069999999</v>
      </c>
      <c r="H206">
        <v>16</v>
      </c>
      <c r="I206">
        <v>72</v>
      </c>
      <c r="J206">
        <v>0.222</v>
      </c>
      <c r="K206" t="s">
        <v>31</v>
      </c>
      <c r="L206">
        <v>8.6</v>
      </c>
      <c r="M206">
        <v>1.911</v>
      </c>
      <c r="N206">
        <v>0.17</v>
      </c>
      <c r="O206">
        <v>0.08</v>
      </c>
      <c r="P206">
        <v>7.3999999999999996E-2</v>
      </c>
      <c r="Q206">
        <v>0.66</v>
      </c>
      <c r="R206">
        <v>0.60599999999999998</v>
      </c>
      <c r="S206">
        <v>5.1999999999999998E-2</v>
      </c>
      <c r="T206">
        <v>2E-3</v>
      </c>
      <c r="U206" t="s">
        <v>31</v>
      </c>
      <c r="V206" t="s">
        <v>31</v>
      </c>
      <c r="W206" t="s">
        <v>31</v>
      </c>
      <c r="X206">
        <v>2E-3</v>
      </c>
      <c r="Y206" s="4" t="str">
        <f>IFERROR(35*R206+14.1*S206+15.1*W206, "NA")</f>
        <v>NA</v>
      </c>
      <c r="Z206" s="5">
        <f>IFERROR(35*R206+14.1*S206+15.1*X206, "NA")</f>
        <v>21.973400000000002</v>
      </c>
      <c r="AA206" s="5" t="str">
        <f>IFERROR(35*R206+14.1*S206+15.1*V206, "NA")</f>
        <v>NA</v>
      </c>
      <c r="AB206" s="5">
        <f>IFERROR(Z206*P206, "NA")</f>
        <v>1.6260316000000001</v>
      </c>
      <c r="AC206">
        <v>0</v>
      </c>
      <c r="AD206">
        <v>0</v>
      </c>
    </row>
    <row r="207" spans="1:30" hidden="1">
      <c r="A207" t="s">
        <v>131</v>
      </c>
      <c r="B207" t="s">
        <v>130</v>
      </c>
      <c r="C207" t="s">
        <v>204</v>
      </c>
      <c r="D207" t="s">
        <v>210</v>
      </c>
      <c r="E207">
        <v>69.5</v>
      </c>
      <c r="F207">
        <v>13.3</v>
      </c>
      <c r="G207" s="2">
        <v>1.5029055069999999</v>
      </c>
      <c r="H207">
        <v>6</v>
      </c>
      <c r="I207">
        <v>21.5</v>
      </c>
      <c r="J207">
        <v>0.27900000000000003</v>
      </c>
      <c r="K207" t="s">
        <v>31</v>
      </c>
      <c r="L207">
        <v>6.73</v>
      </c>
      <c r="M207">
        <v>1.8779999999999999</v>
      </c>
      <c r="N207">
        <v>0.08</v>
      </c>
      <c r="O207">
        <v>0.03</v>
      </c>
      <c r="P207" s="53">
        <f>O207*(1-Q207)</f>
        <v>1.77E-2</v>
      </c>
      <c r="Q207">
        <v>0.41</v>
      </c>
      <c r="R207">
        <v>0.68400000000000005</v>
      </c>
      <c r="S207">
        <v>7.5999999999999998E-2</v>
      </c>
      <c r="T207" t="s">
        <v>31</v>
      </c>
      <c r="U207" t="s">
        <v>31</v>
      </c>
      <c r="V207" t="s">
        <v>31</v>
      </c>
      <c r="W207">
        <v>0.217</v>
      </c>
      <c r="X207" t="s">
        <v>31</v>
      </c>
      <c r="Y207" s="4">
        <f>IFERROR(35*R207+14.1*S207+15.1*W207, "NA")</f>
        <v>28.2883</v>
      </c>
      <c r="Z207" s="5" t="str">
        <f>IFERROR(35*R207+14.1*S207+15.1*X207, "NA")</f>
        <v>NA</v>
      </c>
      <c r="AA207" s="5" t="str">
        <f>IFERROR(35*R207+14.1*S207+15.1*V207, "NA")</f>
        <v>NA</v>
      </c>
      <c r="AB207" s="5">
        <f>IFERROR(Y207*P207, "NA")</f>
        <v>0.50070291</v>
      </c>
      <c r="AC207">
        <v>0</v>
      </c>
      <c r="AD207">
        <v>1</v>
      </c>
    </row>
    <row r="208" spans="1:30" hidden="1">
      <c r="A208" t="s">
        <v>47</v>
      </c>
      <c r="B208" t="s">
        <v>46</v>
      </c>
      <c r="C208" t="s">
        <v>64</v>
      </c>
      <c r="D208" t="s">
        <v>125</v>
      </c>
      <c r="E208">
        <v>164</v>
      </c>
      <c r="F208">
        <v>25</v>
      </c>
      <c r="G208" s="2">
        <v>3.1828143249999998</v>
      </c>
      <c r="H208">
        <v>3</v>
      </c>
      <c r="I208">
        <v>33</v>
      </c>
      <c r="J208">
        <v>0.182</v>
      </c>
      <c r="K208" t="s">
        <v>31</v>
      </c>
      <c r="L208">
        <v>10</v>
      </c>
      <c r="M208">
        <v>1.8180000000000001</v>
      </c>
      <c r="N208">
        <v>1.421</v>
      </c>
      <c r="O208">
        <v>0.46</v>
      </c>
      <c r="P208">
        <v>0.32300000000000001</v>
      </c>
      <c r="Q208">
        <v>0.68</v>
      </c>
      <c r="R208">
        <v>0.13600000000000001</v>
      </c>
      <c r="S208">
        <v>5.0999999999999997E-2</v>
      </c>
      <c r="T208">
        <v>4.0000000000000001E-3</v>
      </c>
      <c r="U208">
        <v>0.182</v>
      </c>
      <c r="V208" t="s">
        <v>31</v>
      </c>
      <c r="W208">
        <v>0.69899999999999995</v>
      </c>
      <c r="X208">
        <v>0.186</v>
      </c>
      <c r="Y208" s="4">
        <f>IFERROR(35*R208+14.1*S208+15.1*W208, "NA")</f>
        <v>16.033999999999999</v>
      </c>
      <c r="Z208" s="5">
        <f>IFERROR(35*R208+14.1*S208+15.1*X208, "NA")</f>
        <v>8.287700000000001</v>
      </c>
      <c r="AA208" s="5" t="str">
        <f>IFERROR(35*R208+14.1*S208+15.1*V208, "NA")</f>
        <v>NA</v>
      </c>
      <c r="AB208" s="5">
        <f>IFERROR(Y208*P208, "NA")</f>
        <v>5.1789819999999995</v>
      </c>
      <c r="AC208">
        <v>0</v>
      </c>
      <c r="AD208">
        <v>0</v>
      </c>
    </row>
    <row r="209" spans="1:30" hidden="1">
      <c r="A209" t="s">
        <v>65</v>
      </c>
      <c r="B209" t="s">
        <v>73</v>
      </c>
      <c r="C209" t="s">
        <v>128</v>
      </c>
      <c r="D209" t="s">
        <v>126</v>
      </c>
      <c r="E209">
        <v>18</v>
      </c>
      <c r="F209">
        <v>7.4</v>
      </c>
      <c r="G209" s="2">
        <v>0.46147037800000001</v>
      </c>
      <c r="H209">
        <v>26</v>
      </c>
      <c r="I209">
        <v>30</v>
      </c>
      <c r="J209">
        <v>0.86699999999999999</v>
      </c>
      <c r="K209">
        <v>51</v>
      </c>
      <c r="L209">
        <v>1.96</v>
      </c>
      <c r="M209">
        <v>1.7</v>
      </c>
      <c r="N209">
        <v>1.19</v>
      </c>
      <c r="O209" t="s">
        <v>31</v>
      </c>
      <c r="P209">
        <v>0.27</v>
      </c>
      <c r="Q209">
        <v>0.63</v>
      </c>
      <c r="R209">
        <v>4.5999999999999999E-2</v>
      </c>
      <c r="S209">
        <v>6.3E-2</v>
      </c>
      <c r="T209" t="s">
        <v>31</v>
      </c>
      <c r="U209" t="s">
        <v>31</v>
      </c>
      <c r="V209" t="s">
        <v>31</v>
      </c>
      <c r="W209" t="s">
        <v>31</v>
      </c>
      <c r="X209" t="s">
        <v>31</v>
      </c>
      <c r="Y209" s="4" t="str">
        <f>IFERROR(35*R209+14.1*S209+15.1*W209, "NA")</f>
        <v>NA</v>
      </c>
      <c r="Z209" s="5" t="str">
        <f>IFERROR(35*R209+14.1*S209+15.1*X209, "NA")</f>
        <v>NA</v>
      </c>
      <c r="AA209" s="5" t="str">
        <f>IFERROR(35*R209+14.1*S209+15.1*V209, "NA")</f>
        <v>NA</v>
      </c>
      <c r="AB209" s="5" t="str">
        <f>IFERROR(Z209*P209, "NA")</f>
        <v>NA</v>
      </c>
      <c r="AC209">
        <v>0</v>
      </c>
      <c r="AD209">
        <v>0</v>
      </c>
    </row>
    <row r="210" spans="1:30" hidden="1">
      <c r="A210" t="s">
        <v>82</v>
      </c>
      <c r="B210" t="s">
        <v>81</v>
      </c>
      <c r="C210" t="s">
        <v>128</v>
      </c>
      <c r="D210" t="s">
        <v>169</v>
      </c>
      <c r="E210">
        <v>39</v>
      </c>
      <c r="F210">
        <v>8.3000000000000007</v>
      </c>
      <c r="G210" s="2">
        <v>0.90704089499999996</v>
      </c>
      <c r="H210">
        <v>35</v>
      </c>
      <c r="I210">
        <v>56</v>
      </c>
      <c r="J210">
        <v>0.625</v>
      </c>
      <c r="K210">
        <v>94</v>
      </c>
      <c r="L210">
        <v>2.69</v>
      </c>
      <c r="M210">
        <v>1.679</v>
      </c>
      <c r="N210">
        <v>0.74199999999999999</v>
      </c>
      <c r="O210">
        <v>0.59</v>
      </c>
      <c r="P210">
        <v>0.56899999999999995</v>
      </c>
      <c r="Q210">
        <v>0.8</v>
      </c>
      <c r="R210">
        <v>7.4999999999999997E-2</v>
      </c>
      <c r="S210">
        <v>4.8000000000000001E-2</v>
      </c>
      <c r="T210">
        <v>5.2999999999999999E-2</v>
      </c>
      <c r="U210">
        <v>0.11</v>
      </c>
      <c r="V210">
        <v>0.88</v>
      </c>
      <c r="W210" t="s">
        <v>31</v>
      </c>
      <c r="X210">
        <v>0.16400000000000001</v>
      </c>
      <c r="Y210" s="4" t="str">
        <f>IFERROR(35*R210+14.1*S210+15.1*W210, "NA")</f>
        <v>NA</v>
      </c>
      <c r="Z210" s="5">
        <f>IFERROR(35*R210+14.1*S210+15.1*X210, "NA")</f>
        <v>5.7782</v>
      </c>
      <c r="AA210" s="5">
        <f>IFERROR(35*R210+14.1*S210+15.1*V210, "NA")</f>
        <v>16.5898</v>
      </c>
      <c r="AB210" s="5">
        <f>IFERROR(AA210*P210, "NA")</f>
        <v>9.4395961999999987</v>
      </c>
      <c r="AC210">
        <v>0</v>
      </c>
      <c r="AD210">
        <v>0</v>
      </c>
    </row>
    <row r="211" spans="1:30" hidden="1">
      <c r="A211" t="s">
        <v>87</v>
      </c>
      <c r="B211" t="s">
        <v>118</v>
      </c>
      <c r="C211" t="s">
        <v>128</v>
      </c>
      <c r="D211" t="s">
        <v>164</v>
      </c>
      <c r="E211">
        <v>18</v>
      </c>
      <c r="F211">
        <v>5.2</v>
      </c>
      <c r="G211" s="2">
        <v>0.46147037800000001</v>
      </c>
      <c r="H211">
        <v>10</v>
      </c>
      <c r="I211">
        <v>21</v>
      </c>
      <c r="J211">
        <v>0.47599999999999998</v>
      </c>
      <c r="K211">
        <v>35</v>
      </c>
      <c r="L211">
        <v>3.5</v>
      </c>
      <c r="M211">
        <v>1.667</v>
      </c>
      <c r="N211">
        <v>2.5000000000000001E-2</v>
      </c>
      <c r="O211" t="s">
        <v>31</v>
      </c>
      <c r="P211">
        <v>1.2999999999999999E-2</v>
      </c>
      <c r="Q211" t="s">
        <v>31</v>
      </c>
      <c r="R211">
        <v>0.50800000000000001</v>
      </c>
      <c r="S211" s="6">
        <v>0.05</v>
      </c>
      <c r="T211">
        <v>1.2E-2</v>
      </c>
      <c r="U211">
        <v>4.2000000000000003E-2</v>
      </c>
      <c r="V211" t="s">
        <v>31</v>
      </c>
      <c r="W211" t="s">
        <v>31</v>
      </c>
      <c r="X211">
        <v>5.3999999999999999E-2</v>
      </c>
      <c r="Y211" s="4" t="str">
        <f>IFERROR(35*R211+14.1*S211+15.1*W211, "NA")</f>
        <v>NA</v>
      </c>
      <c r="Z211" s="5">
        <f>IFERROR(35*R211+14.1*S211+15.1*X211, "NA")</f>
        <v>19.3004</v>
      </c>
      <c r="AA211" s="5" t="str">
        <f>IFERROR(35*R211+14.1*S211+15.1*V211, "NA")</f>
        <v>NA</v>
      </c>
      <c r="AB211" s="5">
        <f>IFERROR(Z211*P211, "NA")</f>
        <v>0.25090519999999999</v>
      </c>
      <c r="AC211">
        <v>0</v>
      </c>
      <c r="AD211">
        <v>2</v>
      </c>
    </row>
    <row r="212" spans="1:30" hidden="1">
      <c r="A212" t="s">
        <v>78</v>
      </c>
      <c r="B212" t="s">
        <v>77</v>
      </c>
      <c r="C212" t="s">
        <v>128</v>
      </c>
      <c r="D212" t="s">
        <v>178</v>
      </c>
      <c r="E212">
        <v>32.5</v>
      </c>
      <c r="F212">
        <v>8.9</v>
      </c>
      <c r="G212" s="2">
        <v>0.77343226300000001</v>
      </c>
      <c r="H212">
        <v>14</v>
      </c>
      <c r="I212">
        <v>32</v>
      </c>
      <c r="J212">
        <v>0.438</v>
      </c>
      <c r="K212">
        <v>44</v>
      </c>
      <c r="L212">
        <v>3.7</v>
      </c>
      <c r="M212">
        <v>1.619</v>
      </c>
      <c r="N212">
        <v>1.9570000000000001</v>
      </c>
      <c r="O212">
        <v>2.74</v>
      </c>
      <c r="P212">
        <v>0.91800000000000004</v>
      </c>
      <c r="Q212">
        <v>0.8</v>
      </c>
      <c r="R212">
        <v>9.9000000000000005E-2</v>
      </c>
      <c r="S212">
        <v>6.4000000000000001E-2</v>
      </c>
      <c r="T212">
        <v>1.4E-2</v>
      </c>
      <c r="U212" t="s">
        <v>31</v>
      </c>
      <c r="V212" t="s">
        <v>31</v>
      </c>
      <c r="W212" t="s">
        <v>31</v>
      </c>
      <c r="X212">
        <v>1.4E-2</v>
      </c>
      <c r="Y212" s="4" t="str">
        <f>IFERROR(35*R212+14.1*S212+15.1*W212, "NA")</f>
        <v>NA</v>
      </c>
      <c r="Z212" s="5">
        <f>IFERROR(35*R212+14.1*S212+15.1*X212, "NA")</f>
        <v>4.5788000000000002</v>
      </c>
      <c r="AA212" s="5" t="str">
        <f>IFERROR(35*R212+14.1*S212+15.1*V212, "NA")</f>
        <v>NA</v>
      </c>
      <c r="AB212" s="5">
        <f>IFERROR(Z212*P212, "NA")</f>
        <v>4.2033384000000007</v>
      </c>
      <c r="AC212">
        <v>0</v>
      </c>
      <c r="AD212">
        <v>0</v>
      </c>
    </row>
    <row r="213" spans="1:30" hidden="1">
      <c r="A213" t="s">
        <v>145</v>
      </c>
      <c r="B213" t="s">
        <v>144</v>
      </c>
      <c r="C213" t="s">
        <v>128</v>
      </c>
      <c r="D213" t="s">
        <v>126</v>
      </c>
      <c r="E213">
        <v>18</v>
      </c>
      <c r="F213">
        <v>7.4</v>
      </c>
      <c r="G213" s="2">
        <v>0.46147037800000001</v>
      </c>
      <c r="H213">
        <v>21</v>
      </c>
      <c r="I213">
        <v>23</v>
      </c>
      <c r="J213">
        <v>0.91300000000000003</v>
      </c>
      <c r="K213">
        <v>37</v>
      </c>
      <c r="L213">
        <v>1.76</v>
      </c>
      <c r="M213">
        <v>1.609</v>
      </c>
      <c r="N213">
        <v>0.8</v>
      </c>
      <c r="O213" t="s">
        <v>31</v>
      </c>
      <c r="P213">
        <v>0.13</v>
      </c>
      <c r="Q213" t="s">
        <v>31</v>
      </c>
      <c r="R213" t="s">
        <v>31</v>
      </c>
      <c r="S213" t="s">
        <v>31</v>
      </c>
      <c r="T213" t="s">
        <v>31</v>
      </c>
      <c r="U213" t="s">
        <v>31</v>
      </c>
      <c r="V213" t="s">
        <v>31</v>
      </c>
      <c r="W213" t="s">
        <v>31</v>
      </c>
      <c r="X213" t="s">
        <v>31</v>
      </c>
      <c r="Y213" s="4" t="str">
        <f>IFERROR(35*R213+14.1*S213+15.1*W213, "NA")</f>
        <v>NA</v>
      </c>
      <c r="Z213" s="5" t="str">
        <f>IFERROR(35*R213+14.1*S213+15.1*X213, "NA")</f>
        <v>NA</v>
      </c>
      <c r="AA213" s="5" t="str">
        <f>IFERROR(35*R213+14.1*S213+15.1*V213, "NA")</f>
        <v>NA</v>
      </c>
      <c r="AB213" s="5" t="str">
        <f>IFERROR(Z213*P213, "NA")</f>
        <v>NA</v>
      </c>
      <c r="AC213">
        <v>0</v>
      </c>
      <c r="AD213">
        <v>0</v>
      </c>
    </row>
    <row r="214" spans="1:30" hidden="1">
      <c r="A214" t="s">
        <v>87</v>
      </c>
      <c r="B214" t="s">
        <v>86</v>
      </c>
      <c r="C214" t="s">
        <v>128</v>
      </c>
      <c r="D214" t="s">
        <v>164</v>
      </c>
      <c r="E214">
        <v>18</v>
      </c>
      <c r="F214">
        <v>5.2</v>
      </c>
      <c r="G214" s="2">
        <v>0.46147037800000001</v>
      </c>
      <c r="H214">
        <v>9</v>
      </c>
      <c r="I214">
        <v>20.8</v>
      </c>
      <c r="J214">
        <v>0.433</v>
      </c>
      <c r="K214" t="s">
        <v>31</v>
      </c>
      <c r="L214" s="30">
        <v>3.71</v>
      </c>
      <c r="M214">
        <v>1.605</v>
      </c>
      <c r="N214">
        <v>0.161</v>
      </c>
      <c r="O214">
        <v>0.1</v>
      </c>
      <c r="P214">
        <v>8.0000000000000002E-3</v>
      </c>
      <c r="Q214">
        <v>0.86</v>
      </c>
      <c r="R214">
        <v>0.08</v>
      </c>
      <c r="S214">
        <v>2.9000000000000001E-2</v>
      </c>
      <c r="T214">
        <v>1E-3</v>
      </c>
      <c r="U214" t="s">
        <v>31</v>
      </c>
      <c r="V214" t="s">
        <v>31</v>
      </c>
      <c r="W214" t="s">
        <v>31</v>
      </c>
      <c r="X214">
        <v>1E-3</v>
      </c>
      <c r="Y214" s="4" t="str">
        <f>IFERROR(35*R214+14.1*S214+15.1*W214, "NA")</f>
        <v>NA</v>
      </c>
      <c r="Z214" s="5">
        <f>IFERROR(35*R214+14.1*S214+15.1*X214, "NA")</f>
        <v>3.2240000000000002</v>
      </c>
      <c r="AA214" s="5" t="str">
        <f>IFERROR(35*R214+14.1*S214+15.1*V214, "NA")</f>
        <v>NA</v>
      </c>
      <c r="AB214" s="5">
        <f>IFERROR(Z214*P214, "NA")</f>
        <v>2.5792000000000002E-2</v>
      </c>
      <c r="AC214">
        <v>2</v>
      </c>
      <c r="AD214">
        <v>0</v>
      </c>
    </row>
    <row r="215" spans="1:30" hidden="1">
      <c r="A215" t="s">
        <v>45</v>
      </c>
      <c r="B215" t="s">
        <v>44</v>
      </c>
      <c r="C215" t="s">
        <v>204</v>
      </c>
      <c r="D215" t="s">
        <v>210</v>
      </c>
      <c r="E215">
        <v>69.5</v>
      </c>
      <c r="F215">
        <v>13.3</v>
      </c>
      <c r="G215" s="2">
        <v>1.5029055069999999</v>
      </c>
      <c r="H215">
        <v>4</v>
      </c>
      <c r="I215">
        <v>15</v>
      </c>
      <c r="J215">
        <v>1.0669999999999999</v>
      </c>
      <c r="K215" t="s">
        <v>31</v>
      </c>
      <c r="L215" s="13">
        <v>1.5</v>
      </c>
      <c r="M215">
        <v>1.6</v>
      </c>
      <c r="N215">
        <v>1.4</v>
      </c>
      <c r="O215" s="53">
        <f>N215-1.1</f>
        <v>0.29999999999999982</v>
      </c>
      <c r="P215" s="53">
        <f>O215*(1-Q215)</f>
        <v>0.1319999999999999</v>
      </c>
      <c r="Q215">
        <v>0.56000000000000005</v>
      </c>
      <c r="R215">
        <v>0.626</v>
      </c>
      <c r="S215">
        <v>0.11</v>
      </c>
      <c r="T215" t="s">
        <v>31</v>
      </c>
      <c r="U215" t="s">
        <v>31</v>
      </c>
      <c r="V215" t="s">
        <v>31</v>
      </c>
      <c r="W215">
        <v>0.246</v>
      </c>
      <c r="X215" t="s">
        <v>31</v>
      </c>
      <c r="Y215" s="4">
        <f>IFERROR(35*R215+14.1*S215+15.1*W215, "NA")</f>
        <v>27.175599999999999</v>
      </c>
      <c r="Z215" s="5" t="str">
        <f>IFERROR(35*R215+14.1*S215+15.1*X215, "NA")</f>
        <v>NA</v>
      </c>
      <c r="AA215" s="5" t="str">
        <f>IFERROR(35*R215+14.1*S215+15.1*V215, "NA")</f>
        <v>NA</v>
      </c>
      <c r="AB215" s="5">
        <f>IFERROR(Y215*P215, "NA")</f>
        <v>3.5871791999999969</v>
      </c>
      <c r="AC215">
        <v>0</v>
      </c>
      <c r="AD215">
        <v>1</v>
      </c>
    </row>
    <row r="216" spans="1:30" hidden="1">
      <c r="A216" t="s">
        <v>80</v>
      </c>
      <c r="B216" t="s">
        <v>186</v>
      </c>
      <c r="C216" t="s">
        <v>128</v>
      </c>
      <c r="D216" t="s">
        <v>178</v>
      </c>
      <c r="E216">
        <v>32.5</v>
      </c>
      <c r="F216">
        <v>8.9</v>
      </c>
      <c r="G216" s="2">
        <v>0.77343226300000001</v>
      </c>
      <c r="H216">
        <v>54</v>
      </c>
      <c r="I216">
        <v>60</v>
      </c>
      <c r="J216">
        <v>0.9</v>
      </c>
      <c r="K216">
        <v>94</v>
      </c>
      <c r="L216">
        <v>1.74</v>
      </c>
      <c r="M216">
        <v>1.5669999999999999</v>
      </c>
      <c r="N216" t="s">
        <v>31</v>
      </c>
      <c r="O216" t="s">
        <v>31</v>
      </c>
      <c r="P216" t="s">
        <v>31</v>
      </c>
      <c r="Q216" t="s">
        <v>31</v>
      </c>
      <c r="R216" t="s">
        <v>31</v>
      </c>
      <c r="S216" t="s">
        <v>31</v>
      </c>
      <c r="T216" t="s">
        <v>31</v>
      </c>
      <c r="U216" t="s">
        <v>31</v>
      </c>
      <c r="V216" t="s">
        <v>31</v>
      </c>
      <c r="W216" t="s">
        <v>31</v>
      </c>
      <c r="X216" t="s">
        <v>31</v>
      </c>
      <c r="Y216" s="4" t="str">
        <f>IFERROR(35*R216+14.1*S216+15.1*W216, "NA")</f>
        <v>NA</v>
      </c>
      <c r="Z216" s="5" t="str">
        <f>IFERROR(35*R216+14.1*S216+15.1*X216, "NA")</f>
        <v>NA</v>
      </c>
      <c r="AA216" s="5" t="str">
        <f>IFERROR(35*R216+14.1*S216+15.1*V216, "NA")</f>
        <v>NA</v>
      </c>
      <c r="AB216" s="5" t="str">
        <f>IFERROR(Z216*P216, "NA")</f>
        <v>NA</v>
      </c>
      <c r="AC216">
        <v>0</v>
      </c>
      <c r="AD216">
        <v>0</v>
      </c>
    </row>
    <row r="217" spans="1:30" hidden="1">
      <c r="A217" t="s">
        <v>47</v>
      </c>
      <c r="B217" t="s">
        <v>46</v>
      </c>
      <c r="C217" t="s">
        <v>32</v>
      </c>
      <c r="D217" t="s">
        <v>29</v>
      </c>
      <c r="E217">
        <v>1250</v>
      </c>
      <c r="F217">
        <v>19.100000000000001</v>
      </c>
      <c r="G217" s="2">
        <v>18.781880900000001</v>
      </c>
      <c r="H217">
        <v>3</v>
      </c>
      <c r="I217">
        <v>330</v>
      </c>
      <c r="J217">
        <v>1.7999999999999999E-2</v>
      </c>
      <c r="K217" t="s">
        <v>31</v>
      </c>
      <c r="L217" s="2">
        <v>85</v>
      </c>
      <c r="M217">
        <v>1.5449999999999999</v>
      </c>
      <c r="N217">
        <v>1.421</v>
      </c>
      <c r="O217">
        <v>0.46</v>
      </c>
      <c r="P217">
        <v>0.32300000000000001</v>
      </c>
      <c r="Q217">
        <v>0.68</v>
      </c>
      <c r="R217">
        <v>0.13600000000000001</v>
      </c>
      <c r="S217">
        <v>5.0999999999999997E-2</v>
      </c>
      <c r="T217">
        <v>4.0000000000000001E-3</v>
      </c>
      <c r="U217">
        <v>0.182</v>
      </c>
      <c r="V217" t="s">
        <v>31</v>
      </c>
      <c r="W217">
        <v>0.69899999999999995</v>
      </c>
      <c r="X217">
        <v>0.186</v>
      </c>
      <c r="Y217" s="4">
        <f>IFERROR(35*R217+14.1*S217+15.1*W217, "NA")</f>
        <v>16.033999999999999</v>
      </c>
      <c r="Z217" s="5">
        <f>IFERROR(35*R217+14.1*S217+15.1*X217, "NA")</f>
        <v>8.287700000000001</v>
      </c>
      <c r="AA217" s="5" t="str">
        <f>IFERROR(35*R217+14.1*S217+15.1*V217, "NA")</f>
        <v>NA</v>
      </c>
      <c r="AB217" s="5">
        <f>IFERROR(Y217*P217, "NA")</f>
        <v>5.1789819999999995</v>
      </c>
      <c r="AC217">
        <v>0</v>
      </c>
      <c r="AD217">
        <v>0</v>
      </c>
    </row>
    <row r="218" spans="1:30" hidden="1">
      <c r="A218" t="s">
        <v>80</v>
      </c>
      <c r="B218" t="s">
        <v>116</v>
      </c>
      <c r="C218" t="s">
        <v>128</v>
      </c>
      <c r="D218" t="s">
        <v>178</v>
      </c>
      <c r="E218">
        <v>32.5</v>
      </c>
      <c r="F218">
        <v>8.9</v>
      </c>
      <c r="G218" s="2">
        <v>0.77343226300000001</v>
      </c>
      <c r="H218">
        <v>115</v>
      </c>
      <c r="I218">
        <v>116</v>
      </c>
      <c r="J218">
        <v>0.99099999999999999</v>
      </c>
      <c r="K218" t="s">
        <v>31</v>
      </c>
      <c r="L218">
        <v>1.53</v>
      </c>
      <c r="M218">
        <v>1.5169999999999999</v>
      </c>
      <c r="N218" s="8">
        <v>4.9989999999999997</v>
      </c>
      <c r="O218" s="8">
        <v>4.109</v>
      </c>
      <c r="P218" s="8">
        <v>0.43099999999999999</v>
      </c>
      <c r="Q218">
        <v>0.86</v>
      </c>
      <c r="R218">
        <v>2.8000000000000001E-2</v>
      </c>
      <c r="S218">
        <v>5.6000000000000001E-2</v>
      </c>
      <c r="T218" t="s">
        <v>31</v>
      </c>
      <c r="U218" t="s">
        <v>31</v>
      </c>
      <c r="V218">
        <v>0.88</v>
      </c>
      <c r="W218" t="s">
        <v>31</v>
      </c>
      <c r="X218" t="s">
        <v>31</v>
      </c>
      <c r="Y218" s="4" t="str">
        <f>IFERROR(35*R218+14.1*S218+15.1*W218, "NA")</f>
        <v>NA</v>
      </c>
      <c r="Z218" s="5" t="str">
        <f>IFERROR(35*R218+14.1*S218+15.1*X218, "NA")</f>
        <v>NA</v>
      </c>
      <c r="AA218" s="5">
        <f>IFERROR(35*R218+14.1*S218+15.1*V218, "NA")</f>
        <v>15.057600000000001</v>
      </c>
      <c r="AB218" s="5">
        <f>IFERROR(AA218*P218, "NA")</f>
        <v>6.4898256000000005</v>
      </c>
      <c r="AC218">
        <v>0</v>
      </c>
      <c r="AD218">
        <v>0</v>
      </c>
    </row>
    <row r="219" spans="1:30" hidden="1">
      <c r="A219" t="s">
        <v>39</v>
      </c>
      <c r="B219" t="s">
        <v>38</v>
      </c>
      <c r="C219" t="s">
        <v>128</v>
      </c>
      <c r="D219" t="s">
        <v>178</v>
      </c>
      <c r="E219">
        <v>32.5</v>
      </c>
      <c r="F219">
        <v>8.9</v>
      </c>
      <c r="G219" s="2">
        <v>0.77343226300000001</v>
      </c>
      <c r="H219">
        <v>3</v>
      </c>
      <c r="I219">
        <v>15</v>
      </c>
      <c r="J219">
        <v>1</v>
      </c>
      <c r="K219" t="s">
        <v>31</v>
      </c>
      <c r="L219">
        <v>1.5</v>
      </c>
      <c r="M219">
        <v>1.5</v>
      </c>
      <c r="N219">
        <v>1.6</v>
      </c>
      <c r="O219">
        <v>0.7</v>
      </c>
      <c r="P219" s="53">
        <f>O219*(1-Q219)</f>
        <v>0.13299999999999995</v>
      </c>
      <c r="Q219">
        <v>0.81</v>
      </c>
      <c r="R219">
        <v>6.3E-2</v>
      </c>
      <c r="S219">
        <v>6.8000000000000005E-2</v>
      </c>
      <c r="T219" t="s">
        <v>31</v>
      </c>
      <c r="U219" t="s">
        <v>31</v>
      </c>
      <c r="V219" t="s">
        <v>31</v>
      </c>
      <c r="W219">
        <v>0.82699999999999996</v>
      </c>
      <c r="X219" t="s">
        <v>31</v>
      </c>
      <c r="Y219" s="4">
        <f>IFERROR(35*R219+14.1*S219+15.1*W219, "NA")</f>
        <v>15.651499999999999</v>
      </c>
      <c r="Z219" s="5" t="str">
        <f>IFERROR(35*R219+14.1*S219+15.1*X219, "NA")</f>
        <v>NA</v>
      </c>
      <c r="AA219" s="5" t="str">
        <f>IFERROR(35*R219+14.1*S219+15.1*V219, "NA")</f>
        <v>NA</v>
      </c>
      <c r="AB219" s="5">
        <f>IFERROR(Y219*P219, "NA")</f>
        <v>2.0816494999999993</v>
      </c>
      <c r="AC219">
        <v>0</v>
      </c>
      <c r="AD219">
        <v>1</v>
      </c>
    </row>
    <row r="220" spans="1:30" hidden="1">
      <c r="A220" t="s">
        <v>152</v>
      </c>
      <c r="B220" t="s">
        <v>151</v>
      </c>
      <c r="C220" t="s">
        <v>204</v>
      </c>
      <c r="D220" t="s">
        <v>210</v>
      </c>
      <c r="E220">
        <v>69.5</v>
      </c>
      <c r="F220">
        <v>13.3</v>
      </c>
      <c r="G220" s="2">
        <v>1.5029055069999999</v>
      </c>
      <c r="H220">
        <v>13</v>
      </c>
      <c r="I220">
        <v>43</v>
      </c>
      <c r="J220">
        <v>0.30199999999999999</v>
      </c>
      <c r="K220" t="s">
        <v>31</v>
      </c>
      <c r="L220">
        <v>4.92</v>
      </c>
      <c r="M220">
        <v>1.488</v>
      </c>
      <c r="N220">
        <v>0.52200000000000002</v>
      </c>
      <c r="O220" t="s">
        <v>31</v>
      </c>
      <c r="P220">
        <v>0.26500000000000001</v>
      </c>
      <c r="Q220" t="s">
        <v>31</v>
      </c>
      <c r="R220">
        <v>0.52600000000000002</v>
      </c>
      <c r="S220">
        <v>7.2999999999999995E-2</v>
      </c>
      <c r="T220">
        <v>4.0000000000000001E-3</v>
      </c>
      <c r="U220">
        <v>7.0000000000000007E-2</v>
      </c>
      <c r="V220" t="s">
        <v>31</v>
      </c>
      <c r="W220" t="s">
        <v>31</v>
      </c>
      <c r="X220">
        <v>7.3999999999999996E-2</v>
      </c>
      <c r="Y220" s="4" t="str">
        <f>IFERROR(35*R220+14.1*S220+15.1*W220, "NA")</f>
        <v>NA</v>
      </c>
      <c r="Z220" s="5">
        <f>IFERROR(35*R220+14.1*S220+15.1*X220, "NA")</f>
        <v>20.556699999999999</v>
      </c>
      <c r="AA220" s="5" t="str">
        <f>IFERROR(35*R220+14.1*S220+15.1*V220, "NA")</f>
        <v>NA</v>
      </c>
      <c r="AB220" s="5">
        <f>IFERROR(Z220*P220, "NA")</f>
        <v>5.4475255000000002</v>
      </c>
      <c r="AC220">
        <v>0</v>
      </c>
      <c r="AD220">
        <v>0</v>
      </c>
    </row>
    <row r="221" spans="1:30" hidden="1">
      <c r="A221" t="s">
        <v>162</v>
      </c>
      <c r="B221" t="s">
        <v>161</v>
      </c>
      <c r="C221" t="s">
        <v>128</v>
      </c>
      <c r="D221" t="s">
        <v>164</v>
      </c>
      <c r="E221">
        <v>18</v>
      </c>
      <c r="F221">
        <v>5.2</v>
      </c>
      <c r="G221" s="2">
        <v>0.46147037800000001</v>
      </c>
      <c r="H221">
        <v>4</v>
      </c>
      <c r="I221">
        <v>13</v>
      </c>
      <c r="J221">
        <v>0.308</v>
      </c>
      <c r="K221">
        <v>19</v>
      </c>
      <c r="L221">
        <v>4.75</v>
      </c>
      <c r="M221">
        <v>1.462</v>
      </c>
      <c r="N221">
        <v>0.01</v>
      </c>
      <c r="O221" t="s">
        <v>31</v>
      </c>
      <c r="P221">
        <v>6.0000000000000001E-3</v>
      </c>
      <c r="Q221" t="s">
        <v>31</v>
      </c>
      <c r="R221">
        <v>0.48799999999999999</v>
      </c>
      <c r="S221">
        <v>0.107</v>
      </c>
      <c r="T221">
        <v>1E-3</v>
      </c>
      <c r="U221">
        <v>2.1000000000000001E-2</v>
      </c>
      <c r="V221" t="s">
        <v>31</v>
      </c>
      <c r="W221" t="s">
        <v>31</v>
      </c>
      <c r="X221">
        <v>2.1999999999999999E-2</v>
      </c>
      <c r="Y221" s="4" t="str">
        <f>IFERROR(35*R221+14.1*S221+15.1*W221, "NA")</f>
        <v>NA</v>
      </c>
      <c r="Z221" s="5">
        <f>IFERROR(35*R221+14.1*S221+15.1*X221, "NA")</f>
        <v>18.9209</v>
      </c>
      <c r="AA221" s="5" t="str">
        <f>IFERROR(35*R221+14.1*S221+15.1*V221, "NA")</f>
        <v>NA</v>
      </c>
      <c r="AB221" s="5">
        <f>IFERROR(Z221*P221, "NA")</f>
        <v>0.1135254</v>
      </c>
      <c r="AC221">
        <v>0</v>
      </c>
      <c r="AD221">
        <v>0</v>
      </c>
    </row>
    <row r="222" spans="1:30" hidden="1">
      <c r="A222" t="s">
        <v>131</v>
      </c>
      <c r="B222" t="s">
        <v>132</v>
      </c>
      <c r="C222" t="s">
        <v>128</v>
      </c>
      <c r="D222" t="s">
        <v>126</v>
      </c>
      <c r="E222">
        <v>18</v>
      </c>
      <c r="F222">
        <v>7.4</v>
      </c>
      <c r="G222" s="2">
        <v>0.46147037800000001</v>
      </c>
      <c r="H222">
        <v>2</v>
      </c>
      <c r="I222">
        <v>3.5</v>
      </c>
      <c r="J222">
        <v>0.57099999999999995</v>
      </c>
      <c r="K222" t="s">
        <v>31</v>
      </c>
      <c r="L222">
        <v>2.54</v>
      </c>
      <c r="M222">
        <v>1.4510000000000001</v>
      </c>
      <c r="N222" t="s">
        <v>31</v>
      </c>
      <c r="O222" t="s">
        <v>31</v>
      </c>
      <c r="P222" t="s">
        <v>31</v>
      </c>
      <c r="Q222" t="s">
        <v>31</v>
      </c>
      <c r="R222" t="s">
        <v>31</v>
      </c>
      <c r="S222" t="s">
        <v>31</v>
      </c>
      <c r="T222" t="s">
        <v>31</v>
      </c>
      <c r="U222" t="s">
        <v>31</v>
      </c>
      <c r="V222" t="s">
        <v>31</v>
      </c>
      <c r="W222" t="s">
        <v>31</v>
      </c>
      <c r="X222" t="s">
        <v>31</v>
      </c>
      <c r="Y222" s="4" t="str">
        <f>IFERROR(35*R222+14.1*S222+15.1*W222, "NA")</f>
        <v>NA</v>
      </c>
      <c r="Z222" s="5" t="str">
        <f>IFERROR(35*R222+14.1*S222+15.1*X222, "NA")</f>
        <v>NA</v>
      </c>
      <c r="AA222" s="5" t="str">
        <f>IFERROR(35*R222+14.1*S222+15.1*V222, "NA")</f>
        <v>NA</v>
      </c>
      <c r="AB222" s="5" t="str">
        <f>IFERROR(Z222*P222, "NA")</f>
        <v>NA</v>
      </c>
      <c r="AC222">
        <v>0</v>
      </c>
      <c r="AD222">
        <v>0</v>
      </c>
    </row>
    <row r="223" spans="1:30" hidden="1">
      <c r="A223" t="s">
        <v>67</v>
      </c>
      <c r="B223" t="s">
        <v>185</v>
      </c>
      <c r="C223" t="s">
        <v>204</v>
      </c>
      <c r="D223" t="s">
        <v>203</v>
      </c>
      <c r="E223">
        <v>54</v>
      </c>
      <c r="F223">
        <v>11.1</v>
      </c>
      <c r="G223" s="2">
        <v>1.205449054</v>
      </c>
      <c r="H223">
        <v>2</v>
      </c>
      <c r="I223">
        <v>14.2</v>
      </c>
      <c r="J223">
        <v>0.14099999999999999</v>
      </c>
      <c r="K223" t="s">
        <v>31</v>
      </c>
      <c r="L223" s="30">
        <v>10.029999999999999</v>
      </c>
      <c r="M223">
        <v>1.413</v>
      </c>
      <c r="N223">
        <v>5.5E-2</v>
      </c>
      <c r="O223" t="s">
        <v>31</v>
      </c>
      <c r="P223">
        <v>5.2999999999999999E-2</v>
      </c>
      <c r="Q223" t="s">
        <v>31</v>
      </c>
      <c r="R223" t="s">
        <v>31</v>
      </c>
      <c r="S223" t="s">
        <v>31</v>
      </c>
      <c r="T223" t="s">
        <v>31</v>
      </c>
      <c r="U223" t="s">
        <v>31</v>
      </c>
      <c r="V223" t="s">
        <v>31</v>
      </c>
      <c r="W223" t="s">
        <v>31</v>
      </c>
      <c r="X223" t="s">
        <v>31</v>
      </c>
      <c r="Y223" s="4" t="str">
        <f>IFERROR(35*R223+14.1*S223+15.1*W223, "NA")</f>
        <v>NA</v>
      </c>
      <c r="Z223" s="5" t="str">
        <f>IFERROR(35*R223+14.1*S223+15.1*X223, "NA")</f>
        <v>NA</v>
      </c>
      <c r="AA223" s="5" t="str">
        <f>IFERROR(35*R223+14.1*S223+15.1*V223, "NA")</f>
        <v>NA</v>
      </c>
      <c r="AB223" s="5" t="str">
        <f>IFERROR(Z223*P223, "NA")</f>
        <v>NA</v>
      </c>
      <c r="AC223">
        <v>2</v>
      </c>
      <c r="AD223">
        <v>0</v>
      </c>
    </row>
    <row r="224" spans="1:30" hidden="1">
      <c r="A224" t="s">
        <v>80</v>
      </c>
      <c r="B224" t="s">
        <v>196</v>
      </c>
      <c r="C224" t="s">
        <v>128</v>
      </c>
      <c r="D224" t="s">
        <v>178</v>
      </c>
      <c r="E224">
        <v>32.5</v>
      </c>
      <c r="F224">
        <v>8.9</v>
      </c>
      <c r="G224" s="2">
        <v>0.77343226300000001</v>
      </c>
      <c r="H224">
        <v>9</v>
      </c>
      <c r="I224">
        <v>10</v>
      </c>
      <c r="J224">
        <v>0.9</v>
      </c>
      <c r="K224">
        <v>14</v>
      </c>
      <c r="L224">
        <v>1.56</v>
      </c>
      <c r="M224">
        <v>1.4</v>
      </c>
      <c r="N224" t="s">
        <v>31</v>
      </c>
      <c r="O224" t="s">
        <v>31</v>
      </c>
      <c r="P224" t="s">
        <v>31</v>
      </c>
      <c r="Q224" t="s">
        <v>31</v>
      </c>
      <c r="R224" t="s">
        <v>31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31</v>
      </c>
      <c r="Y224" s="4" t="str">
        <f>IFERROR(35*R224+14.1*S224+15.1*W224, "NA")</f>
        <v>NA</v>
      </c>
      <c r="Z224" s="5" t="str">
        <f>IFERROR(35*R224+14.1*S224+15.1*X224, "NA")</f>
        <v>NA</v>
      </c>
      <c r="AA224" s="5" t="str">
        <f>IFERROR(35*R224+14.1*S224+15.1*V224, "NA")</f>
        <v>NA</v>
      </c>
      <c r="AB224" s="5" t="str">
        <f>IFERROR(Z224*P224, "NA")</f>
        <v>NA</v>
      </c>
      <c r="AC224">
        <v>0</v>
      </c>
      <c r="AD224">
        <v>0</v>
      </c>
    </row>
    <row r="225" spans="1:30" hidden="1">
      <c r="A225" t="s">
        <v>131</v>
      </c>
      <c r="B225" t="s">
        <v>132</v>
      </c>
      <c r="C225" t="s">
        <v>128</v>
      </c>
      <c r="D225" t="s">
        <v>178</v>
      </c>
      <c r="E225">
        <v>32.5</v>
      </c>
      <c r="F225">
        <v>8.9</v>
      </c>
      <c r="G225" s="2">
        <v>0.77343226300000001</v>
      </c>
      <c r="H225">
        <v>2</v>
      </c>
      <c r="I225">
        <v>4.4000000000000004</v>
      </c>
      <c r="J225">
        <v>0.45500000000000002</v>
      </c>
      <c r="K225" t="s">
        <v>31</v>
      </c>
      <c r="L225">
        <v>2.99</v>
      </c>
      <c r="M225">
        <v>1.36</v>
      </c>
      <c r="N225" t="s">
        <v>31</v>
      </c>
      <c r="O225" t="s">
        <v>31</v>
      </c>
      <c r="P225" t="s">
        <v>31</v>
      </c>
      <c r="Q225" t="s">
        <v>31</v>
      </c>
      <c r="R225" t="s">
        <v>31</v>
      </c>
      <c r="S225" t="s">
        <v>31</v>
      </c>
      <c r="T225" t="s">
        <v>31</v>
      </c>
      <c r="U225" t="s">
        <v>31</v>
      </c>
      <c r="V225" t="s">
        <v>31</v>
      </c>
      <c r="W225" t="s">
        <v>31</v>
      </c>
      <c r="X225" t="s">
        <v>31</v>
      </c>
      <c r="Y225" s="4" t="str">
        <f>IFERROR(35*R225+14.1*S225+15.1*W225, "NA")</f>
        <v>NA</v>
      </c>
      <c r="Z225" s="5" t="str">
        <f>IFERROR(35*R225+14.1*S225+15.1*X225, "NA")</f>
        <v>NA</v>
      </c>
      <c r="AA225" s="5" t="str">
        <f>IFERROR(35*R225+14.1*S225+15.1*V225, "NA")</f>
        <v>NA</v>
      </c>
      <c r="AB225" s="5" t="str">
        <f>IFERROR(Z225*P225, "NA")</f>
        <v>NA</v>
      </c>
      <c r="AC225">
        <v>0</v>
      </c>
      <c r="AD225">
        <v>0</v>
      </c>
    </row>
    <row r="226" spans="1:30" hidden="1">
      <c r="A226" t="s">
        <v>67</v>
      </c>
      <c r="B226" t="s">
        <v>185</v>
      </c>
      <c r="C226" t="s">
        <v>204</v>
      </c>
      <c r="D226" t="s">
        <v>203</v>
      </c>
      <c r="E226">
        <v>54</v>
      </c>
      <c r="F226">
        <v>11.1</v>
      </c>
      <c r="G226" s="2">
        <v>1.205449054</v>
      </c>
      <c r="H226">
        <v>1</v>
      </c>
      <c r="I226">
        <v>7.4</v>
      </c>
      <c r="J226">
        <v>0.13500000000000001</v>
      </c>
      <c r="K226" t="s">
        <v>31</v>
      </c>
      <c r="L226" s="30">
        <v>10.029999999999999</v>
      </c>
      <c r="M226">
        <v>1.355</v>
      </c>
      <c r="N226">
        <v>5.5E-2</v>
      </c>
      <c r="O226" t="s">
        <v>31</v>
      </c>
      <c r="P226">
        <v>5.2999999999999999E-2</v>
      </c>
      <c r="Q226" t="s">
        <v>31</v>
      </c>
      <c r="R226" t="s">
        <v>31</v>
      </c>
      <c r="S226" t="s">
        <v>31</v>
      </c>
      <c r="T226" t="s">
        <v>31</v>
      </c>
      <c r="U226" t="s">
        <v>31</v>
      </c>
      <c r="V226" t="s">
        <v>31</v>
      </c>
      <c r="W226" t="s">
        <v>31</v>
      </c>
      <c r="X226" t="s">
        <v>31</v>
      </c>
      <c r="Y226" s="4" t="str">
        <f>IFERROR(35*R226+14.1*S226+15.1*W226, "NA")</f>
        <v>NA</v>
      </c>
      <c r="Z226" s="5" t="str">
        <f>IFERROR(35*R226+14.1*S226+15.1*X226, "NA")</f>
        <v>NA</v>
      </c>
      <c r="AA226" s="5" t="str">
        <f>IFERROR(35*R226+14.1*S226+15.1*V226, "NA")</f>
        <v>NA</v>
      </c>
      <c r="AB226" s="5" t="str">
        <f>IFERROR(Z226*P226, "NA")</f>
        <v>NA</v>
      </c>
      <c r="AC226">
        <v>2</v>
      </c>
      <c r="AD226">
        <v>0</v>
      </c>
    </row>
    <row r="227" spans="1:30" hidden="1">
      <c r="A227" t="s">
        <v>67</v>
      </c>
      <c r="B227" t="s">
        <v>185</v>
      </c>
      <c r="C227" t="s">
        <v>204</v>
      </c>
      <c r="D227" t="s">
        <v>210</v>
      </c>
      <c r="E227">
        <v>69.5</v>
      </c>
      <c r="F227">
        <v>13.3</v>
      </c>
      <c r="G227" s="2">
        <v>1.5029055069999999</v>
      </c>
      <c r="H227">
        <v>1</v>
      </c>
      <c r="I227">
        <v>7.4</v>
      </c>
      <c r="J227">
        <v>0.13500000000000001</v>
      </c>
      <c r="K227" t="s">
        <v>31</v>
      </c>
      <c r="L227" s="30">
        <v>10.029999999999999</v>
      </c>
      <c r="M227">
        <v>1.355</v>
      </c>
      <c r="N227">
        <v>5.5E-2</v>
      </c>
      <c r="O227" t="s">
        <v>31</v>
      </c>
      <c r="P227">
        <v>5.2999999999999999E-2</v>
      </c>
      <c r="Q227" t="s">
        <v>31</v>
      </c>
      <c r="R227" t="s">
        <v>31</v>
      </c>
      <c r="S227" t="s">
        <v>31</v>
      </c>
      <c r="T227" t="s">
        <v>31</v>
      </c>
      <c r="U227" t="s">
        <v>31</v>
      </c>
      <c r="V227" t="s">
        <v>31</v>
      </c>
      <c r="W227" t="s">
        <v>31</v>
      </c>
      <c r="X227" t="s">
        <v>31</v>
      </c>
      <c r="Y227" s="4" t="str">
        <f>IFERROR(35*R227+14.1*S227+15.1*W227, "NA")</f>
        <v>NA</v>
      </c>
      <c r="Z227" s="5" t="str">
        <f>IFERROR(35*R227+14.1*S227+15.1*X227, "NA")</f>
        <v>NA</v>
      </c>
      <c r="AA227" s="5" t="str">
        <f>IFERROR(35*R227+14.1*S227+15.1*V227, "NA")</f>
        <v>NA</v>
      </c>
      <c r="AB227" s="5" t="str">
        <f>IFERROR(Z227*P227, "NA")</f>
        <v>NA</v>
      </c>
      <c r="AC227">
        <v>2</v>
      </c>
      <c r="AD227">
        <v>0</v>
      </c>
    </row>
    <row r="228" spans="1:30" hidden="1">
      <c r="A228" t="s">
        <v>141</v>
      </c>
      <c r="B228" t="s">
        <v>140</v>
      </c>
      <c r="C228" t="s">
        <v>128</v>
      </c>
      <c r="D228" t="s">
        <v>178</v>
      </c>
      <c r="E228">
        <v>32.5</v>
      </c>
      <c r="F228">
        <v>8.9</v>
      </c>
      <c r="G228" s="2">
        <v>0.77343226300000001</v>
      </c>
      <c r="H228">
        <v>32</v>
      </c>
      <c r="I228">
        <v>40</v>
      </c>
      <c r="J228">
        <v>0.8</v>
      </c>
      <c r="K228">
        <v>54</v>
      </c>
      <c r="L228">
        <v>1.69</v>
      </c>
      <c r="M228">
        <v>1.35</v>
      </c>
      <c r="N228">
        <v>0.98</v>
      </c>
      <c r="O228" s="53">
        <f>0.33*N228</f>
        <v>0.32340000000000002</v>
      </c>
      <c r="P228" s="53">
        <f>O228*(1-Q228)</f>
        <v>8.0850000000000005E-2</v>
      </c>
      <c r="Q228">
        <v>0.75</v>
      </c>
      <c r="R228">
        <v>0.155</v>
      </c>
      <c r="S228">
        <v>9.2999999999999999E-2</v>
      </c>
      <c r="T228" t="s">
        <v>31</v>
      </c>
      <c r="U228" t="s">
        <v>31</v>
      </c>
      <c r="V228" t="s">
        <v>31</v>
      </c>
      <c r="W228">
        <v>0.70299999999999996</v>
      </c>
      <c r="X228" t="s">
        <v>31</v>
      </c>
      <c r="Y228" s="4">
        <f>IFERROR(35*R228+14.1*S228+15.1*W228, "NA")</f>
        <v>17.351599999999998</v>
      </c>
      <c r="Z228" s="5" t="str">
        <f>IFERROR(35*R228+14.1*S228+15.1*X228, "NA")</f>
        <v>NA</v>
      </c>
      <c r="AA228" s="5" t="str">
        <f>IFERROR(35*R228+14.1*S228+15.1*V228, "NA")</f>
        <v>NA</v>
      </c>
      <c r="AB228" s="5">
        <f>IFERROR(Y228*P228, "NA")</f>
        <v>1.4028768599999999</v>
      </c>
      <c r="AC228">
        <v>0</v>
      </c>
      <c r="AD228">
        <v>1</v>
      </c>
    </row>
    <row r="229" spans="1:30" hidden="1">
      <c r="A229" t="s">
        <v>115</v>
      </c>
      <c r="B229" t="s">
        <v>114</v>
      </c>
      <c r="C229" t="s">
        <v>204</v>
      </c>
      <c r="D229" t="s">
        <v>203</v>
      </c>
      <c r="E229">
        <v>54</v>
      </c>
      <c r="F229">
        <v>11.1</v>
      </c>
      <c r="G229" s="2">
        <v>1.205449054</v>
      </c>
      <c r="H229">
        <v>10</v>
      </c>
      <c r="I229">
        <v>22.2</v>
      </c>
      <c r="J229">
        <v>0.45</v>
      </c>
      <c r="K229" t="s">
        <v>31</v>
      </c>
      <c r="L229" s="30">
        <v>3</v>
      </c>
      <c r="M229">
        <f>L229*J229</f>
        <v>1.35</v>
      </c>
      <c r="N229">
        <v>0.16800000000000001</v>
      </c>
      <c r="O229" t="s">
        <v>31</v>
      </c>
      <c r="P229">
        <v>0.13600000000000001</v>
      </c>
      <c r="Q229" t="s">
        <v>31</v>
      </c>
      <c r="R229">
        <v>0.88</v>
      </c>
      <c r="S229">
        <v>8.0000000000000002E-3</v>
      </c>
      <c r="T229" t="s">
        <v>31</v>
      </c>
      <c r="U229" t="s">
        <v>31</v>
      </c>
      <c r="V229" t="s">
        <v>31</v>
      </c>
      <c r="W229">
        <v>0.04</v>
      </c>
      <c r="X229" t="s">
        <v>31</v>
      </c>
      <c r="Y229" s="4">
        <f>IFERROR(35*R229+14.1*S229+15.1*W229, "NA")</f>
        <v>31.5168</v>
      </c>
      <c r="Z229" s="5" t="str">
        <f>IFERROR(35*R229+14.1*S229+15.1*X229, "NA")</f>
        <v>NA</v>
      </c>
      <c r="AA229" s="5" t="str">
        <f>IFERROR(35*R229+14.1*S229+15.1*V229, "NA")</f>
        <v>NA</v>
      </c>
      <c r="AB229" s="5">
        <f>IFERROR(Y229*P229, "NA")</f>
        <v>4.2862848000000007</v>
      </c>
      <c r="AC229">
        <v>1</v>
      </c>
      <c r="AD229">
        <v>0</v>
      </c>
    </row>
    <row r="230" spans="1:30" hidden="1">
      <c r="A230" t="s">
        <v>129</v>
      </c>
      <c r="B230" t="s">
        <v>191</v>
      </c>
      <c r="C230" t="s">
        <v>128</v>
      </c>
      <c r="D230" t="s">
        <v>178</v>
      </c>
      <c r="E230">
        <v>32.5</v>
      </c>
      <c r="F230">
        <v>8.9</v>
      </c>
      <c r="G230" s="2">
        <v>0.77343226300000001</v>
      </c>
      <c r="H230">
        <v>4</v>
      </c>
      <c r="I230">
        <v>3</v>
      </c>
      <c r="J230">
        <v>1.333</v>
      </c>
      <c r="K230" t="s">
        <v>31</v>
      </c>
      <c r="L230">
        <v>1</v>
      </c>
      <c r="M230">
        <v>1.333</v>
      </c>
      <c r="N230" t="s">
        <v>31</v>
      </c>
      <c r="O230" t="s">
        <v>31</v>
      </c>
      <c r="P230" t="s">
        <v>31</v>
      </c>
      <c r="Q230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  <c r="Y230" s="4" t="str">
        <f>IFERROR(35*R230+14.1*S230+15.1*W230, "NA")</f>
        <v>NA</v>
      </c>
      <c r="Z230" s="5" t="str">
        <f>IFERROR(35*R230+14.1*S230+15.1*X230, "NA")</f>
        <v>NA</v>
      </c>
      <c r="AA230" s="5" t="str">
        <f>IFERROR(35*R230+14.1*S230+15.1*V230, "NA")</f>
        <v>NA</v>
      </c>
      <c r="AB230" s="5" t="str">
        <f>IFERROR(Z230*P230, "NA")</f>
        <v>NA</v>
      </c>
      <c r="AC230">
        <v>0</v>
      </c>
      <c r="AD230">
        <v>0</v>
      </c>
    </row>
    <row r="231" spans="1:30" hidden="1">
      <c r="A231" t="s">
        <v>87</v>
      </c>
      <c r="B231" t="s">
        <v>118</v>
      </c>
      <c r="C231" t="s">
        <v>204</v>
      </c>
      <c r="D231" t="s">
        <v>203</v>
      </c>
      <c r="E231">
        <v>54</v>
      </c>
      <c r="F231">
        <v>11.1</v>
      </c>
      <c r="G231" s="2">
        <v>1.205449054</v>
      </c>
      <c r="H231">
        <v>2</v>
      </c>
      <c r="I231">
        <v>22.5</v>
      </c>
      <c r="J231">
        <v>8.8999999999999996E-2</v>
      </c>
      <c r="K231" t="s">
        <v>31</v>
      </c>
      <c r="L231" s="30">
        <v>14.3</v>
      </c>
      <c r="M231">
        <v>1.2709999999999999</v>
      </c>
      <c r="N231">
        <v>2.5000000000000001E-2</v>
      </c>
      <c r="O231" t="s">
        <v>31</v>
      </c>
      <c r="P231">
        <v>1.2999999999999999E-2</v>
      </c>
      <c r="Q231" t="s">
        <v>31</v>
      </c>
      <c r="R231">
        <v>0.50800000000000001</v>
      </c>
      <c r="S231" s="6">
        <v>0.05</v>
      </c>
      <c r="T231">
        <v>1.2E-2</v>
      </c>
      <c r="U231">
        <v>4.2000000000000003E-2</v>
      </c>
      <c r="V231" t="s">
        <v>31</v>
      </c>
      <c r="W231" t="s">
        <v>31</v>
      </c>
      <c r="X231">
        <v>5.3999999999999999E-2</v>
      </c>
      <c r="Y231" s="4" t="str">
        <f>IFERROR(35*R231+14.1*S231+15.1*W231, "NA")</f>
        <v>NA</v>
      </c>
      <c r="Z231" s="5">
        <f>IFERROR(35*R231+14.1*S231+15.1*X231, "NA")</f>
        <v>19.3004</v>
      </c>
      <c r="AA231" s="5" t="str">
        <f>IFERROR(35*R231+14.1*S231+15.1*V231, "NA")</f>
        <v>NA</v>
      </c>
      <c r="AB231" s="5">
        <f>IFERROR(Z231*P231, "NA")</f>
        <v>0.25090519999999999</v>
      </c>
      <c r="AC231">
        <v>1</v>
      </c>
      <c r="AD231">
        <v>2</v>
      </c>
    </row>
    <row r="232" spans="1:30" hidden="1">
      <c r="A232" t="s">
        <v>49</v>
      </c>
      <c r="B232" t="s">
        <v>173</v>
      </c>
      <c r="C232" t="s">
        <v>128</v>
      </c>
      <c r="D232" t="s">
        <v>169</v>
      </c>
      <c r="E232">
        <v>39</v>
      </c>
      <c r="F232">
        <v>8.3000000000000007</v>
      </c>
      <c r="G232" s="2">
        <v>0.90704089499999996</v>
      </c>
      <c r="H232">
        <v>5</v>
      </c>
      <c r="I232">
        <v>8.6</v>
      </c>
      <c r="J232">
        <v>0.58499999999999996</v>
      </c>
      <c r="K232">
        <v>6</v>
      </c>
      <c r="L232">
        <v>2</v>
      </c>
      <c r="M232">
        <v>1.17</v>
      </c>
      <c r="N232">
        <v>0.84499999999999997</v>
      </c>
      <c r="O232" t="s">
        <v>31</v>
      </c>
      <c r="P232">
        <v>8.2000000000000003E-2</v>
      </c>
      <c r="Q232">
        <v>0.8</v>
      </c>
      <c r="R232">
        <v>4.4999999999999998E-2</v>
      </c>
      <c r="S232">
        <v>6.4000000000000001E-2</v>
      </c>
      <c r="T232" t="s">
        <v>31</v>
      </c>
      <c r="U232" t="s">
        <v>31</v>
      </c>
      <c r="V232">
        <v>0.79900000000000004</v>
      </c>
      <c r="W232" t="s">
        <v>31</v>
      </c>
      <c r="X232" t="s">
        <v>31</v>
      </c>
      <c r="Y232" s="4" t="str">
        <f>IFERROR(35*R232+14.1*S232+15.1*W232, "NA")</f>
        <v>NA</v>
      </c>
      <c r="Z232" s="5" t="str">
        <f>IFERROR(35*R232+14.1*S232+15.1*X232, "NA")</f>
        <v>NA</v>
      </c>
      <c r="AA232" s="5">
        <f>IFERROR(35*R232+14.1*S232+15.1*V232, "NA")</f>
        <v>14.542299999999999</v>
      </c>
      <c r="AB232" s="5">
        <f>IFERROR(AA232*P232, "NA")</f>
        <v>1.1924686</v>
      </c>
      <c r="AC232">
        <v>0</v>
      </c>
      <c r="AD232">
        <v>0</v>
      </c>
    </row>
    <row r="233" spans="1:30" hidden="1">
      <c r="A233" t="s">
        <v>67</v>
      </c>
      <c r="B233" t="s">
        <v>117</v>
      </c>
      <c r="C233" t="s">
        <v>204</v>
      </c>
      <c r="D233" t="s">
        <v>210</v>
      </c>
      <c r="E233">
        <v>69.5</v>
      </c>
      <c r="F233">
        <v>13.3</v>
      </c>
      <c r="G233" s="2">
        <v>1.5029055069999999</v>
      </c>
      <c r="H233">
        <v>9</v>
      </c>
      <c r="I233">
        <v>44</v>
      </c>
      <c r="J233">
        <v>0.20499999999999999</v>
      </c>
      <c r="K233">
        <v>50</v>
      </c>
      <c r="L233">
        <v>5.56</v>
      </c>
      <c r="M233">
        <v>1.1359999999999999</v>
      </c>
      <c r="N233">
        <v>0.124</v>
      </c>
      <c r="O233" t="s">
        <v>31</v>
      </c>
      <c r="P233" s="6">
        <f>0.75*N233</f>
        <v>9.2999999999999999E-2</v>
      </c>
      <c r="Q233" t="s">
        <v>31</v>
      </c>
      <c r="R233" t="s">
        <v>31</v>
      </c>
      <c r="S233" t="s">
        <v>31</v>
      </c>
      <c r="T233" t="s">
        <v>31</v>
      </c>
      <c r="U233" t="s">
        <v>31</v>
      </c>
      <c r="V233" t="s">
        <v>31</v>
      </c>
      <c r="W233" t="s">
        <v>31</v>
      </c>
      <c r="X233" t="s">
        <v>31</v>
      </c>
      <c r="Y233" s="4" t="str">
        <f>IFERROR(35*R233+14.1*S233+15.1*W233, "NA")</f>
        <v>NA</v>
      </c>
      <c r="Z233" s="5" t="str">
        <f>IFERROR(35*R233+14.1*S233+15.1*X233, "NA")</f>
        <v>NA</v>
      </c>
      <c r="AA233" s="5" t="str">
        <f>IFERROR(35*R233+14.1*S233+15.1*V233, "NA")</f>
        <v>NA</v>
      </c>
      <c r="AB233" s="5" t="str">
        <f>IFERROR(Z233*P233, "NA")</f>
        <v>NA</v>
      </c>
      <c r="AC233">
        <v>0</v>
      </c>
      <c r="AD233">
        <v>2</v>
      </c>
    </row>
    <row r="234" spans="1:30" hidden="1">
      <c r="A234" t="s">
        <v>78</v>
      </c>
      <c r="B234" t="s">
        <v>77</v>
      </c>
      <c r="C234" t="s">
        <v>128</v>
      </c>
      <c r="D234" t="s">
        <v>169</v>
      </c>
      <c r="E234">
        <v>39</v>
      </c>
      <c r="F234">
        <v>8.3000000000000007</v>
      </c>
      <c r="G234" s="2">
        <v>0.90704089499999996</v>
      </c>
      <c r="H234">
        <v>12</v>
      </c>
      <c r="I234">
        <v>32</v>
      </c>
      <c r="J234">
        <v>0.375</v>
      </c>
      <c r="K234">
        <v>30</v>
      </c>
      <c r="L234">
        <v>3</v>
      </c>
      <c r="M234">
        <v>1.125</v>
      </c>
      <c r="N234">
        <v>1.9570000000000001</v>
      </c>
      <c r="O234">
        <v>2.74</v>
      </c>
      <c r="P234">
        <v>0.91800000000000004</v>
      </c>
      <c r="Q234">
        <v>0.8</v>
      </c>
      <c r="R234">
        <v>9.9000000000000005E-2</v>
      </c>
      <c r="S234">
        <v>6.4000000000000001E-2</v>
      </c>
      <c r="T234">
        <v>1.4E-2</v>
      </c>
      <c r="U234" t="s">
        <v>31</v>
      </c>
      <c r="V234" t="s">
        <v>31</v>
      </c>
      <c r="W234" t="s">
        <v>31</v>
      </c>
      <c r="X234">
        <v>1.4E-2</v>
      </c>
      <c r="Y234" s="4" t="str">
        <f>IFERROR(35*R234+14.1*S234+15.1*W234, "NA")</f>
        <v>NA</v>
      </c>
      <c r="Z234" s="5">
        <f>IFERROR(35*R234+14.1*S234+15.1*X234, "NA")</f>
        <v>4.5788000000000002</v>
      </c>
      <c r="AA234" s="5" t="str">
        <f>IFERROR(35*R234+14.1*S234+15.1*V234, "NA")</f>
        <v>NA</v>
      </c>
      <c r="AB234" s="5">
        <f>IFERROR(Z234*P234, "NA")</f>
        <v>4.2033384000000007</v>
      </c>
      <c r="AC234">
        <v>0</v>
      </c>
      <c r="AD234">
        <v>0</v>
      </c>
    </row>
    <row r="235" spans="1:30" hidden="1">
      <c r="A235" t="s">
        <v>87</v>
      </c>
      <c r="B235" t="s">
        <v>118</v>
      </c>
      <c r="C235" t="s">
        <v>64</v>
      </c>
      <c r="D235" t="s">
        <v>113</v>
      </c>
      <c r="E235">
        <v>331</v>
      </c>
      <c r="F235">
        <v>30.7</v>
      </c>
      <c r="G235" s="2">
        <v>5.8798753819999998</v>
      </c>
      <c r="H235">
        <v>2</v>
      </c>
      <c r="I235">
        <v>21</v>
      </c>
      <c r="J235">
        <v>9.5000000000000001E-2</v>
      </c>
      <c r="K235">
        <v>23</v>
      </c>
      <c r="L235">
        <v>11.5</v>
      </c>
      <c r="M235">
        <v>1.095</v>
      </c>
      <c r="N235">
        <v>2.5000000000000001E-2</v>
      </c>
      <c r="O235" t="s">
        <v>31</v>
      </c>
      <c r="P235">
        <v>1.2999999999999999E-2</v>
      </c>
      <c r="Q235" t="s">
        <v>31</v>
      </c>
      <c r="R235">
        <v>0.50800000000000001</v>
      </c>
      <c r="S235" s="6">
        <v>0.05</v>
      </c>
      <c r="T235">
        <v>1.2E-2</v>
      </c>
      <c r="U235">
        <v>4.2000000000000003E-2</v>
      </c>
      <c r="V235" t="s">
        <v>31</v>
      </c>
      <c r="W235" t="s">
        <v>31</v>
      </c>
      <c r="X235">
        <v>5.3999999999999999E-2</v>
      </c>
      <c r="Y235" s="4" t="str">
        <f>IFERROR(35*R235+14.1*S235+15.1*W235, "NA")</f>
        <v>NA</v>
      </c>
      <c r="Z235" s="5">
        <f>IFERROR(35*R235+14.1*S235+15.1*X235, "NA")</f>
        <v>19.3004</v>
      </c>
      <c r="AA235" s="5" t="str">
        <f>IFERROR(35*R235+14.1*S235+15.1*V235, "NA")</f>
        <v>NA</v>
      </c>
      <c r="AB235" s="5">
        <f>IFERROR(Z235*P235, "NA")</f>
        <v>0.25090519999999999</v>
      </c>
      <c r="AC235">
        <v>0</v>
      </c>
      <c r="AD235">
        <v>2</v>
      </c>
    </row>
    <row r="236" spans="1:30" hidden="1">
      <c r="A236" t="s">
        <v>129</v>
      </c>
      <c r="B236" t="s">
        <v>127</v>
      </c>
      <c r="C236" t="s">
        <v>128</v>
      </c>
      <c r="D236" t="s">
        <v>126</v>
      </c>
      <c r="E236">
        <v>18</v>
      </c>
      <c r="F236">
        <v>7.4</v>
      </c>
      <c r="G236" s="2">
        <v>0.46147037800000001</v>
      </c>
      <c r="H236">
        <v>11</v>
      </c>
      <c r="I236">
        <v>18</v>
      </c>
      <c r="J236">
        <v>0.61099999999999999</v>
      </c>
      <c r="K236">
        <v>19</v>
      </c>
      <c r="L236">
        <v>1.73</v>
      </c>
      <c r="M236">
        <v>1.056</v>
      </c>
      <c r="N236">
        <v>0.15</v>
      </c>
      <c r="O236" s="53">
        <f>0.96*N236</f>
        <v>0.14399999999999999</v>
      </c>
      <c r="P236" s="53">
        <f>O236*(1-Q236)</f>
        <v>2.5920000000000006E-2</v>
      </c>
      <c r="Q236">
        <v>0.82</v>
      </c>
      <c r="R236">
        <v>0.04</v>
      </c>
      <c r="S236">
        <v>7.9000000000000001E-2</v>
      </c>
      <c r="T236" t="s">
        <v>31</v>
      </c>
      <c r="U236" t="s">
        <v>31</v>
      </c>
      <c r="V236">
        <v>0.48299999999999998</v>
      </c>
      <c r="W236" t="s">
        <v>31</v>
      </c>
      <c r="X236" t="s">
        <v>31</v>
      </c>
      <c r="Y236" s="4" t="str">
        <f>IFERROR(35*R236+14.1*S236+15.1*W236, "NA")</f>
        <v>NA</v>
      </c>
      <c r="Z236" s="5" t="str">
        <f>IFERROR(35*R236+14.1*S236+15.1*X236, "NA")</f>
        <v>NA</v>
      </c>
      <c r="AA236" s="5">
        <f>IFERROR(35*R236+14.1*S236+15.1*V236, "NA")</f>
        <v>9.8071999999999999</v>
      </c>
      <c r="AB236" s="5">
        <f>IFERROR(AA236*P236, "NA")</f>
        <v>0.25420262400000004</v>
      </c>
      <c r="AC236">
        <v>0</v>
      </c>
      <c r="AD236">
        <v>1</v>
      </c>
    </row>
    <row r="237" spans="1:30" hidden="1">
      <c r="A237" t="s">
        <v>87</v>
      </c>
      <c r="B237" t="s">
        <v>118</v>
      </c>
      <c r="C237" t="s">
        <v>128</v>
      </c>
      <c r="D237" t="s">
        <v>178</v>
      </c>
      <c r="E237">
        <v>32.5</v>
      </c>
      <c r="F237">
        <v>8.9</v>
      </c>
      <c r="G237" s="2">
        <v>0.77343226300000001</v>
      </c>
      <c r="H237">
        <v>7</v>
      </c>
      <c r="I237">
        <v>21</v>
      </c>
      <c r="J237">
        <v>0.33300000000000002</v>
      </c>
      <c r="K237">
        <v>22</v>
      </c>
      <c r="L237">
        <v>3.14</v>
      </c>
      <c r="M237">
        <v>1.048</v>
      </c>
      <c r="N237">
        <v>2.5000000000000001E-2</v>
      </c>
      <c r="O237" t="s">
        <v>31</v>
      </c>
      <c r="P237">
        <v>1.2999999999999999E-2</v>
      </c>
      <c r="Q237" t="s">
        <v>31</v>
      </c>
      <c r="R237">
        <v>0.50800000000000001</v>
      </c>
      <c r="S237" s="6">
        <v>0.05</v>
      </c>
      <c r="T237">
        <v>1.2E-2</v>
      </c>
      <c r="U237">
        <v>4.2000000000000003E-2</v>
      </c>
      <c r="V237" t="s">
        <v>31</v>
      </c>
      <c r="W237" t="s">
        <v>31</v>
      </c>
      <c r="X237">
        <v>5.3999999999999999E-2</v>
      </c>
      <c r="Y237" s="4" t="str">
        <f>IFERROR(35*R237+14.1*S237+15.1*W237, "NA")</f>
        <v>NA</v>
      </c>
      <c r="Z237" s="5">
        <f>IFERROR(35*R237+14.1*S237+15.1*X237, "NA")</f>
        <v>19.3004</v>
      </c>
      <c r="AA237" s="5" t="str">
        <f>IFERROR(35*R237+14.1*S237+15.1*V237, "NA")</f>
        <v>NA</v>
      </c>
      <c r="AB237" s="5">
        <f>IFERROR(Z237*P237, "NA")</f>
        <v>0.25090519999999999</v>
      </c>
      <c r="AC237">
        <v>0</v>
      </c>
      <c r="AD237">
        <v>2</v>
      </c>
    </row>
    <row r="238" spans="1:30" hidden="1">
      <c r="A238" t="s">
        <v>115</v>
      </c>
      <c r="B238" t="s">
        <v>114</v>
      </c>
      <c r="C238" t="s">
        <v>128</v>
      </c>
      <c r="D238" t="s">
        <v>178</v>
      </c>
      <c r="E238">
        <v>32.5</v>
      </c>
      <c r="F238">
        <v>8.9</v>
      </c>
      <c r="G238" s="2">
        <v>0.77343226300000001</v>
      </c>
      <c r="H238">
        <v>3</v>
      </c>
      <c r="I238">
        <v>22.2</v>
      </c>
      <c r="J238">
        <v>0.13500000000000001</v>
      </c>
      <c r="K238" t="s">
        <v>31</v>
      </c>
      <c r="L238">
        <v>7.67</v>
      </c>
      <c r="M238">
        <v>1.036</v>
      </c>
      <c r="N238">
        <v>0.16800000000000001</v>
      </c>
      <c r="O238" t="s">
        <v>31</v>
      </c>
      <c r="P238">
        <v>0.13600000000000001</v>
      </c>
      <c r="Q238" t="s">
        <v>31</v>
      </c>
      <c r="R238">
        <v>0.88</v>
      </c>
      <c r="S238">
        <v>8.0000000000000002E-3</v>
      </c>
      <c r="T238" t="s">
        <v>31</v>
      </c>
      <c r="U238" t="s">
        <v>31</v>
      </c>
      <c r="V238" t="s">
        <v>31</v>
      </c>
      <c r="W238">
        <v>0.04</v>
      </c>
      <c r="X238" t="s">
        <v>31</v>
      </c>
      <c r="Y238" s="4">
        <f>IFERROR(35*R238+14.1*S238+15.1*W238, "NA")</f>
        <v>31.5168</v>
      </c>
      <c r="Z238" s="5" t="str">
        <f>IFERROR(35*R238+14.1*S238+15.1*X238, "NA")</f>
        <v>NA</v>
      </c>
      <c r="AA238" s="5" t="str">
        <f>IFERROR(35*R238+14.1*S238+15.1*V238, "NA")</f>
        <v>NA</v>
      </c>
      <c r="AB238" s="5">
        <f>IFERROR(Y238*P238, "NA")</f>
        <v>4.2862848000000007</v>
      </c>
      <c r="AC238">
        <v>0</v>
      </c>
      <c r="AD238">
        <v>0</v>
      </c>
    </row>
    <row r="239" spans="1:30" hidden="1">
      <c r="A239" t="s">
        <v>59</v>
      </c>
      <c r="B239" t="s">
        <v>175</v>
      </c>
      <c r="C239" t="s">
        <v>128</v>
      </c>
      <c r="D239" t="s">
        <v>169</v>
      </c>
      <c r="E239">
        <v>39</v>
      </c>
      <c r="F239">
        <v>8.3000000000000007</v>
      </c>
      <c r="G239" s="2">
        <v>0.90704089499999996</v>
      </c>
      <c r="H239">
        <v>1</v>
      </c>
      <c r="I239">
        <v>32</v>
      </c>
      <c r="J239">
        <v>1</v>
      </c>
      <c r="K239">
        <v>1</v>
      </c>
      <c r="L239">
        <v>1</v>
      </c>
      <c r="M239">
        <v>1</v>
      </c>
      <c r="N239">
        <v>0.75</v>
      </c>
      <c r="O239" t="s">
        <v>31</v>
      </c>
      <c r="P239">
        <v>0.12</v>
      </c>
      <c r="Q239">
        <v>0.41</v>
      </c>
      <c r="R239">
        <v>0.53900000000000003</v>
      </c>
      <c r="S239">
        <v>7.0999999999999994E-2</v>
      </c>
      <c r="T239" t="s">
        <v>31</v>
      </c>
      <c r="U239" t="s">
        <v>31</v>
      </c>
      <c r="V239">
        <v>8.4000000000000005E-2</v>
      </c>
      <c r="W239" t="s">
        <v>31</v>
      </c>
      <c r="X239" t="s">
        <v>31</v>
      </c>
      <c r="Y239" s="4" t="str">
        <f>IFERROR(35*R239+14.1*S239+15.1*W239, "NA")</f>
        <v>NA</v>
      </c>
      <c r="Z239" s="5" t="str">
        <f>IFERROR(35*R239+14.1*S239+15.1*X239, "NA")</f>
        <v>NA</v>
      </c>
      <c r="AA239" s="5">
        <f>IFERROR(35*R239+14.1*S239+15.1*V239, "NA")</f>
        <v>21.134500000000003</v>
      </c>
      <c r="AB239" s="5">
        <f>IFERROR(AA239*P239, "NA")</f>
        <v>2.5361400000000001</v>
      </c>
      <c r="AC239">
        <v>0</v>
      </c>
      <c r="AD239">
        <v>0</v>
      </c>
    </row>
    <row r="240" spans="1:30" hidden="1">
      <c r="A240" t="s">
        <v>131</v>
      </c>
      <c r="B240" t="s">
        <v>130</v>
      </c>
      <c r="C240" t="s">
        <v>128</v>
      </c>
      <c r="D240" t="s">
        <v>168</v>
      </c>
      <c r="E240">
        <v>18.7</v>
      </c>
      <c r="F240">
        <v>6.1</v>
      </c>
      <c r="G240" s="2">
        <v>0.47711740499999999</v>
      </c>
      <c r="H240">
        <v>11</v>
      </c>
      <c r="I240">
        <v>28.5</v>
      </c>
      <c r="J240">
        <v>0.38600000000000001</v>
      </c>
      <c r="K240" t="s">
        <v>31</v>
      </c>
      <c r="L240">
        <v>2.54</v>
      </c>
      <c r="M240">
        <v>0.98</v>
      </c>
      <c r="N240">
        <v>0.08</v>
      </c>
      <c r="O240">
        <v>0.03</v>
      </c>
      <c r="P240" s="53">
        <f>O240*(1-Q240)</f>
        <v>1.77E-2</v>
      </c>
      <c r="Q240">
        <v>0.41</v>
      </c>
      <c r="R240">
        <v>0.68400000000000005</v>
      </c>
      <c r="S240">
        <v>7.5999999999999998E-2</v>
      </c>
      <c r="T240" t="s">
        <v>31</v>
      </c>
      <c r="U240" t="s">
        <v>31</v>
      </c>
      <c r="V240" t="s">
        <v>31</v>
      </c>
      <c r="W240">
        <v>0.217</v>
      </c>
      <c r="X240" t="s">
        <v>31</v>
      </c>
      <c r="Y240" s="4">
        <f>IFERROR(35*R240+14.1*S240+15.1*W240, "NA")</f>
        <v>28.2883</v>
      </c>
      <c r="Z240" s="5" t="str">
        <f>IFERROR(35*R240+14.1*S240+15.1*X240, "NA")</f>
        <v>NA</v>
      </c>
      <c r="AA240" s="5" t="str">
        <f>IFERROR(35*R240+14.1*S240+15.1*V240, "NA")</f>
        <v>NA</v>
      </c>
      <c r="AB240" s="5">
        <f>IFERROR(Y240*P240, "NA")</f>
        <v>0.50070291</v>
      </c>
      <c r="AC240">
        <v>0</v>
      </c>
      <c r="AD240">
        <v>1</v>
      </c>
    </row>
    <row r="241" spans="1:30" hidden="1">
      <c r="A241" t="s">
        <v>65</v>
      </c>
      <c r="B241" t="s">
        <v>246</v>
      </c>
      <c r="C241" t="s">
        <v>128</v>
      </c>
      <c r="D241" t="s">
        <v>178</v>
      </c>
      <c r="E241">
        <v>32.5</v>
      </c>
      <c r="F241">
        <v>8.9</v>
      </c>
      <c r="G241" s="2">
        <v>0.77343226300000001</v>
      </c>
      <c r="H241">
        <v>21</v>
      </c>
      <c r="I241">
        <v>90.5</v>
      </c>
      <c r="J241">
        <v>0.23200000000000001</v>
      </c>
      <c r="K241">
        <v>88</v>
      </c>
      <c r="L241">
        <v>4.1900000000000004</v>
      </c>
      <c r="M241">
        <v>0.97199999999999998</v>
      </c>
      <c r="N241" t="s">
        <v>31</v>
      </c>
      <c r="O241" t="s">
        <v>31</v>
      </c>
      <c r="P241" t="s">
        <v>31</v>
      </c>
      <c r="Q241" t="s">
        <v>31</v>
      </c>
      <c r="R241" t="s">
        <v>31</v>
      </c>
      <c r="S241" t="s">
        <v>31</v>
      </c>
      <c r="T241" t="s">
        <v>31</v>
      </c>
      <c r="U241" t="s">
        <v>31</v>
      </c>
      <c r="V241" t="s">
        <v>31</v>
      </c>
      <c r="W241" t="s">
        <v>31</v>
      </c>
      <c r="X241" t="s">
        <v>31</v>
      </c>
      <c r="Y241" s="4" t="str">
        <f>IFERROR(35*R241+14.1*S241+15.1*W241, "NA")</f>
        <v>NA</v>
      </c>
      <c r="Z241" s="5" t="str">
        <f>IFERROR(35*R241+14.1*S241+15.1*X241, "NA")</f>
        <v>NA</v>
      </c>
      <c r="AA241" s="5" t="str">
        <f>IFERROR(35*R241+14.1*S241+15.1*V241, "NA")</f>
        <v>NA</v>
      </c>
      <c r="AB241" s="5" t="str">
        <f>IFERROR(Z241*P241, "NA")</f>
        <v>NA</v>
      </c>
      <c r="AC241">
        <v>0</v>
      </c>
      <c r="AD241">
        <v>0</v>
      </c>
    </row>
    <row r="242" spans="1:30" hidden="1">
      <c r="A242" t="s">
        <v>39</v>
      </c>
      <c r="B242" t="s">
        <v>38</v>
      </c>
      <c r="C242" t="s">
        <v>204</v>
      </c>
      <c r="D242" t="s">
        <v>210</v>
      </c>
      <c r="E242">
        <v>69.5</v>
      </c>
      <c r="F242">
        <v>13.3</v>
      </c>
      <c r="G242" s="2">
        <v>1.5029055069999999</v>
      </c>
      <c r="H242">
        <v>29</v>
      </c>
      <c r="I242">
        <v>30</v>
      </c>
      <c r="J242">
        <v>0.96699999999999997</v>
      </c>
      <c r="K242">
        <v>29</v>
      </c>
      <c r="L242">
        <v>1</v>
      </c>
      <c r="M242">
        <v>0.96699999999999997</v>
      </c>
      <c r="N242">
        <v>1.6</v>
      </c>
      <c r="O242">
        <v>0.7</v>
      </c>
      <c r="P242" s="53">
        <f>O242*(1-Q242)</f>
        <v>0.13299999999999995</v>
      </c>
      <c r="Q242">
        <v>0.81</v>
      </c>
      <c r="R242">
        <v>6.3E-2</v>
      </c>
      <c r="S242">
        <v>6.8000000000000005E-2</v>
      </c>
      <c r="T242" t="s">
        <v>31</v>
      </c>
      <c r="U242" t="s">
        <v>31</v>
      </c>
      <c r="V242" t="s">
        <v>31</v>
      </c>
      <c r="W242">
        <v>0.82699999999999996</v>
      </c>
      <c r="X242" t="s">
        <v>31</v>
      </c>
      <c r="Y242" s="4">
        <f>IFERROR(35*R242+14.1*S242+15.1*W242, "NA")</f>
        <v>15.651499999999999</v>
      </c>
      <c r="Z242" s="5" t="str">
        <f>IFERROR(35*R242+14.1*S242+15.1*X242, "NA")</f>
        <v>NA</v>
      </c>
      <c r="AA242" s="5" t="str">
        <f>IFERROR(35*R242+14.1*S242+15.1*V242, "NA")</f>
        <v>NA</v>
      </c>
      <c r="AB242" s="5">
        <f>IFERROR(Y242*P242, "NA")</f>
        <v>2.0816494999999993</v>
      </c>
      <c r="AC242">
        <v>0</v>
      </c>
      <c r="AD242">
        <v>1</v>
      </c>
    </row>
    <row r="243" spans="1:30" hidden="1">
      <c r="A243" t="s">
        <v>67</v>
      </c>
      <c r="B243" t="s">
        <v>66</v>
      </c>
      <c r="C243" t="s">
        <v>204</v>
      </c>
      <c r="D243" t="s">
        <v>203</v>
      </c>
      <c r="E243">
        <v>54</v>
      </c>
      <c r="F243">
        <v>11.1</v>
      </c>
      <c r="G243" s="2">
        <v>1.205449054</v>
      </c>
      <c r="H243">
        <v>17</v>
      </c>
      <c r="I243">
        <v>177.8</v>
      </c>
      <c r="J243">
        <v>9.6000000000000002E-2</v>
      </c>
      <c r="K243" t="s">
        <v>31</v>
      </c>
      <c r="L243" s="30">
        <v>10.029999999999999</v>
      </c>
      <c r="M243">
        <v>0.95899999999999996</v>
      </c>
      <c r="N243" s="12" t="s">
        <v>31</v>
      </c>
      <c r="O243" t="s">
        <v>31</v>
      </c>
      <c r="P243" s="6" t="e">
        <f>0.75*N243</f>
        <v>#VALUE!</v>
      </c>
      <c r="Q243" t="s">
        <v>31</v>
      </c>
      <c r="R243" t="s">
        <v>31</v>
      </c>
      <c r="S243" t="s">
        <v>31</v>
      </c>
      <c r="T243" t="s">
        <v>31</v>
      </c>
      <c r="U243" t="s">
        <v>31</v>
      </c>
      <c r="V243" t="s">
        <v>31</v>
      </c>
      <c r="W243" t="s">
        <v>31</v>
      </c>
      <c r="X243" t="s">
        <v>31</v>
      </c>
      <c r="Y243" s="4" t="str">
        <f>IFERROR(35*R243+14.1*S243+15.1*W243, "NA")</f>
        <v>NA</v>
      </c>
      <c r="Z243" s="5" t="str">
        <f>IFERROR(35*R243+14.1*S243+15.1*X243, "NA")</f>
        <v>NA</v>
      </c>
      <c r="AA243" s="5" t="str">
        <f>IFERROR(35*R243+14.1*S243+15.1*V243, "NA")</f>
        <v>NA</v>
      </c>
      <c r="AB243" s="5" t="str">
        <f>IFERROR(Z243*P243, "NA")</f>
        <v>NA</v>
      </c>
      <c r="AC243">
        <v>2</v>
      </c>
      <c r="AD243">
        <v>2</v>
      </c>
    </row>
    <row r="244" spans="1:30" hidden="1">
      <c r="A244" t="s">
        <v>67</v>
      </c>
      <c r="B244" t="s">
        <v>66</v>
      </c>
      <c r="C244" t="s">
        <v>204</v>
      </c>
      <c r="D244" t="s">
        <v>210</v>
      </c>
      <c r="E244">
        <v>69.5</v>
      </c>
      <c r="F244">
        <v>13.3</v>
      </c>
      <c r="G244" s="2">
        <v>1.5029055069999999</v>
      </c>
      <c r="H244">
        <v>8</v>
      </c>
      <c r="I244">
        <v>85.3</v>
      </c>
      <c r="J244">
        <v>9.4E-2</v>
      </c>
      <c r="K244" t="s">
        <v>31</v>
      </c>
      <c r="L244" s="30">
        <v>10.029999999999999</v>
      </c>
      <c r="M244">
        <v>0.94099999999999995</v>
      </c>
      <c r="N244" s="12" t="s">
        <v>31</v>
      </c>
      <c r="O244" t="s">
        <v>31</v>
      </c>
      <c r="P244" s="6" t="e">
        <f>0.75*N244</f>
        <v>#VALUE!</v>
      </c>
      <c r="Q244" t="s">
        <v>31</v>
      </c>
      <c r="R244" t="s">
        <v>31</v>
      </c>
      <c r="S244" t="s">
        <v>31</v>
      </c>
      <c r="T244" t="s">
        <v>31</v>
      </c>
      <c r="U244" t="s">
        <v>31</v>
      </c>
      <c r="V244" t="s">
        <v>31</v>
      </c>
      <c r="W244" t="s">
        <v>31</v>
      </c>
      <c r="X244" t="s">
        <v>31</v>
      </c>
      <c r="Y244" s="4" t="str">
        <f>IFERROR(35*R244+14.1*S244+15.1*W244, "NA")</f>
        <v>NA</v>
      </c>
      <c r="Z244" s="5" t="str">
        <f>IFERROR(35*R244+14.1*S244+15.1*X244, "NA")</f>
        <v>NA</v>
      </c>
      <c r="AA244" s="5" t="str">
        <f>IFERROR(35*R244+14.1*S244+15.1*V244, "NA")</f>
        <v>NA</v>
      </c>
      <c r="AB244" s="5" t="str">
        <f>IFERROR(Z244*P244, "NA")</f>
        <v>NA</v>
      </c>
      <c r="AC244">
        <v>2</v>
      </c>
      <c r="AD244">
        <v>2</v>
      </c>
    </row>
    <row r="245" spans="1:30" hidden="1">
      <c r="A245" t="s">
        <v>67</v>
      </c>
      <c r="B245" t="s">
        <v>184</v>
      </c>
      <c r="C245" t="s">
        <v>128</v>
      </c>
      <c r="D245" t="s">
        <v>178</v>
      </c>
      <c r="E245">
        <v>32.5</v>
      </c>
      <c r="F245">
        <v>8.9</v>
      </c>
      <c r="G245" s="2">
        <v>0.77343226300000001</v>
      </c>
      <c r="H245">
        <v>7</v>
      </c>
      <c r="I245">
        <v>32</v>
      </c>
      <c r="J245">
        <v>0.219</v>
      </c>
      <c r="K245">
        <v>26</v>
      </c>
      <c r="L245">
        <v>4.3</v>
      </c>
      <c r="M245">
        <v>0.94099999999999995</v>
      </c>
      <c r="N245">
        <v>0.06</v>
      </c>
      <c r="O245" t="s">
        <v>31</v>
      </c>
      <c r="P245" s="6">
        <f>0.75*N245</f>
        <v>4.4999999999999998E-2</v>
      </c>
      <c r="Q245">
        <v>0.64</v>
      </c>
      <c r="R245">
        <v>0.15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31</v>
      </c>
      <c r="Y245" s="4" t="str">
        <f>IFERROR(35*R245+14.1*S245+15.1*W245, "NA")</f>
        <v>NA</v>
      </c>
      <c r="Z245" s="5" t="str">
        <f>IFERROR(35*R245+14.1*S245+15.1*X245, "NA")</f>
        <v>NA</v>
      </c>
      <c r="AA245" s="5" t="str">
        <f>IFERROR(35*R245+14.1*S245+15.1*V245, "NA")</f>
        <v>NA</v>
      </c>
      <c r="AB245" s="5" t="str">
        <f>IFERROR(Z245*P245, "NA")</f>
        <v>NA</v>
      </c>
      <c r="AC245">
        <v>0</v>
      </c>
      <c r="AD245">
        <v>2</v>
      </c>
    </row>
    <row r="246" spans="1:30" hidden="1">
      <c r="A246" t="s">
        <v>147</v>
      </c>
      <c r="B246" t="s">
        <v>205</v>
      </c>
      <c r="C246" t="s">
        <v>204</v>
      </c>
      <c r="D246" t="s">
        <v>210</v>
      </c>
      <c r="E246">
        <v>69.5</v>
      </c>
      <c r="F246">
        <v>13.3</v>
      </c>
      <c r="G246" s="2">
        <v>1.5029055069999999</v>
      </c>
      <c r="H246">
        <v>16</v>
      </c>
      <c r="I246">
        <v>32</v>
      </c>
      <c r="J246">
        <v>0.5</v>
      </c>
      <c r="K246">
        <v>29</v>
      </c>
      <c r="L246">
        <v>1.8</v>
      </c>
      <c r="M246">
        <v>0.9</v>
      </c>
      <c r="N246">
        <v>0.93</v>
      </c>
      <c r="O246" t="s">
        <v>31</v>
      </c>
      <c r="P246" t="s">
        <v>31</v>
      </c>
      <c r="Q246">
        <v>0.7</v>
      </c>
      <c r="R246">
        <v>0.2</v>
      </c>
      <c r="S246" t="s">
        <v>31</v>
      </c>
      <c r="T246" t="s">
        <v>31</v>
      </c>
      <c r="U246" t="s">
        <v>31</v>
      </c>
      <c r="V246" t="s">
        <v>31</v>
      </c>
      <c r="W246" t="s">
        <v>31</v>
      </c>
      <c r="X246" t="s">
        <v>31</v>
      </c>
      <c r="Y246" s="4" t="str">
        <f>IFERROR(35*R246+14.1*S246+15.1*W246, "NA")</f>
        <v>NA</v>
      </c>
      <c r="Z246" s="5" t="str">
        <f>IFERROR(35*R246+14.1*S246+15.1*X246, "NA")</f>
        <v>NA</v>
      </c>
      <c r="AA246" s="5" t="str">
        <f>IFERROR(35*R246+14.1*S246+15.1*V246, "NA")</f>
        <v>NA</v>
      </c>
      <c r="AB246" s="5" t="str">
        <f>IFERROR(Z246*P246, "NA")</f>
        <v>NA</v>
      </c>
      <c r="AC246">
        <v>0</v>
      </c>
      <c r="AD246">
        <v>0</v>
      </c>
    </row>
    <row r="247" spans="1:30" hidden="1">
      <c r="A247" t="s">
        <v>80</v>
      </c>
      <c r="B247" t="s">
        <v>116</v>
      </c>
      <c r="C247" t="s">
        <v>128</v>
      </c>
      <c r="D247" t="s">
        <v>178</v>
      </c>
      <c r="E247">
        <v>32.5</v>
      </c>
      <c r="F247">
        <v>8.9</v>
      </c>
      <c r="G247" s="2">
        <v>0.77343226300000001</v>
      </c>
      <c r="H247">
        <v>6</v>
      </c>
      <c r="I247">
        <v>10</v>
      </c>
      <c r="J247">
        <v>0.6</v>
      </c>
      <c r="K247">
        <v>9</v>
      </c>
      <c r="L247">
        <v>1.5</v>
      </c>
      <c r="M247">
        <v>0.9</v>
      </c>
      <c r="N247" s="8">
        <v>4.9989999999999997</v>
      </c>
      <c r="O247" s="8">
        <v>4.109</v>
      </c>
      <c r="P247" s="8">
        <v>0.43099999999999999</v>
      </c>
      <c r="Q247">
        <v>0.86</v>
      </c>
      <c r="R247">
        <v>2.8000000000000001E-2</v>
      </c>
      <c r="S247">
        <v>5.6000000000000001E-2</v>
      </c>
      <c r="T247" t="s">
        <v>31</v>
      </c>
      <c r="U247" t="s">
        <v>31</v>
      </c>
      <c r="V247">
        <v>0.88</v>
      </c>
      <c r="W247" t="s">
        <v>31</v>
      </c>
      <c r="X247" t="s">
        <v>31</v>
      </c>
      <c r="Y247" s="4" t="str">
        <f>IFERROR(35*R247+14.1*S247+15.1*W247, "NA")</f>
        <v>NA</v>
      </c>
      <c r="Z247" s="5" t="str">
        <f>IFERROR(35*R247+14.1*S247+15.1*X247, "NA")</f>
        <v>NA</v>
      </c>
      <c r="AA247" s="5">
        <f>IFERROR(35*R247+14.1*S247+15.1*V247, "NA")</f>
        <v>15.057600000000001</v>
      </c>
      <c r="AB247" s="5">
        <f>IFERROR(AA247*P247, "NA")</f>
        <v>6.4898256000000005</v>
      </c>
      <c r="AC247">
        <v>0</v>
      </c>
      <c r="AD247">
        <v>0</v>
      </c>
    </row>
    <row r="248" spans="1:30" hidden="1">
      <c r="A248" t="s">
        <v>80</v>
      </c>
      <c r="B248" t="s">
        <v>196</v>
      </c>
      <c r="C248" t="s">
        <v>128</v>
      </c>
      <c r="D248" t="s">
        <v>178</v>
      </c>
      <c r="E248">
        <v>32.5</v>
      </c>
      <c r="F248">
        <v>8.9</v>
      </c>
      <c r="G248" s="2">
        <v>0.77343226300000001</v>
      </c>
      <c r="H248">
        <v>9</v>
      </c>
      <c r="I248">
        <v>10</v>
      </c>
      <c r="J248">
        <v>0.9</v>
      </c>
      <c r="K248">
        <v>14</v>
      </c>
      <c r="L248">
        <v>1</v>
      </c>
      <c r="M248">
        <v>0.9</v>
      </c>
      <c r="N248" t="s">
        <v>31</v>
      </c>
      <c r="O248" t="s">
        <v>31</v>
      </c>
      <c r="P248" t="s">
        <v>31</v>
      </c>
      <c r="Q248" t="s">
        <v>31</v>
      </c>
      <c r="R248" t="s">
        <v>31</v>
      </c>
      <c r="S248" t="s">
        <v>31</v>
      </c>
      <c r="T248" t="s">
        <v>31</v>
      </c>
      <c r="U248" t="s">
        <v>31</v>
      </c>
      <c r="V248" t="s">
        <v>31</v>
      </c>
      <c r="W248" t="s">
        <v>31</v>
      </c>
      <c r="X248" t="s">
        <v>31</v>
      </c>
      <c r="Y248" s="4" t="str">
        <f>IFERROR(35*R248+14.1*S248+15.1*W248, "NA")</f>
        <v>NA</v>
      </c>
      <c r="Z248" s="5" t="str">
        <f>IFERROR(35*R248+14.1*S248+15.1*X248, "NA")</f>
        <v>NA</v>
      </c>
      <c r="AA248" s="5" t="str">
        <f>IFERROR(35*R248+14.1*S248+15.1*V248, "NA")</f>
        <v>NA</v>
      </c>
      <c r="AB248" s="5" t="str">
        <f>IFERROR(Z248*P248, "NA")</f>
        <v>NA</v>
      </c>
      <c r="AC248">
        <v>0</v>
      </c>
      <c r="AD248">
        <v>0</v>
      </c>
    </row>
    <row r="249" spans="1:30" hidden="1">
      <c r="A249" t="s">
        <v>162</v>
      </c>
      <c r="B249" t="s">
        <v>161</v>
      </c>
      <c r="C249" t="s">
        <v>128</v>
      </c>
      <c r="D249" t="s">
        <v>178</v>
      </c>
      <c r="E249">
        <v>32.5</v>
      </c>
      <c r="F249">
        <v>8.9</v>
      </c>
      <c r="G249" s="2">
        <v>0.77343226300000001</v>
      </c>
      <c r="H249">
        <v>12</v>
      </c>
      <c r="I249">
        <v>10</v>
      </c>
      <c r="J249">
        <v>1.2</v>
      </c>
      <c r="K249">
        <v>9</v>
      </c>
      <c r="L249">
        <v>0.75</v>
      </c>
      <c r="M249">
        <v>0.9</v>
      </c>
      <c r="N249">
        <v>0.01</v>
      </c>
      <c r="O249" t="s">
        <v>31</v>
      </c>
      <c r="P249">
        <v>6.0000000000000001E-3</v>
      </c>
      <c r="Q249" t="s">
        <v>31</v>
      </c>
      <c r="R249">
        <v>0.48799999999999999</v>
      </c>
      <c r="S249">
        <v>0.107</v>
      </c>
      <c r="T249">
        <v>1E-3</v>
      </c>
      <c r="U249">
        <v>2.1000000000000001E-2</v>
      </c>
      <c r="V249" t="s">
        <v>31</v>
      </c>
      <c r="W249" t="s">
        <v>31</v>
      </c>
      <c r="X249">
        <v>2.1999999999999999E-2</v>
      </c>
      <c r="Y249" s="4" t="str">
        <f>IFERROR(35*R249+14.1*S249+15.1*W249, "NA")</f>
        <v>NA</v>
      </c>
      <c r="Z249" s="5">
        <f>IFERROR(35*R249+14.1*S249+15.1*X249, "NA")</f>
        <v>18.9209</v>
      </c>
      <c r="AA249" s="5" t="str">
        <f>IFERROR(35*R249+14.1*S249+15.1*V249, "NA")</f>
        <v>NA</v>
      </c>
      <c r="AB249" s="5">
        <f>IFERROR(Z249*P249, "NA")</f>
        <v>0.1135254</v>
      </c>
      <c r="AC249">
        <v>0</v>
      </c>
      <c r="AD249">
        <v>0</v>
      </c>
    </row>
    <row r="250" spans="1:30" hidden="1">
      <c r="A250" t="s">
        <v>124</v>
      </c>
      <c r="B250" t="s">
        <v>123</v>
      </c>
      <c r="C250" t="s">
        <v>204</v>
      </c>
      <c r="D250" t="s">
        <v>203</v>
      </c>
      <c r="E250">
        <v>54</v>
      </c>
      <c r="F250">
        <v>11.1</v>
      </c>
      <c r="G250" s="2">
        <v>1.205449054</v>
      </c>
      <c r="H250">
        <v>11</v>
      </c>
      <c r="I250">
        <v>32</v>
      </c>
      <c r="J250">
        <v>0.34399999999999997</v>
      </c>
      <c r="K250">
        <v>29</v>
      </c>
      <c r="L250">
        <v>2.6</v>
      </c>
      <c r="M250">
        <v>0.89400000000000002</v>
      </c>
      <c r="N250">
        <v>0.505</v>
      </c>
      <c r="O250" t="s">
        <v>31</v>
      </c>
      <c r="P250">
        <v>0.11600000000000001</v>
      </c>
      <c r="Q250">
        <v>0.78</v>
      </c>
      <c r="R250">
        <v>0.17899999999999999</v>
      </c>
      <c r="S250">
        <v>0.11899999999999999</v>
      </c>
      <c r="T250" t="s">
        <v>31</v>
      </c>
      <c r="U250" t="s">
        <v>31</v>
      </c>
      <c r="V250">
        <v>0.54600000000000004</v>
      </c>
      <c r="W250" t="s">
        <v>31</v>
      </c>
      <c r="X250" t="s">
        <v>31</v>
      </c>
      <c r="Y250" s="4" t="str">
        <f>IFERROR(35*R250+14.1*S250+15.1*W250, "NA")</f>
        <v>NA</v>
      </c>
      <c r="Z250" s="5" t="str">
        <f>IFERROR(35*R250+14.1*S250+15.1*X250, "NA")</f>
        <v>NA</v>
      </c>
      <c r="AA250" s="5">
        <f>IFERROR(35*R250+14.1*S250+15.1*V250, "NA")</f>
        <v>16.1875</v>
      </c>
      <c r="AB250" s="5">
        <f>IFERROR(AA250*P250, "NA")</f>
        <v>1.87775</v>
      </c>
      <c r="AC250">
        <v>0</v>
      </c>
      <c r="AD250">
        <v>0</v>
      </c>
    </row>
    <row r="251" spans="1:30" hidden="1">
      <c r="A251" t="s">
        <v>49</v>
      </c>
      <c r="B251" t="s">
        <v>72</v>
      </c>
      <c r="C251" t="s">
        <v>128</v>
      </c>
      <c r="D251" t="s">
        <v>126</v>
      </c>
      <c r="E251">
        <v>18</v>
      </c>
      <c r="F251">
        <v>7.4</v>
      </c>
      <c r="G251" s="2">
        <v>0.46147037800000001</v>
      </c>
      <c r="H251">
        <v>4</v>
      </c>
      <c r="I251">
        <v>4.5</v>
      </c>
      <c r="J251">
        <v>0.88900000000000001</v>
      </c>
      <c r="K251" t="s">
        <v>31</v>
      </c>
      <c r="L251" s="30">
        <v>1</v>
      </c>
      <c r="M251">
        <v>0.88900000000000001</v>
      </c>
      <c r="N251" t="s">
        <v>31</v>
      </c>
      <c r="O251" t="s">
        <v>31</v>
      </c>
      <c r="P251" t="s">
        <v>31</v>
      </c>
      <c r="Q251" t="s">
        <v>31</v>
      </c>
      <c r="R251" t="s">
        <v>31</v>
      </c>
      <c r="S251" t="s">
        <v>31</v>
      </c>
      <c r="T251" t="s">
        <v>31</v>
      </c>
      <c r="U251" t="s">
        <v>31</v>
      </c>
      <c r="V251" t="s">
        <v>31</v>
      </c>
      <c r="W251" t="s">
        <v>31</v>
      </c>
      <c r="X251" t="s">
        <v>31</v>
      </c>
      <c r="Y251" s="4" t="str">
        <f>IFERROR(35*R251+14.1*S251+15.1*W251, "NA")</f>
        <v>NA</v>
      </c>
      <c r="Z251" s="5" t="str">
        <f>IFERROR(35*R251+14.1*S251+15.1*X251, "NA")</f>
        <v>NA</v>
      </c>
      <c r="AA251" s="5" t="str">
        <f>IFERROR(35*R251+14.1*S251+15.1*V251, "NA")</f>
        <v>NA</v>
      </c>
      <c r="AB251" s="5" t="str">
        <f>IFERROR(Z251*P251, "NA")</f>
        <v>NA</v>
      </c>
      <c r="AC251">
        <v>2</v>
      </c>
      <c r="AD251">
        <v>0</v>
      </c>
    </row>
    <row r="252" spans="1:30" hidden="1">
      <c r="A252" t="s">
        <v>131</v>
      </c>
      <c r="B252" t="s">
        <v>199</v>
      </c>
      <c r="C252" t="s">
        <v>204</v>
      </c>
      <c r="D252" t="s">
        <v>210</v>
      </c>
      <c r="E252">
        <v>69.5</v>
      </c>
      <c r="F252">
        <v>13.3</v>
      </c>
      <c r="G252" s="2">
        <v>1.5029055069999999</v>
      </c>
      <c r="H252">
        <v>14</v>
      </c>
      <c r="I252" t="s">
        <v>31</v>
      </c>
      <c r="J252">
        <v>0.36</v>
      </c>
      <c r="K252" t="s">
        <v>31</v>
      </c>
      <c r="L252">
        <v>2.36</v>
      </c>
      <c r="M252">
        <v>0.84899999999999998</v>
      </c>
      <c r="N252">
        <v>0.25</v>
      </c>
      <c r="O252" s="6">
        <f>0.381*N252</f>
        <v>9.5250000000000001E-2</v>
      </c>
      <c r="P252" s="6">
        <f>O252*(1-Q252)</f>
        <v>5.4292500000000007E-2</v>
      </c>
      <c r="Q252">
        <v>0.43</v>
      </c>
      <c r="R252">
        <v>0.67100000000000004</v>
      </c>
      <c r="S252">
        <v>7.8E-2</v>
      </c>
      <c r="T252">
        <v>1.4999999999999999E-2</v>
      </c>
      <c r="U252">
        <v>6.5000000000000002E-2</v>
      </c>
      <c r="V252" t="s">
        <v>31</v>
      </c>
      <c r="W252">
        <v>0.217</v>
      </c>
      <c r="X252">
        <v>0.08</v>
      </c>
      <c r="Y252" s="4">
        <f>IFERROR(35*R252+14.1*S252+15.1*W252, "NA")</f>
        <v>27.861499999999999</v>
      </c>
      <c r="Z252" s="5">
        <f>IFERROR(35*R252+14.1*S252+15.1*X252, "NA")</f>
        <v>25.7928</v>
      </c>
      <c r="AA252" s="5" t="str">
        <f>IFERROR(35*R252+14.1*S252+15.1*V252, "NA")</f>
        <v>NA</v>
      </c>
      <c r="AB252" s="5">
        <f>IFERROR(Y252*P252, "NA")</f>
        <v>1.5126704887500002</v>
      </c>
      <c r="AC252">
        <v>0</v>
      </c>
      <c r="AD252">
        <v>2</v>
      </c>
    </row>
    <row r="253" spans="1:30" hidden="1">
      <c r="A253" t="s">
        <v>177</v>
      </c>
      <c r="B253" t="s">
        <v>206</v>
      </c>
      <c r="C253" t="s">
        <v>204</v>
      </c>
      <c r="D253" t="s">
        <v>203</v>
      </c>
      <c r="E253">
        <v>54</v>
      </c>
      <c r="F253">
        <v>11.1</v>
      </c>
      <c r="G253" s="2">
        <v>1.205449054</v>
      </c>
      <c r="H253">
        <v>9</v>
      </c>
      <c r="I253">
        <v>32</v>
      </c>
      <c r="J253">
        <v>0.28100000000000003</v>
      </c>
      <c r="K253">
        <v>27</v>
      </c>
      <c r="L253">
        <v>3</v>
      </c>
      <c r="M253">
        <v>0.84399999999999997</v>
      </c>
      <c r="N253">
        <v>0.38</v>
      </c>
      <c r="O253" t="s">
        <v>31</v>
      </c>
      <c r="P253" t="s">
        <v>31</v>
      </c>
      <c r="Q253">
        <v>0.68</v>
      </c>
      <c r="R253">
        <v>8.5999999999999993E-2</v>
      </c>
      <c r="S253" t="s">
        <v>31</v>
      </c>
      <c r="T253" t="s">
        <v>31</v>
      </c>
      <c r="U253" t="s">
        <v>31</v>
      </c>
      <c r="V253" t="s">
        <v>31</v>
      </c>
      <c r="W253" t="s">
        <v>31</v>
      </c>
      <c r="X253" t="s">
        <v>31</v>
      </c>
      <c r="Y253" s="4" t="str">
        <f>IFERROR(35*R253+14.1*S253+15.1*W253, "NA")</f>
        <v>NA</v>
      </c>
      <c r="Z253" s="5" t="str">
        <f>IFERROR(35*R253+14.1*S253+15.1*X253, "NA")</f>
        <v>NA</v>
      </c>
      <c r="AA253" s="5" t="str">
        <f>IFERROR(35*R253+14.1*S253+15.1*V253, "NA")</f>
        <v>NA</v>
      </c>
      <c r="AB253" s="5" t="str">
        <f>IFERROR(Z253*P253, "NA")</f>
        <v>NA</v>
      </c>
      <c r="AC253">
        <v>0</v>
      </c>
      <c r="AD253">
        <v>0</v>
      </c>
    </row>
    <row r="254" spans="1:30" hidden="1">
      <c r="A254" t="s">
        <v>78</v>
      </c>
      <c r="B254" t="s">
        <v>77</v>
      </c>
      <c r="C254" t="s">
        <v>128</v>
      </c>
      <c r="D254" t="s">
        <v>178</v>
      </c>
      <c r="E254">
        <v>32.5</v>
      </c>
      <c r="F254">
        <v>8.9</v>
      </c>
      <c r="G254" s="2">
        <v>0.77343226300000001</v>
      </c>
      <c r="H254">
        <v>10</v>
      </c>
      <c r="I254">
        <v>19.899999999999999</v>
      </c>
      <c r="J254">
        <v>0.251</v>
      </c>
      <c r="K254" t="s">
        <v>31</v>
      </c>
      <c r="L254" s="30">
        <v>3.35</v>
      </c>
      <c r="M254">
        <v>0.84199999999999997</v>
      </c>
      <c r="N254">
        <v>1.9570000000000001</v>
      </c>
      <c r="O254">
        <v>2.74</v>
      </c>
      <c r="P254">
        <v>0.91800000000000004</v>
      </c>
      <c r="Q254">
        <v>0.8</v>
      </c>
      <c r="R254">
        <v>9.9000000000000005E-2</v>
      </c>
      <c r="S254">
        <v>6.4000000000000001E-2</v>
      </c>
      <c r="T254">
        <v>1.4E-2</v>
      </c>
      <c r="U254" t="s">
        <v>31</v>
      </c>
      <c r="V254" t="s">
        <v>31</v>
      </c>
      <c r="W254" t="s">
        <v>31</v>
      </c>
      <c r="X254">
        <v>1.4E-2</v>
      </c>
      <c r="Y254" s="4" t="str">
        <f>IFERROR(35*R254+14.1*S254+15.1*W254, "NA")</f>
        <v>NA</v>
      </c>
      <c r="Z254" s="5">
        <f>IFERROR(35*R254+14.1*S254+15.1*X254, "NA")</f>
        <v>4.5788000000000002</v>
      </c>
      <c r="AA254" s="5" t="str">
        <f>IFERROR(35*R254+14.1*S254+15.1*V254, "NA")</f>
        <v>NA</v>
      </c>
      <c r="AB254" s="5">
        <f>IFERROR(Z254*P254, "NA")</f>
        <v>4.2033384000000007</v>
      </c>
      <c r="AC254">
        <v>1</v>
      </c>
      <c r="AD254">
        <v>0</v>
      </c>
    </row>
    <row r="255" spans="1:30" hidden="1">
      <c r="A255" t="s">
        <v>80</v>
      </c>
      <c r="B255" t="s">
        <v>111</v>
      </c>
      <c r="C255" t="s">
        <v>204</v>
      </c>
      <c r="D255" t="s">
        <v>210</v>
      </c>
      <c r="E255">
        <v>69.5</v>
      </c>
      <c r="F255">
        <v>13.3</v>
      </c>
      <c r="G255" s="2">
        <v>1.5029055069999999</v>
      </c>
      <c r="H255" t="s">
        <v>31</v>
      </c>
      <c r="I255" t="s">
        <v>31</v>
      </c>
      <c r="J255">
        <v>0.27</v>
      </c>
      <c r="K255" t="s">
        <v>31</v>
      </c>
      <c r="L255">
        <v>3.1</v>
      </c>
      <c r="M255">
        <v>0.83699999999999997</v>
      </c>
      <c r="N255">
        <v>1.38</v>
      </c>
      <c r="O255">
        <v>0.78</v>
      </c>
      <c r="P255">
        <v>0.26</v>
      </c>
      <c r="Q255">
        <v>0.53</v>
      </c>
      <c r="R255">
        <v>3.9E-2</v>
      </c>
      <c r="S255">
        <v>3.5999999999999997E-2</v>
      </c>
      <c r="T255">
        <v>7.5999999999999998E-2</v>
      </c>
      <c r="U255" t="s">
        <v>31</v>
      </c>
      <c r="V255" t="s">
        <v>31</v>
      </c>
      <c r="W255" t="s">
        <v>31</v>
      </c>
      <c r="X255">
        <v>7.5999999999999998E-2</v>
      </c>
      <c r="Y255" s="4" t="str">
        <f>IFERROR(35*R255+14.1*S255+15.1*W255, "NA")</f>
        <v>NA</v>
      </c>
      <c r="Z255" s="5">
        <f>IFERROR(35*R255+14.1*S255+15.1*X255, "NA")</f>
        <v>3.0202</v>
      </c>
      <c r="AA255" s="5" t="str">
        <f>IFERROR(35*R255+14.1*S255+15.1*V255, "NA")</f>
        <v>NA</v>
      </c>
      <c r="AB255" s="5">
        <f>IFERROR(Z255*P255, "NA")</f>
        <v>0.78525200000000006</v>
      </c>
      <c r="AC255">
        <v>0</v>
      </c>
      <c r="AD255">
        <v>0</v>
      </c>
    </row>
    <row r="256" spans="1:30" hidden="1">
      <c r="A256" t="s">
        <v>152</v>
      </c>
      <c r="B256" t="s">
        <v>151</v>
      </c>
      <c r="C256" t="s">
        <v>128</v>
      </c>
      <c r="D256" t="s">
        <v>126</v>
      </c>
      <c r="E256">
        <v>18</v>
      </c>
      <c r="F256">
        <v>7.4</v>
      </c>
      <c r="G256" s="2">
        <v>0.46147037800000001</v>
      </c>
      <c r="H256">
        <v>18</v>
      </c>
      <c r="I256">
        <v>43</v>
      </c>
      <c r="J256">
        <v>0.41899999999999998</v>
      </c>
      <c r="K256">
        <v>36</v>
      </c>
      <c r="L256">
        <v>2</v>
      </c>
      <c r="M256">
        <v>0.83699999999999997</v>
      </c>
      <c r="N256">
        <v>0.52200000000000002</v>
      </c>
      <c r="O256" t="s">
        <v>31</v>
      </c>
      <c r="P256">
        <v>0.26500000000000001</v>
      </c>
      <c r="Q256" t="s">
        <v>31</v>
      </c>
      <c r="R256">
        <v>0.52600000000000002</v>
      </c>
      <c r="S256">
        <v>7.2999999999999995E-2</v>
      </c>
      <c r="T256">
        <v>4.0000000000000001E-3</v>
      </c>
      <c r="U256">
        <v>7.0000000000000007E-2</v>
      </c>
      <c r="V256" t="s">
        <v>31</v>
      </c>
      <c r="W256" t="s">
        <v>31</v>
      </c>
      <c r="X256">
        <v>7.3999999999999996E-2</v>
      </c>
      <c r="Y256" s="4" t="str">
        <f>IFERROR(35*R256+14.1*S256+15.1*W256, "NA")</f>
        <v>NA</v>
      </c>
      <c r="Z256" s="5">
        <f>IFERROR(35*R256+14.1*S256+15.1*X256, "NA")</f>
        <v>20.556699999999999</v>
      </c>
      <c r="AA256" s="5" t="str">
        <f>IFERROR(35*R256+14.1*S256+15.1*V256, "NA")</f>
        <v>NA</v>
      </c>
      <c r="AB256" s="5">
        <f>IFERROR(Z256*P256, "NA")</f>
        <v>5.4475255000000002</v>
      </c>
      <c r="AC256">
        <v>0</v>
      </c>
      <c r="AD256">
        <v>0</v>
      </c>
    </row>
    <row r="257" spans="1:30" hidden="1">
      <c r="A257" t="s">
        <v>131</v>
      </c>
      <c r="B257" t="s">
        <v>130</v>
      </c>
      <c r="C257" t="s">
        <v>128</v>
      </c>
      <c r="D257" t="s">
        <v>169</v>
      </c>
      <c r="E257">
        <v>39</v>
      </c>
      <c r="F257">
        <v>8.3000000000000007</v>
      </c>
      <c r="G257" s="2">
        <v>0.90704089499999996</v>
      </c>
      <c r="H257">
        <v>6</v>
      </c>
      <c r="I257">
        <v>21.5</v>
      </c>
      <c r="J257">
        <v>0.27900000000000003</v>
      </c>
      <c r="K257" t="s">
        <v>31</v>
      </c>
      <c r="L257">
        <v>2.99</v>
      </c>
      <c r="M257">
        <v>0.83499999999999996</v>
      </c>
      <c r="N257">
        <v>0.08</v>
      </c>
      <c r="O257">
        <v>0.03</v>
      </c>
      <c r="P257" s="53">
        <f>O257*(1-Q257)</f>
        <v>1.77E-2</v>
      </c>
      <c r="Q257">
        <v>0.41</v>
      </c>
      <c r="R257">
        <v>0.68400000000000005</v>
      </c>
      <c r="S257">
        <v>7.5999999999999998E-2</v>
      </c>
      <c r="T257" t="s">
        <v>31</v>
      </c>
      <c r="U257" t="s">
        <v>31</v>
      </c>
      <c r="V257" t="s">
        <v>31</v>
      </c>
      <c r="W257">
        <v>0.217</v>
      </c>
      <c r="X257" t="s">
        <v>31</v>
      </c>
      <c r="Y257" s="4">
        <f>IFERROR(35*R257+14.1*S257+15.1*W257, "NA")</f>
        <v>28.2883</v>
      </c>
      <c r="Z257" s="5" t="str">
        <f>IFERROR(35*R257+14.1*S257+15.1*X257, "NA")</f>
        <v>NA</v>
      </c>
      <c r="AA257" s="5" t="str">
        <f>IFERROR(35*R257+14.1*S257+15.1*V257, "NA")</f>
        <v>NA</v>
      </c>
      <c r="AB257" s="5">
        <f>IFERROR(Y257*P257, "NA")</f>
        <v>0.50070291</v>
      </c>
      <c r="AC257">
        <v>0</v>
      </c>
      <c r="AD257">
        <v>1</v>
      </c>
    </row>
    <row r="258" spans="1:30" hidden="1">
      <c r="A258" t="s">
        <v>131</v>
      </c>
      <c r="B258" t="s">
        <v>130</v>
      </c>
      <c r="C258" t="s">
        <v>128</v>
      </c>
      <c r="D258" t="s">
        <v>164</v>
      </c>
      <c r="E258">
        <v>18</v>
      </c>
      <c r="F258">
        <v>5.2</v>
      </c>
      <c r="G258" s="2">
        <v>0.46147037800000001</v>
      </c>
      <c r="H258">
        <v>3</v>
      </c>
      <c r="I258">
        <v>12</v>
      </c>
      <c r="J258">
        <v>0.25</v>
      </c>
      <c r="K258">
        <v>10</v>
      </c>
      <c r="L258">
        <v>3.33</v>
      </c>
      <c r="M258">
        <v>0.83299999999999996</v>
      </c>
      <c r="N258">
        <v>0.08</v>
      </c>
      <c r="O258">
        <v>0.03</v>
      </c>
      <c r="P258" s="53">
        <f>O258*(1-Q258)</f>
        <v>1.77E-2</v>
      </c>
      <c r="Q258">
        <v>0.41</v>
      </c>
      <c r="R258">
        <v>0.68400000000000005</v>
      </c>
      <c r="S258">
        <v>7.5999999999999998E-2</v>
      </c>
      <c r="T258" t="s">
        <v>31</v>
      </c>
      <c r="U258" t="s">
        <v>31</v>
      </c>
      <c r="V258" t="s">
        <v>31</v>
      </c>
      <c r="W258">
        <v>0.217</v>
      </c>
      <c r="X258" t="s">
        <v>31</v>
      </c>
      <c r="Y258" s="4">
        <f>IFERROR(35*R258+14.1*S258+15.1*W258, "NA")</f>
        <v>28.2883</v>
      </c>
      <c r="Z258" s="5" t="str">
        <f>IFERROR(35*R258+14.1*S258+15.1*X258, "NA")</f>
        <v>NA</v>
      </c>
      <c r="AA258" s="5" t="str">
        <f>IFERROR(35*R258+14.1*S258+15.1*V258, "NA")</f>
        <v>NA</v>
      </c>
      <c r="AB258" s="5">
        <f>IFERROR(Y258*P258, "NA")</f>
        <v>0.50070291</v>
      </c>
      <c r="AC258">
        <v>0</v>
      </c>
      <c r="AD258">
        <v>1</v>
      </c>
    </row>
    <row r="259" spans="1:30" hidden="1">
      <c r="A259" t="s">
        <v>78</v>
      </c>
      <c r="B259" t="s">
        <v>77</v>
      </c>
      <c r="C259" t="s">
        <v>112</v>
      </c>
      <c r="D259" t="s">
        <v>110</v>
      </c>
      <c r="E259">
        <v>200</v>
      </c>
      <c r="F259">
        <v>23.6</v>
      </c>
      <c r="G259" s="2">
        <v>3.785630201</v>
      </c>
      <c r="H259">
        <v>17</v>
      </c>
      <c r="I259">
        <v>19.899999999999999</v>
      </c>
      <c r="J259">
        <v>0.42699999999999999</v>
      </c>
      <c r="K259" t="s">
        <v>31</v>
      </c>
      <c r="L259" s="6">
        <f>G259/N259</f>
        <v>1.9344048037812978</v>
      </c>
      <c r="M259" s="6">
        <f>L259*J259</f>
        <v>0.82599085121461413</v>
      </c>
      <c r="N259">
        <v>1.9570000000000001</v>
      </c>
      <c r="O259">
        <v>2.74</v>
      </c>
      <c r="P259">
        <v>0.91800000000000004</v>
      </c>
      <c r="Q259">
        <v>0.8</v>
      </c>
      <c r="R259">
        <v>9.9000000000000005E-2</v>
      </c>
      <c r="S259">
        <v>6.4000000000000001E-2</v>
      </c>
      <c r="T259">
        <v>1.4E-2</v>
      </c>
      <c r="U259" t="s">
        <v>31</v>
      </c>
      <c r="V259" t="s">
        <v>31</v>
      </c>
      <c r="W259" t="s">
        <v>31</v>
      </c>
      <c r="X259">
        <v>1.4E-2</v>
      </c>
      <c r="Y259" s="4" t="str">
        <f>IFERROR(35*R259+14.1*S259+15.1*W259, "NA")</f>
        <v>NA</v>
      </c>
      <c r="Z259" s="5">
        <f>IFERROR(35*R259+14.1*S259+15.1*X259, "NA")</f>
        <v>4.5788000000000002</v>
      </c>
      <c r="AA259" s="5" t="str">
        <f>IFERROR(35*R259+14.1*S259+15.1*V259, "NA")</f>
        <v>NA</v>
      </c>
      <c r="AB259" s="5">
        <f>IFERROR(Z259*P259, "NA")</f>
        <v>4.2033384000000007</v>
      </c>
      <c r="AC259">
        <v>3</v>
      </c>
      <c r="AD259">
        <v>0</v>
      </c>
    </row>
    <row r="260" spans="1:30" hidden="1">
      <c r="A260" t="s">
        <v>124</v>
      </c>
      <c r="B260" t="s">
        <v>123</v>
      </c>
      <c r="C260" t="s">
        <v>128</v>
      </c>
      <c r="D260" t="s">
        <v>178</v>
      </c>
      <c r="E260">
        <v>32.5</v>
      </c>
      <c r="F260">
        <v>8.9</v>
      </c>
      <c r="G260" s="2">
        <v>0.77343226300000001</v>
      </c>
      <c r="H260">
        <v>12</v>
      </c>
      <c r="I260">
        <v>32</v>
      </c>
      <c r="J260">
        <v>0.375</v>
      </c>
      <c r="K260">
        <v>21</v>
      </c>
      <c r="L260">
        <v>2.1</v>
      </c>
      <c r="M260">
        <v>0.78800000000000003</v>
      </c>
      <c r="N260">
        <v>0.505</v>
      </c>
      <c r="O260" t="s">
        <v>31</v>
      </c>
      <c r="P260">
        <v>0.11600000000000001</v>
      </c>
      <c r="Q260">
        <v>0.78</v>
      </c>
      <c r="R260">
        <v>0.17899999999999999</v>
      </c>
      <c r="S260">
        <v>0.11899999999999999</v>
      </c>
      <c r="T260" t="s">
        <v>31</v>
      </c>
      <c r="U260" t="s">
        <v>31</v>
      </c>
      <c r="V260">
        <v>0.54600000000000004</v>
      </c>
      <c r="W260" t="s">
        <v>31</v>
      </c>
      <c r="X260" t="s">
        <v>31</v>
      </c>
      <c r="Y260" s="4" t="str">
        <f>IFERROR(35*R260+14.1*S260+15.1*W260, "NA")</f>
        <v>NA</v>
      </c>
      <c r="Z260" s="5" t="str">
        <f>IFERROR(35*R260+14.1*S260+15.1*X260, "NA")</f>
        <v>NA</v>
      </c>
      <c r="AA260" s="5">
        <f>IFERROR(35*R260+14.1*S260+15.1*V260, "NA")</f>
        <v>16.1875</v>
      </c>
      <c r="AB260" s="5">
        <f>IFERROR(AA260*P260, "NA")</f>
        <v>1.87775</v>
      </c>
      <c r="AC260">
        <v>0</v>
      </c>
      <c r="AD260">
        <v>0</v>
      </c>
    </row>
    <row r="261" spans="1:30" hidden="1">
      <c r="A261" t="s">
        <v>138</v>
      </c>
      <c r="B261" t="s">
        <v>137</v>
      </c>
      <c r="C261" t="s">
        <v>128</v>
      </c>
      <c r="D261" t="s">
        <v>126</v>
      </c>
      <c r="E261">
        <v>18</v>
      </c>
      <c r="F261">
        <v>7.4</v>
      </c>
      <c r="G261" s="2">
        <v>0.46147037800000001</v>
      </c>
      <c r="H261">
        <v>5</v>
      </c>
      <c r="I261">
        <v>22</v>
      </c>
      <c r="J261">
        <v>0.22700000000000001</v>
      </c>
      <c r="K261">
        <v>17</v>
      </c>
      <c r="L261">
        <v>3.4</v>
      </c>
      <c r="M261">
        <v>0.77300000000000002</v>
      </c>
      <c r="N261" t="s">
        <v>31</v>
      </c>
      <c r="O261" t="s">
        <v>31</v>
      </c>
      <c r="P261" t="s">
        <v>31</v>
      </c>
      <c r="Q261" t="s">
        <v>31</v>
      </c>
      <c r="R261" t="s">
        <v>31</v>
      </c>
      <c r="S261" t="s">
        <v>31</v>
      </c>
      <c r="T261" t="s">
        <v>31</v>
      </c>
      <c r="U261" t="s">
        <v>31</v>
      </c>
      <c r="V261" t="s">
        <v>31</v>
      </c>
      <c r="W261" t="s">
        <v>31</v>
      </c>
      <c r="X261" t="s">
        <v>31</v>
      </c>
      <c r="Y261" s="4" t="str">
        <f>IFERROR(35*R261+14.1*S261+15.1*W261, "NA")</f>
        <v>NA</v>
      </c>
      <c r="Z261" s="5" t="str">
        <f>IFERROR(35*R261+14.1*S261+15.1*X261, "NA")</f>
        <v>NA</v>
      </c>
      <c r="AA261" s="5" t="str">
        <f>IFERROR(35*R261+14.1*S261+15.1*V261, "NA")</f>
        <v>NA</v>
      </c>
      <c r="AB261" s="5" t="str">
        <f>IFERROR(Z261*P261, "NA")</f>
        <v>NA</v>
      </c>
      <c r="AC261">
        <v>0</v>
      </c>
      <c r="AD261">
        <v>0</v>
      </c>
    </row>
    <row r="262" spans="1:30" hidden="1">
      <c r="A262" t="s">
        <v>138</v>
      </c>
      <c r="B262" t="s">
        <v>137</v>
      </c>
      <c r="C262" t="s">
        <v>128</v>
      </c>
      <c r="D262" t="s">
        <v>178</v>
      </c>
      <c r="E262">
        <v>32.5</v>
      </c>
      <c r="F262">
        <v>8.9</v>
      </c>
      <c r="G262" s="2">
        <v>0.77343226300000001</v>
      </c>
      <c r="H262">
        <v>9</v>
      </c>
      <c r="I262">
        <v>22</v>
      </c>
      <c r="J262">
        <v>0.40899999999999997</v>
      </c>
      <c r="K262">
        <v>17</v>
      </c>
      <c r="L262">
        <v>1.89</v>
      </c>
      <c r="M262">
        <v>0.77300000000000002</v>
      </c>
      <c r="N262" t="s">
        <v>31</v>
      </c>
      <c r="O262" t="s">
        <v>31</v>
      </c>
      <c r="P262" t="s">
        <v>31</v>
      </c>
      <c r="Q262" t="s">
        <v>31</v>
      </c>
      <c r="R262" t="s">
        <v>31</v>
      </c>
      <c r="S262" t="s">
        <v>31</v>
      </c>
      <c r="T262" t="s">
        <v>31</v>
      </c>
      <c r="U262" t="s">
        <v>31</v>
      </c>
      <c r="V262" t="s">
        <v>31</v>
      </c>
      <c r="W262" t="s">
        <v>31</v>
      </c>
      <c r="X262" t="s">
        <v>31</v>
      </c>
      <c r="Y262" s="4" t="str">
        <f>IFERROR(35*R262+14.1*S262+15.1*W262, "NA")</f>
        <v>NA</v>
      </c>
      <c r="Z262" s="5" t="str">
        <f>IFERROR(35*R262+14.1*S262+15.1*X262, "NA")</f>
        <v>NA</v>
      </c>
      <c r="AA262" s="5" t="str">
        <f>IFERROR(35*R262+14.1*S262+15.1*V262, "NA")</f>
        <v>NA</v>
      </c>
      <c r="AB262" s="5" t="str">
        <f>IFERROR(Z262*P262, "NA")</f>
        <v>NA</v>
      </c>
      <c r="AC262">
        <v>0</v>
      </c>
      <c r="AD262">
        <v>0</v>
      </c>
    </row>
    <row r="263" spans="1:30" hidden="1">
      <c r="A263" t="s">
        <v>45</v>
      </c>
      <c r="B263" t="s">
        <v>122</v>
      </c>
      <c r="C263" t="s">
        <v>64</v>
      </c>
      <c r="D263" t="s">
        <v>121</v>
      </c>
      <c r="E263">
        <v>343.5</v>
      </c>
      <c r="F263">
        <v>30.1</v>
      </c>
      <c r="G263" s="2">
        <v>6.0734919850000004</v>
      </c>
      <c r="H263">
        <v>6</v>
      </c>
      <c r="I263">
        <v>32</v>
      </c>
      <c r="J263">
        <v>0.188</v>
      </c>
      <c r="K263">
        <v>16</v>
      </c>
      <c r="L263">
        <v>4</v>
      </c>
      <c r="M263">
        <v>0.75</v>
      </c>
      <c r="N263">
        <v>1.6</v>
      </c>
      <c r="O263" t="s">
        <v>31</v>
      </c>
      <c r="P263" t="s">
        <v>31</v>
      </c>
      <c r="Q263">
        <v>0.62</v>
      </c>
      <c r="R263">
        <v>0.01</v>
      </c>
      <c r="S263" t="s">
        <v>31</v>
      </c>
      <c r="T263" t="s">
        <v>31</v>
      </c>
      <c r="U263" t="s">
        <v>31</v>
      </c>
      <c r="V263" t="s">
        <v>31</v>
      </c>
      <c r="W263" t="s">
        <v>31</v>
      </c>
      <c r="X263" t="s">
        <v>31</v>
      </c>
      <c r="Y263" s="4" t="str">
        <f>IFERROR(35*R263+14.1*S263+15.1*W263, "NA")</f>
        <v>NA</v>
      </c>
      <c r="Z263" s="5" t="str">
        <f>IFERROR(35*R263+14.1*S263+15.1*X263, "NA")</f>
        <v>NA</v>
      </c>
      <c r="AA263" s="5" t="str">
        <f>IFERROR(35*R263+14.1*S263+15.1*V263, "NA")</f>
        <v>NA</v>
      </c>
      <c r="AB263" s="5" t="str">
        <f>IFERROR(Z263*P263, "NA")</f>
        <v>NA</v>
      </c>
      <c r="AC263">
        <v>0</v>
      </c>
      <c r="AD263">
        <v>0</v>
      </c>
    </row>
    <row r="264" spans="1:30" hidden="1">
      <c r="A264" t="s">
        <v>65</v>
      </c>
      <c r="B264" t="s">
        <v>63</v>
      </c>
      <c r="C264" t="s">
        <v>204</v>
      </c>
      <c r="D264" t="s">
        <v>203</v>
      </c>
      <c r="E264">
        <v>54</v>
      </c>
      <c r="F264">
        <v>11.1</v>
      </c>
      <c r="G264" s="2">
        <v>1.205449054</v>
      </c>
      <c r="H264">
        <v>30</v>
      </c>
      <c r="I264">
        <v>70.2</v>
      </c>
      <c r="J264">
        <v>0.42699999999999999</v>
      </c>
      <c r="K264" t="s">
        <v>31</v>
      </c>
      <c r="L264" s="30">
        <v>1.7</v>
      </c>
      <c r="M264">
        <v>0.72599999999999998</v>
      </c>
      <c r="N264">
        <v>0.93500000000000005</v>
      </c>
      <c r="O264">
        <v>0.7</v>
      </c>
      <c r="P264">
        <v>0.35</v>
      </c>
      <c r="Q264">
        <v>0.41</v>
      </c>
      <c r="R264">
        <v>0.71099999999999997</v>
      </c>
      <c r="S264">
        <v>8.7999999999999995E-2</v>
      </c>
      <c r="T264">
        <v>1.2E-2</v>
      </c>
      <c r="U264" t="s">
        <v>31</v>
      </c>
      <c r="V264" t="s">
        <v>31</v>
      </c>
      <c r="W264">
        <v>0.16500000000000001</v>
      </c>
      <c r="X264">
        <v>1.2E-2</v>
      </c>
      <c r="Y264" s="4">
        <f>IFERROR(35*R264+14.1*S264+15.1*W264, "NA")</f>
        <v>28.6173</v>
      </c>
      <c r="Z264" s="5">
        <f>IFERROR(35*R264+14.1*S264+15.1*X264, "NA")</f>
        <v>26.306999999999999</v>
      </c>
      <c r="AA264" s="5" t="str">
        <f>IFERROR(35*R264+14.1*S264+15.1*V264, "NA")</f>
        <v>NA</v>
      </c>
      <c r="AB264" s="5">
        <f>IFERROR(Y264*P264, "NA")</f>
        <v>10.016055</v>
      </c>
      <c r="AC264">
        <v>1</v>
      </c>
      <c r="AD264">
        <v>0</v>
      </c>
    </row>
    <row r="265" spans="1:30" hidden="1">
      <c r="A265" t="s">
        <v>87</v>
      </c>
      <c r="B265" t="s">
        <v>118</v>
      </c>
      <c r="C265" t="s">
        <v>112</v>
      </c>
      <c r="D265" t="s">
        <v>197</v>
      </c>
      <c r="E265">
        <v>68.099999999999994</v>
      </c>
      <c r="F265">
        <v>16.600000000000001</v>
      </c>
      <c r="G265" s="2">
        <v>1.4764118180000001</v>
      </c>
      <c r="H265">
        <v>3</v>
      </c>
      <c r="I265">
        <v>38.6</v>
      </c>
      <c r="J265">
        <v>7.8E-2</v>
      </c>
      <c r="K265">
        <v>28</v>
      </c>
      <c r="L265">
        <v>9</v>
      </c>
      <c r="M265">
        <v>0.69899999999999995</v>
      </c>
      <c r="N265">
        <v>2.5000000000000001E-2</v>
      </c>
      <c r="O265" t="s">
        <v>31</v>
      </c>
      <c r="P265">
        <v>1.2999999999999999E-2</v>
      </c>
      <c r="Q265" t="s">
        <v>31</v>
      </c>
      <c r="R265">
        <v>0.50800000000000001</v>
      </c>
      <c r="S265" s="6">
        <v>0.05</v>
      </c>
      <c r="T265">
        <v>1.2E-2</v>
      </c>
      <c r="U265">
        <v>4.2000000000000003E-2</v>
      </c>
      <c r="V265" t="s">
        <v>31</v>
      </c>
      <c r="W265" t="s">
        <v>31</v>
      </c>
      <c r="X265">
        <v>5.3999999999999999E-2</v>
      </c>
      <c r="Y265" s="4" t="str">
        <f>IFERROR(35*R265+14.1*S265+15.1*W265, "NA")</f>
        <v>NA</v>
      </c>
      <c r="Z265" s="5">
        <f>IFERROR(35*R265+14.1*S265+15.1*X265, "NA")</f>
        <v>19.3004</v>
      </c>
      <c r="AA265" s="5" t="str">
        <f>IFERROR(35*R265+14.1*S265+15.1*V265, "NA")</f>
        <v>NA</v>
      </c>
      <c r="AB265" s="5">
        <f>IFERROR(Z265*P265, "NA")</f>
        <v>0.25090519999999999</v>
      </c>
      <c r="AC265">
        <v>0</v>
      </c>
      <c r="AD265">
        <v>2</v>
      </c>
    </row>
    <row r="266" spans="1:30" hidden="1">
      <c r="A266" t="s">
        <v>131</v>
      </c>
      <c r="B266" t="s">
        <v>199</v>
      </c>
      <c r="C266" t="s">
        <v>200</v>
      </c>
      <c r="D266" t="s">
        <v>198</v>
      </c>
      <c r="E266">
        <v>73.3</v>
      </c>
      <c r="F266">
        <v>17.5</v>
      </c>
      <c r="G266" s="2">
        <v>1.574482658</v>
      </c>
      <c r="H266">
        <v>9</v>
      </c>
      <c r="I266" t="s">
        <v>31</v>
      </c>
      <c r="J266">
        <v>0.23</v>
      </c>
      <c r="K266" t="s">
        <v>31</v>
      </c>
      <c r="L266">
        <v>3</v>
      </c>
      <c r="M266">
        <v>0.69</v>
      </c>
      <c r="N266">
        <v>0.25</v>
      </c>
      <c r="O266" s="6">
        <f>0.381*N266</f>
        <v>9.5250000000000001E-2</v>
      </c>
      <c r="P266" s="6">
        <f>O266*(1-Q266)</f>
        <v>5.4292500000000007E-2</v>
      </c>
      <c r="Q266">
        <v>0.43</v>
      </c>
      <c r="R266">
        <v>0.67100000000000004</v>
      </c>
      <c r="S266">
        <v>7.8E-2</v>
      </c>
      <c r="T266">
        <v>1.4999999999999999E-2</v>
      </c>
      <c r="U266">
        <v>6.5000000000000002E-2</v>
      </c>
      <c r="V266" t="s">
        <v>31</v>
      </c>
      <c r="W266">
        <v>0.217</v>
      </c>
      <c r="X266">
        <v>0.08</v>
      </c>
      <c r="Y266" s="4">
        <f>IFERROR(35*R266+14.1*S266+15.1*W266, "NA")</f>
        <v>27.861499999999999</v>
      </c>
      <c r="Z266" s="5">
        <f>IFERROR(35*R266+14.1*S266+15.1*X266, "NA")</f>
        <v>25.7928</v>
      </c>
      <c r="AA266" s="5" t="str">
        <f>IFERROR(35*R266+14.1*S266+15.1*V266, "NA")</f>
        <v>NA</v>
      </c>
      <c r="AB266" s="5">
        <f>IFERROR(Y266*P266, "NA")</f>
        <v>1.5126704887500002</v>
      </c>
      <c r="AC266">
        <v>0</v>
      </c>
      <c r="AD266">
        <v>2</v>
      </c>
    </row>
    <row r="267" spans="1:30" hidden="1">
      <c r="A267" t="s">
        <v>65</v>
      </c>
      <c r="B267" t="s">
        <v>63</v>
      </c>
      <c r="C267" t="s">
        <v>204</v>
      </c>
      <c r="D267" t="s">
        <v>210</v>
      </c>
      <c r="E267">
        <v>69.5</v>
      </c>
      <c r="F267">
        <v>13.3</v>
      </c>
      <c r="G267" s="2">
        <v>1.5029055069999999</v>
      </c>
      <c r="H267">
        <v>11</v>
      </c>
      <c r="I267">
        <v>32</v>
      </c>
      <c r="J267">
        <v>0.34399999999999997</v>
      </c>
      <c r="K267">
        <v>22</v>
      </c>
      <c r="L267">
        <v>2</v>
      </c>
      <c r="M267">
        <v>0.68799999999999994</v>
      </c>
      <c r="N267">
        <v>0.93500000000000005</v>
      </c>
      <c r="O267">
        <v>0.7</v>
      </c>
      <c r="P267">
        <v>0.35</v>
      </c>
      <c r="Q267">
        <v>0.41</v>
      </c>
      <c r="R267">
        <v>0.71099999999999997</v>
      </c>
      <c r="S267">
        <v>8.7999999999999995E-2</v>
      </c>
      <c r="T267">
        <v>1.2E-2</v>
      </c>
      <c r="U267" t="s">
        <v>31</v>
      </c>
      <c r="V267" t="s">
        <v>31</v>
      </c>
      <c r="W267">
        <v>0.16500000000000001</v>
      </c>
      <c r="X267">
        <v>1.2E-2</v>
      </c>
      <c r="Y267" s="4">
        <f>IFERROR(35*R267+14.1*S267+15.1*W267, "NA")</f>
        <v>28.6173</v>
      </c>
      <c r="Z267" s="5">
        <f>IFERROR(35*R267+14.1*S267+15.1*X267, "NA")</f>
        <v>26.306999999999999</v>
      </c>
      <c r="AA267" s="5" t="str">
        <f>IFERROR(35*R267+14.1*S267+15.1*V267, "NA")</f>
        <v>NA</v>
      </c>
      <c r="AB267" s="5">
        <f>IFERROR(Y267*P267, "NA")</f>
        <v>10.016055</v>
      </c>
      <c r="AC267">
        <v>0</v>
      </c>
      <c r="AD267">
        <v>0</v>
      </c>
    </row>
    <row r="268" spans="1:30" hidden="1">
      <c r="A268" t="s">
        <v>67</v>
      </c>
      <c r="B268" t="s">
        <v>66</v>
      </c>
      <c r="C268" t="s">
        <v>128</v>
      </c>
      <c r="D268" t="s">
        <v>168</v>
      </c>
      <c r="E268">
        <v>18.7</v>
      </c>
      <c r="F268">
        <v>6.1</v>
      </c>
      <c r="G268" s="2">
        <v>0.47711740499999999</v>
      </c>
      <c r="H268">
        <v>7</v>
      </c>
      <c r="I268">
        <v>85.3</v>
      </c>
      <c r="J268">
        <v>8.2000000000000003E-2</v>
      </c>
      <c r="K268" t="s">
        <v>31</v>
      </c>
      <c r="L268" s="30">
        <v>8.33</v>
      </c>
      <c r="M268">
        <v>0.68400000000000005</v>
      </c>
      <c r="N268" s="12" t="s">
        <v>31</v>
      </c>
      <c r="O268" t="s">
        <v>31</v>
      </c>
      <c r="P268" s="6" t="e">
        <f>0.75*N268</f>
        <v>#VALUE!</v>
      </c>
      <c r="Q268" t="s">
        <v>31</v>
      </c>
      <c r="R268" t="s">
        <v>31</v>
      </c>
      <c r="S268" t="s">
        <v>31</v>
      </c>
      <c r="T268" t="s">
        <v>31</v>
      </c>
      <c r="U268" t="s">
        <v>31</v>
      </c>
      <c r="V268" t="s">
        <v>31</v>
      </c>
      <c r="W268" t="s">
        <v>31</v>
      </c>
      <c r="X268" t="s">
        <v>31</v>
      </c>
      <c r="Y268" s="4" t="str">
        <f>IFERROR(35*R268+14.1*S268+15.1*W268, "NA")</f>
        <v>NA</v>
      </c>
      <c r="Z268" s="5" t="str">
        <f>IFERROR(35*R268+14.1*S268+15.1*X268, "NA")</f>
        <v>NA</v>
      </c>
      <c r="AA268" s="5" t="str">
        <f>IFERROR(35*R268+14.1*S268+15.1*V268, "NA")</f>
        <v>NA</v>
      </c>
      <c r="AB268" s="5" t="str">
        <f>IFERROR(Z268*P268, "NA")</f>
        <v>NA</v>
      </c>
      <c r="AC268">
        <v>2</v>
      </c>
      <c r="AD268">
        <v>2</v>
      </c>
    </row>
    <row r="269" spans="1:30" hidden="1">
      <c r="A269" t="s">
        <v>131</v>
      </c>
      <c r="B269" t="s">
        <v>130</v>
      </c>
      <c r="C269" t="s">
        <v>128</v>
      </c>
      <c r="D269" t="s">
        <v>126</v>
      </c>
      <c r="E269">
        <v>18</v>
      </c>
      <c r="F269">
        <v>7.4</v>
      </c>
      <c r="G269" s="2">
        <v>0.46147037800000001</v>
      </c>
      <c r="H269">
        <v>8</v>
      </c>
      <c r="I269">
        <v>20.6</v>
      </c>
      <c r="J269">
        <v>0.38800000000000001</v>
      </c>
      <c r="K269">
        <v>14</v>
      </c>
      <c r="L269">
        <v>1.75</v>
      </c>
      <c r="M269">
        <v>0.68</v>
      </c>
      <c r="N269">
        <v>0.08</v>
      </c>
      <c r="O269">
        <v>0.03</v>
      </c>
      <c r="P269" s="53">
        <f>O269*(1-Q269)</f>
        <v>1.77E-2</v>
      </c>
      <c r="Q269">
        <v>0.41</v>
      </c>
      <c r="R269">
        <v>0.68400000000000005</v>
      </c>
      <c r="S269">
        <v>7.5999999999999998E-2</v>
      </c>
      <c r="T269" t="s">
        <v>31</v>
      </c>
      <c r="U269" t="s">
        <v>31</v>
      </c>
      <c r="V269" t="s">
        <v>31</v>
      </c>
      <c r="W269">
        <v>0.217</v>
      </c>
      <c r="X269" t="s">
        <v>31</v>
      </c>
      <c r="Y269" s="4">
        <f>IFERROR(35*R269+14.1*S269+15.1*W269, "NA")</f>
        <v>28.2883</v>
      </c>
      <c r="Z269" s="5" t="str">
        <f>IFERROR(35*R269+14.1*S269+15.1*X269, "NA")</f>
        <v>NA</v>
      </c>
      <c r="AA269" s="5" t="str">
        <f>IFERROR(35*R269+14.1*S269+15.1*V269, "NA")</f>
        <v>NA</v>
      </c>
      <c r="AB269" s="5">
        <f>IFERROR(Y269*P269, "NA")</f>
        <v>0.50070291</v>
      </c>
      <c r="AC269">
        <v>0</v>
      </c>
      <c r="AD269">
        <v>1</v>
      </c>
    </row>
    <row r="270" spans="1:30" hidden="1">
      <c r="A270" t="s">
        <v>87</v>
      </c>
      <c r="B270" t="s">
        <v>118</v>
      </c>
      <c r="C270" t="s">
        <v>128</v>
      </c>
      <c r="D270" t="s">
        <v>168</v>
      </c>
      <c r="E270">
        <v>18.7</v>
      </c>
      <c r="F270">
        <v>6.1</v>
      </c>
      <c r="G270" s="2">
        <v>0.47711740499999999</v>
      </c>
      <c r="H270">
        <v>3</v>
      </c>
      <c r="I270">
        <v>21</v>
      </c>
      <c r="J270">
        <v>0.14299999999999999</v>
      </c>
      <c r="K270">
        <v>14</v>
      </c>
      <c r="L270">
        <v>4.67</v>
      </c>
      <c r="M270">
        <v>0.66700000000000004</v>
      </c>
      <c r="N270">
        <v>2.5000000000000001E-2</v>
      </c>
      <c r="O270" t="s">
        <v>31</v>
      </c>
      <c r="P270">
        <v>1.2999999999999999E-2</v>
      </c>
      <c r="Q270" t="s">
        <v>31</v>
      </c>
      <c r="R270">
        <v>0.50800000000000001</v>
      </c>
      <c r="S270" s="6">
        <v>0.05</v>
      </c>
      <c r="T270">
        <v>1.2E-2</v>
      </c>
      <c r="U270">
        <v>4.2000000000000003E-2</v>
      </c>
      <c r="V270" t="s">
        <v>31</v>
      </c>
      <c r="W270" t="s">
        <v>31</v>
      </c>
      <c r="X270">
        <v>5.3999999999999999E-2</v>
      </c>
      <c r="Y270" s="4" t="str">
        <f>IFERROR(35*R270+14.1*S270+15.1*W270, "NA")</f>
        <v>NA</v>
      </c>
      <c r="Z270" s="5">
        <f>IFERROR(35*R270+14.1*S270+15.1*X270, "NA")</f>
        <v>19.3004</v>
      </c>
      <c r="AA270" s="5" t="str">
        <f>IFERROR(35*R270+14.1*S270+15.1*V270, "NA")</f>
        <v>NA</v>
      </c>
      <c r="AB270" s="5">
        <f>IFERROR(Z270*P270, "NA")</f>
        <v>0.25090519999999999</v>
      </c>
      <c r="AC270">
        <v>0</v>
      </c>
      <c r="AD270">
        <v>2</v>
      </c>
    </row>
    <row r="271" spans="1:30" hidden="1">
      <c r="A271" t="s">
        <v>87</v>
      </c>
      <c r="B271" t="s">
        <v>118</v>
      </c>
      <c r="C271" t="s">
        <v>128</v>
      </c>
      <c r="D271" t="s">
        <v>168</v>
      </c>
      <c r="E271">
        <v>18.7</v>
      </c>
      <c r="F271">
        <v>6.1</v>
      </c>
      <c r="G271" s="2">
        <v>0.47711740499999999</v>
      </c>
      <c r="H271">
        <v>3</v>
      </c>
      <c r="I271">
        <v>21</v>
      </c>
      <c r="J271">
        <v>0.14299999999999999</v>
      </c>
      <c r="K271">
        <v>14</v>
      </c>
      <c r="L271">
        <v>4.67</v>
      </c>
      <c r="M271">
        <v>0.66700000000000004</v>
      </c>
      <c r="N271">
        <v>2.5000000000000001E-2</v>
      </c>
      <c r="O271" t="s">
        <v>31</v>
      </c>
      <c r="P271">
        <v>1.2999999999999999E-2</v>
      </c>
      <c r="Q271" t="s">
        <v>31</v>
      </c>
      <c r="R271">
        <v>0.50800000000000001</v>
      </c>
      <c r="S271" s="6">
        <v>0.05</v>
      </c>
      <c r="T271">
        <v>1.2E-2</v>
      </c>
      <c r="U271">
        <v>4.2000000000000003E-2</v>
      </c>
      <c r="V271" t="s">
        <v>31</v>
      </c>
      <c r="W271" t="s">
        <v>31</v>
      </c>
      <c r="X271">
        <v>5.3999999999999999E-2</v>
      </c>
      <c r="Y271" s="4" t="str">
        <f>IFERROR(35*R271+14.1*S271+15.1*W271, "NA")</f>
        <v>NA</v>
      </c>
      <c r="Z271" s="5">
        <f>IFERROR(35*R271+14.1*S271+15.1*X271, "NA")</f>
        <v>19.3004</v>
      </c>
      <c r="AA271" s="5" t="str">
        <f>IFERROR(35*R271+14.1*S271+15.1*V271, "NA")</f>
        <v>NA</v>
      </c>
      <c r="AB271" s="5">
        <f>IFERROR(Z271*P271, "NA")</f>
        <v>0.25090519999999999</v>
      </c>
      <c r="AC271">
        <v>0</v>
      </c>
      <c r="AD271">
        <v>2</v>
      </c>
    </row>
    <row r="272" spans="1:30" hidden="1">
      <c r="A272" t="s">
        <v>124</v>
      </c>
      <c r="B272" t="s">
        <v>123</v>
      </c>
      <c r="C272" t="s">
        <v>128</v>
      </c>
      <c r="D272" t="s">
        <v>169</v>
      </c>
      <c r="E272">
        <v>39</v>
      </c>
      <c r="F272">
        <v>8.3000000000000007</v>
      </c>
      <c r="G272" s="2">
        <v>0.90704089499999996</v>
      </c>
      <c r="H272">
        <v>9</v>
      </c>
      <c r="I272">
        <v>32</v>
      </c>
      <c r="J272">
        <v>0.28100000000000003</v>
      </c>
      <c r="K272">
        <v>16</v>
      </c>
      <c r="L272">
        <v>2.2999999999999998</v>
      </c>
      <c r="M272">
        <v>0.64700000000000002</v>
      </c>
      <c r="N272">
        <v>0.505</v>
      </c>
      <c r="O272" t="s">
        <v>31</v>
      </c>
      <c r="P272">
        <v>0.11600000000000001</v>
      </c>
      <c r="Q272">
        <v>0.78</v>
      </c>
      <c r="R272">
        <v>0.17899999999999999</v>
      </c>
      <c r="S272">
        <v>0.11899999999999999</v>
      </c>
      <c r="T272" t="s">
        <v>31</v>
      </c>
      <c r="U272" t="s">
        <v>31</v>
      </c>
      <c r="V272">
        <v>0.54600000000000004</v>
      </c>
      <c r="W272" t="s">
        <v>31</v>
      </c>
      <c r="X272" t="s">
        <v>31</v>
      </c>
      <c r="Y272" s="4" t="str">
        <f>IFERROR(35*R272+14.1*S272+15.1*W272, "NA")</f>
        <v>NA</v>
      </c>
      <c r="Z272" s="5" t="str">
        <f>IFERROR(35*R272+14.1*S272+15.1*X272, "NA")</f>
        <v>NA</v>
      </c>
      <c r="AA272" s="5">
        <f>IFERROR(35*R272+14.1*S272+15.1*V272, "NA")</f>
        <v>16.1875</v>
      </c>
      <c r="AB272" s="5">
        <f>IFERROR(AA272*P272, "NA")</f>
        <v>1.87775</v>
      </c>
      <c r="AC272">
        <v>0</v>
      </c>
      <c r="AD272">
        <v>0</v>
      </c>
    </row>
    <row r="273" spans="1:30" hidden="1">
      <c r="A273" t="s">
        <v>39</v>
      </c>
      <c r="B273" t="s">
        <v>38</v>
      </c>
      <c r="C273" t="s">
        <v>128</v>
      </c>
      <c r="D273" t="s">
        <v>178</v>
      </c>
      <c r="E273">
        <v>32.5</v>
      </c>
      <c r="F273">
        <v>8.9</v>
      </c>
      <c r="G273" s="2">
        <v>0.77343226300000001</v>
      </c>
      <c r="H273">
        <v>11</v>
      </c>
      <c r="I273">
        <v>18</v>
      </c>
      <c r="J273">
        <v>0.61099999999999999</v>
      </c>
      <c r="K273" t="s">
        <v>31</v>
      </c>
      <c r="L273" s="30">
        <v>1.04</v>
      </c>
      <c r="M273">
        <v>0.63300000000000001</v>
      </c>
      <c r="N273">
        <v>1.6</v>
      </c>
      <c r="O273">
        <v>0.7</v>
      </c>
      <c r="P273" s="53">
        <f>O273*(1-Q273)</f>
        <v>0.13299999999999995</v>
      </c>
      <c r="Q273">
        <v>0.81</v>
      </c>
      <c r="R273">
        <v>6.3E-2</v>
      </c>
      <c r="S273">
        <v>6.8000000000000005E-2</v>
      </c>
      <c r="T273" t="s">
        <v>31</v>
      </c>
      <c r="U273" t="s">
        <v>31</v>
      </c>
      <c r="V273" t="s">
        <v>31</v>
      </c>
      <c r="W273">
        <v>0.82699999999999996</v>
      </c>
      <c r="X273" t="s">
        <v>31</v>
      </c>
      <c r="Y273" s="4">
        <f>IFERROR(35*R273+14.1*S273+15.1*W273, "NA")</f>
        <v>15.651499999999999</v>
      </c>
      <c r="Z273" s="5" t="str">
        <f>IFERROR(35*R273+14.1*S273+15.1*X273, "NA")</f>
        <v>NA</v>
      </c>
      <c r="AA273" s="5" t="str">
        <f>IFERROR(35*R273+14.1*S273+15.1*V273, "NA")</f>
        <v>NA</v>
      </c>
      <c r="AB273" s="5">
        <f>IFERROR(Y273*P273, "NA")</f>
        <v>2.0816494999999993</v>
      </c>
      <c r="AC273">
        <v>1</v>
      </c>
      <c r="AD273">
        <v>1</v>
      </c>
    </row>
    <row r="274" spans="1:30" hidden="1">
      <c r="A274" t="s">
        <v>67</v>
      </c>
      <c r="B274" t="s">
        <v>218</v>
      </c>
      <c r="C274" t="s">
        <v>204</v>
      </c>
      <c r="D274" t="s">
        <v>210</v>
      </c>
      <c r="E274">
        <v>69.5</v>
      </c>
      <c r="F274">
        <v>13.3</v>
      </c>
      <c r="G274" s="2">
        <v>1.5029055069999999</v>
      </c>
      <c r="H274">
        <v>1</v>
      </c>
      <c r="I274">
        <v>32</v>
      </c>
      <c r="J274">
        <v>3.1E-2</v>
      </c>
      <c r="K274">
        <v>20</v>
      </c>
      <c r="L274">
        <v>20</v>
      </c>
      <c r="M274">
        <v>0.625</v>
      </c>
      <c r="N274">
        <v>0.03</v>
      </c>
      <c r="O274" t="s">
        <v>31</v>
      </c>
      <c r="P274" s="6">
        <f>0.75*N274</f>
        <v>2.2499999999999999E-2</v>
      </c>
      <c r="Q274">
        <v>0.85</v>
      </c>
      <c r="R274">
        <v>1.4999999999999999E-2</v>
      </c>
      <c r="S274" t="s">
        <v>31</v>
      </c>
      <c r="T274" t="s">
        <v>31</v>
      </c>
      <c r="U274" t="s">
        <v>31</v>
      </c>
      <c r="V274" t="s">
        <v>31</v>
      </c>
      <c r="W274" t="s">
        <v>31</v>
      </c>
      <c r="X274" t="s">
        <v>31</v>
      </c>
      <c r="Y274" s="4" t="str">
        <f>IFERROR(35*R274+14.1*S274+15.1*W274, "NA")</f>
        <v>NA</v>
      </c>
      <c r="Z274" s="5" t="str">
        <f>IFERROR(35*R274+14.1*S274+15.1*X274, "NA")</f>
        <v>NA</v>
      </c>
      <c r="AA274" s="5" t="str">
        <f>IFERROR(35*R274+14.1*S274+15.1*V274, "NA")</f>
        <v>NA</v>
      </c>
      <c r="AB274" s="5" t="str">
        <f>IFERROR(Z274*P274, "NA")</f>
        <v>NA</v>
      </c>
      <c r="AC274">
        <v>0</v>
      </c>
      <c r="AD274">
        <v>2</v>
      </c>
    </row>
    <row r="275" spans="1:30" hidden="1">
      <c r="A275" t="s">
        <v>78</v>
      </c>
      <c r="B275" t="s">
        <v>77</v>
      </c>
      <c r="C275" t="s">
        <v>70</v>
      </c>
      <c r="D275" t="s">
        <v>90</v>
      </c>
      <c r="E275">
        <v>15</v>
      </c>
      <c r="F275">
        <v>6.9</v>
      </c>
      <c r="G275" s="2">
        <v>0.39349502400000003</v>
      </c>
      <c r="H275">
        <v>8</v>
      </c>
      <c r="I275">
        <v>32</v>
      </c>
      <c r="J275">
        <v>0.25</v>
      </c>
      <c r="K275">
        <v>15</v>
      </c>
      <c r="L275">
        <v>2.5</v>
      </c>
      <c r="M275">
        <v>0.625</v>
      </c>
      <c r="N275">
        <v>1.9570000000000001</v>
      </c>
      <c r="O275">
        <v>2.74</v>
      </c>
      <c r="P275">
        <v>0.91800000000000004</v>
      </c>
      <c r="Q275">
        <v>0.8</v>
      </c>
      <c r="R275">
        <v>9.9000000000000005E-2</v>
      </c>
      <c r="S275">
        <v>6.4000000000000001E-2</v>
      </c>
      <c r="T275">
        <v>1.4E-2</v>
      </c>
      <c r="U275" t="s">
        <v>31</v>
      </c>
      <c r="V275" t="s">
        <v>31</v>
      </c>
      <c r="W275" t="s">
        <v>31</v>
      </c>
      <c r="X275">
        <v>1.4E-2</v>
      </c>
      <c r="Y275" s="4" t="str">
        <f>IFERROR(35*R275+14.1*S275+15.1*W275, "NA")</f>
        <v>NA</v>
      </c>
      <c r="Z275" s="5">
        <f>IFERROR(35*R275+14.1*S275+15.1*X275, "NA")</f>
        <v>4.5788000000000002</v>
      </c>
      <c r="AA275" s="5" t="str">
        <f>IFERROR(35*R275+14.1*S275+15.1*V275, "NA")</f>
        <v>NA</v>
      </c>
      <c r="AB275" s="5">
        <f>IFERROR(Z275*P275, "NA")</f>
        <v>4.2033384000000007</v>
      </c>
      <c r="AC275">
        <v>0</v>
      </c>
      <c r="AD275">
        <v>0</v>
      </c>
    </row>
    <row r="276" spans="1:30" hidden="1">
      <c r="A276" t="s">
        <v>129</v>
      </c>
      <c r="B276" t="s">
        <v>224</v>
      </c>
      <c r="C276" t="s">
        <v>204</v>
      </c>
      <c r="D276" t="s">
        <v>210</v>
      </c>
      <c r="E276">
        <v>69.5</v>
      </c>
      <c r="F276">
        <v>13.3</v>
      </c>
      <c r="G276" s="2">
        <v>1.5029055069999999</v>
      </c>
      <c r="H276">
        <v>2</v>
      </c>
      <c r="I276">
        <v>32</v>
      </c>
      <c r="J276">
        <v>6.3E-2</v>
      </c>
      <c r="K276">
        <v>20</v>
      </c>
      <c r="L276">
        <v>10</v>
      </c>
      <c r="M276">
        <v>0.625</v>
      </c>
      <c r="N276">
        <v>0.4</v>
      </c>
      <c r="O276" t="s">
        <v>31</v>
      </c>
      <c r="P276" t="s">
        <v>31</v>
      </c>
      <c r="Q276">
        <v>0.69</v>
      </c>
      <c r="R276">
        <v>3.0000000000000001E-3</v>
      </c>
      <c r="S276" t="s">
        <v>31</v>
      </c>
      <c r="T276" t="s">
        <v>31</v>
      </c>
      <c r="U276" t="s">
        <v>31</v>
      </c>
      <c r="V276" t="s">
        <v>31</v>
      </c>
      <c r="W276" t="s">
        <v>31</v>
      </c>
      <c r="X276" t="s">
        <v>31</v>
      </c>
      <c r="Y276" s="4" t="str">
        <f>IFERROR(35*R276+14.1*S276+15.1*W276, "NA")</f>
        <v>NA</v>
      </c>
      <c r="Z276" s="5" t="str">
        <f>IFERROR(35*R276+14.1*S276+15.1*X276, "NA")</f>
        <v>NA</v>
      </c>
      <c r="AA276" s="5" t="str">
        <f>IFERROR(35*R276+14.1*S276+15.1*V276, "NA")</f>
        <v>NA</v>
      </c>
      <c r="AB276" s="5" t="str">
        <f>IFERROR(Z276*P276, "NA")</f>
        <v>NA</v>
      </c>
      <c r="AC276">
        <v>0</v>
      </c>
      <c r="AD276">
        <v>0</v>
      </c>
    </row>
    <row r="277" spans="1:30" hidden="1">
      <c r="A277" t="s">
        <v>129</v>
      </c>
      <c r="B277" t="s">
        <v>127</v>
      </c>
      <c r="C277" t="s">
        <v>128</v>
      </c>
      <c r="D277" t="s">
        <v>178</v>
      </c>
      <c r="E277">
        <v>32.5</v>
      </c>
      <c r="F277">
        <v>8.9</v>
      </c>
      <c r="G277" s="2">
        <v>0.77343226300000001</v>
      </c>
      <c r="H277">
        <v>9</v>
      </c>
      <c r="I277">
        <v>18</v>
      </c>
      <c r="J277">
        <v>0.5</v>
      </c>
      <c r="K277">
        <v>11</v>
      </c>
      <c r="L277">
        <v>1.22</v>
      </c>
      <c r="M277">
        <v>0.61099999999999999</v>
      </c>
      <c r="N277">
        <v>0.15</v>
      </c>
      <c r="O277" s="53">
        <f>0.96*N277</f>
        <v>0.14399999999999999</v>
      </c>
      <c r="P277" s="53">
        <f>O277*(1-Q277)</f>
        <v>2.5920000000000006E-2</v>
      </c>
      <c r="Q277">
        <v>0.82</v>
      </c>
      <c r="R277">
        <v>0.04</v>
      </c>
      <c r="S277">
        <v>7.9000000000000001E-2</v>
      </c>
      <c r="T277" t="s">
        <v>31</v>
      </c>
      <c r="U277" t="s">
        <v>31</v>
      </c>
      <c r="V277">
        <v>0.48299999999999998</v>
      </c>
      <c r="W277" t="s">
        <v>31</v>
      </c>
      <c r="X277" t="s">
        <v>31</v>
      </c>
      <c r="Y277" s="4" t="str">
        <f>IFERROR(35*R277+14.1*S277+15.1*W277, "NA")</f>
        <v>NA</v>
      </c>
      <c r="Z277" s="5" t="str">
        <f>IFERROR(35*R277+14.1*S277+15.1*X277, "NA")</f>
        <v>NA</v>
      </c>
      <c r="AA277" s="5">
        <f>IFERROR(35*R277+14.1*S277+15.1*V277, "NA")</f>
        <v>9.8071999999999999</v>
      </c>
      <c r="AB277" s="5">
        <f>IFERROR(AA277*P277, "NA")</f>
        <v>0.25420262400000004</v>
      </c>
      <c r="AC277">
        <v>0</v>
      </c>
      <c r="AD277">
        <v>1</v>
      </c>
    </row>
    <row r="278" spans="1:30" hidden="1">
      <c r="A278" t="s">
        <v>67</v>
      </c>
      <c r="B278" t="s">
        <v>208</v>
      </c>
      <c r="C278" t="s">
        <v>204</v>
      </c>
      <c r="D278" t="s">
        <v>203</v>
      </c>
      <c r="E278">
        <v>54</v>
      </c>
      <c r="F278">
        <v>11.1</v>
      </c>
      <c r="G278" s="2">
        <v>1.205449054</v>
      </c>
      <c r="H278">
        <v>5</v>
      </c>
      <c r="I278">
        <v>85.3</v>
      </c>
      <c r="J278">
        <v>5.8999999999999997E-2</v>
      </c>
      <c r="K278" t="s">
        <v>31</v>
      </c>
      <c r="L278" s="30">
        <v>10.029999999999999</v>
      </c>
      <c r="M278">
        <v>0.58799999999999997</v>
      </c>
      <c r="N278">
        <v>0.114</v>
      </c>
      <c r="O278" t="s">
        <v>31</v>
      </c>
      <c r="P278">
        <v>0.107</v>
      </c>
      <c r="Q278" t="s">
        <v>31</v>
      </c>
      <c r="R278" t="s">
        <v>31</v>
      </c>
      <c r="S278" t="s">
        <v>31</v>
      </c>
      <c r="T278" t="s">
        <v>31</v>
      </c>
      <c r="U278" t="s">
        <v>31</v>
      </c>
      <c r="V278" t="s">
        <v>31</v>
      </c>
      <c r="W278" t="s">
        <v>31</v>
      </c>
      <c r="X278" t="s">
        <v>31</v>
      </c>
      <c r="Y278" s="4" t="str">
        <f>IFERROR(35*R278+14.1*S278+15.1*W278, "NA")</f>
        <v>NA</v>
      </c>
      <c r="Z278" s="5" t="str">
        <f>IFERROR(35*R278+14.1*S278+15.1*X278, "NA")</f>
        <v>NA</v>
      </c>
      <c r="AA278" s="5" t="str">
        <f>IFERROR(35*R278+14.1*S278+15.1*V278, "NA")</f>
        <v>NA</v>
      </c>
      <c r="AB278" s="5" t="str">
        <f>IFERROR(Z278*P278, "NA")</f>
        <v>NA</v>
      </c>
      <c r="AC278">
        <v>2</v>
      </c>
      <c r="AD278">
        <v>0</v>
      </c>
    </row>
    <row r="279" spans="1:30" hidden="1">
      <c r="A279" t="s">
        <v>124</v>
      </c>
      <c r="B279" t="s">
        <v>123</v>
      </c>
      <c r="C279" t="s">
        <v>128</v>
      </c>
      <c r="D279" t="s">
        <v>169</v>
      </c>
      <c r="E279">
        <v>39</v>
      </c>
      <c r="F279">
        <v>8.3000000000000007</v>
      </c>
      <c r="G279" s="2">
        <v>0.90704089499999996</v>
      </c>
      <c r="H279">
        <v>66</v>
      </c>
      <c r="I279">
        <v>254</v>
      </c>
      <c r="J279">
        <v>0.26</v>
      </c>
      <c r="K279" t="s">
        <v>31</v>
      </c>
      <c r="L279" s="30">
        <v>2.2000000000000002</v>
      </c>
      <c r="M279">
        <v>0.57199999999999995</v>
      </c>
      <c r="N279">
        <v>0.505</v>
      </c>
      <c r="O279" t="s">
        <v>31</v>
      </c>
      <c r="P279">
        <v>0.11600000000000001</v>
      </c>
      <c r="Q279">
        <v>0.78</v>
      </c>
      <c r="R279">
        <v>0.17899999999999999</v>
      </c>
      <c r="S279">
        <v>0.11899999999999999</v>
      </c>
      <c r="T279" t="s">
        <v>31</v>
      </c>
      <c r="U279" t="s">
        <v>31</v>
      </c>
      <c r="V279">
        <v>0.54600000000000004</v>
      </c>
      <c r="W279" t="s">
        <v>31</v>
      </c>
      <c r="X279" t="s">
        <v>31</v>
      </c>
      <c r="Y279" s="4" t="str">
        <f>IFERROR(35*R279+14.1*S279+15.1*W279, "NA")</f>
        <v>NA</v>
      </c>
      <c r="Z279" s="5" t="str">
        <f>IFERROR(35*R279+14.1*S279+15.1*X279, "NA")</f>
        <v>NA</v>
      </c>
      <c r="AA279" s="5">
        <f>IFERROR(35*R279+14.1*S279+15.1*V279, "NA")</f>
        <v>16.1875</v>
      </c>
      <c r="AB279" s="5">
        <f>IFERROR(AA279*P279, "NA")</f>
        <v>1.87775</v>
      </c>
      <c r="AC279">
        <v>1</v>
      </c>
      <c r="AD279">
        <v>0</v>
      </c>
    </row>
    <row r="280" spans="1:30" hidden="1">
      <c r="A280" t="s">
        <v>45</v>
      </c>
      <c r="B280" t="s">
        <v>44</v>
      </c>
      <c r="C280" t="s">
        <v>204</v>
      </c>
      <c r="D280" t="s">
        <v>203</v>
      </c>
      <c r="E280">
        <v>54</v>
      </c>
      <c r="F280">
        <v>11.1</v>
      </c>
      <c r="G280" s="2">
        <v>1.205449054</v>
      </c>
      <c r="H280">
        <v>8</v>
      </c>
      <c r="I280">
        <v>21</v>
      </c>
      <c r="J280">
        <v>0.38100000000000001</v>
      </c>
      <c r="K280" t="s">
        <v>31</v>
      </c>
      <c r="L280" s="30">
        <v>1.5</v>
      </c>
      <c r="M280">
        <v>0.57099999999999995</v>
      </c>
      <c r="N280">
        <v>1.4</v>
      </c>
      <c r="O280" s="53">
        <f>N280-1.1</f>
        <v>0.29999999999999982</v>
      </c>
      <c r="P280" s="53">
        <f>O280*(1-Q280)</f>
        <v>0.1319999999999999</v>
      </c>
      <c r="Q280">
        <v>0.56000000000000005</v>
      </c>
      <c r="R280">
        <v>0.626</v>
      </c>
      <c r="S280">
        <v>0.11</v>
      </c>
      <c r="T280" t="s">
        <v>31</v>
      </c>
      <c r="U280" t="s">
        <v>31</v>
      </c>
      <c r="V280" t="s">
        <v>31</v>
      </c>
      <c r="W280">
        <v>0.246</v>
      </c>
      <c r="X280" t="s">
        <v>31</v>
      </c>
      <c r="Y280" s="4">
        <f>IFERROR(35*R280+14.1*S280+15.1*W280, "NA")</f>
        <v>27.175599999999999</v>
      </c>
      <c r="Z280" s="5" t="str">
        <f>IFERROR(35*R280+14.1*S280+15.1*X280, "NA")</f>
        <v>NA</v>
      </c>
      <c r="AA280" s="5" t="str">
        <f>IFERROR(35*R280+14.1*S280+15.1*V280, "NA")</f>
        <v>NA</v>
      </c>
      <c r="AB280" s="5">
        <f>IFERROR(Y280*P280, "NA")</f>
        <v>3.5871791999999969</v>
      </c>
      <c r="AC280">
        <v>2</v>
      </c>
      <c r="AD280">
        <v>1</v>
      </c>
    </row>
    <row r="281" spans="1:30" hidden="1">
      <c r="A281" t="s">
        <v>71</v>
      </c>
      <c r="B281" t="s">
        <v>69</v>
      </c>
      <c r="C281" t="s">
        <v>128</v>
      </c>
      <c r="D281" t="s">
        <v>126</v>
      </c>
      <c r="E281">
        <v>18</v>
      </c>
      <c r="F281">
        <v>7.4</v>
      </c>
      <c r="G281" s="2">
        <v>0.46147037800000001</v>
      </c>
      <c r="H281">
        <v>2</v>
      </c>
      <c r="I281">
        <v>36</v>
      </c>
      <c r="J281">
        <v>5.6000000000000001E-2</v>
      </c>
      <c r="K281">
        <v>20</v>
      </c>
      <c r="L281">
        <v>10</v>
      </c>
      <c r="M281">
        <v>0.55600000000000005</v>
      </c>
      <c r="N281" t="s">
        <v>31</v>
      </c>
      <c r="O281" t="s">
        <v>31</v>
      </c>
      <c r="P281" t="s">
        <v>31</v>
      </c>
      <c r="Q281" t="s">
        <v>31</v>
      </c>
      <c r="R281" t="s">
        <v>31</v>
      </c>
      <c r="S281" t="s">
        <v>31</v>
      </c>
      <c r="T281" t="s">
        <v>31</v>
      </c>
      <c r="U281" t="s">
        <v>31</v>
      </c>
      <c r="V281" t="s">
        <v>31</v>
      </c>
      <c r="W281" t="s">
        <v>31</v>
      </c>
      <c r="X281" t="s">
        <v>31</v>
      </c>
      <c r="Y281" s="4" t="str">
        <f>IFERROR(35*R281+14.1*S281+15.1*W281, "NA")</f>
        <v>NA</v>
      </c>
      <c r="Z281" s="5" t="str">
        <f>IFERROR(35*R281+14.1*S281+15.1*X281, "NA")</f>
        <v>NA</v>
      </c>
      <c r="AA281" s="5" t="str">
        <f>IFERROR(35*R281+14.1*S281+15.1*V281, "NA")</f>
        <v>NA</v>
      </c>
      <c r="AB281" s="5" t="str">
        <f>IFERROR(Z281*P281, "NA")</f>
        <v>NA</v>
      </c>
      <c r="AC281">
        <v>0</v>
      </c>
      <c r="AD281">
        <v>0</v>
      </c>
    </row>
    <row r="282" spans="1:30" hidden="1">
      <c r="A282" t="s">
        <v>47</v>
      </c>
      <c r="B282" t="s">
        <v>46</v>
      </c>
      <c r="C282" t="s">
        <v>32</v>
      </c>
      <c r="D282" t="s">
        <v>29</v>
      </c>
      <c r="E282">
        <v>1250</v>
      </c>
      <c r="F282">
        <v>19.100000000000001</v>
      </c>
      <c r="G282" s="2">
        <v>18.781880900000001</v>
      </c>
      <c r="H282" t="s">
        <v>31</v>
      </c>
      <c r="I282" t="s">
        <v>31</v>
      </c>
      <c r="J282">
        <v>1.7999999999999999E-2</v>
      </c>
      <c r="K282" t="s">
        <v>31</v>
      </c>
      <c r="L282" s="2">
        <v>30.09</v>
      </c>
      <c r="M282">
        <v>0.54200000000000004</v>
      </c>
      <c r="N282">
        <v>1.421</v>
      </c>
      <c r="O282">
        <v>0.46</v>
      </c>
      <c r="P282">
        <v>0.32300000000000001</v>
      </c>
      <c r="Q282">
        <v>0.68</v>
      </c>
      <c r="R282">
        <v>0.13600000000000001</v>
      </c>
      <c r="S282">
        <v>5.0999999999999997E-2</v>
      </c>
      <c r="T282">
        <v>4.0000000000000001E-3</v>
      </c>
      <c r="U282">
        <v>0.182</v>
      </c>
      <c r="V282" t="s">
        <v>31</v>
      </c>
      <c r="W282">
        <v>0.69899999999999995</v>
      </c>
      <c r="X282">
        <v>0.186</v>
      </c>
      <c r="Y282" s="4">
        <f>IFERROR(35*R282+14.1*S282+15.1*W282, "NA")</f>
        <v>16.033999999999999</v>
      </c>
      <c r="Z282" s="5">
        <f>IFERROR(35*R282+14.1*S282+15.1*X282, "NA")</f>
        <v>8.287700000000001</v>
      </c>
      <c r="AA282" s="5" t="str">
        <f>IFERROR(35*R282+14.1*S282+15.1*V282, "NA")</f>
        <v>NA</v>
      </c>
      <c r="AB282" s="5">
        <f>IFERROR(Y282*P282, "NA")</f>
        <v>5.1789819999999995</v>
      </c>
      <c r="AC282">
        <v>0</v>
      </c>
      <c r="AD282">
        <v>0</v>
      </c>
    </row>
    <row r="283" spans="1:30" hidden="1">
      <c r="A283" t="s">
        <v>47</v>
      </c>
      <c r="B283" t="s">
        <v>46</v>
      </c>
      <c r="C283" t="s">
        <v>64</v>
      </c>
      <c r="D283" t="s">
        <v>125</v>
      </c>
      <c r="E283">
        <v>164</v>
      </c>
      <c r="F283">
        <v>25</v>
      </c>
      <c r="G283" s="2">
        <v>3.1828143249999998</v>
      </c>
      <c r="H283">
        <v>26</v>
      </c>
      <c r="I283">
        <v>276</v>
      </c>
      <c r="J283">
        <v>8.4000000000000005E-2</v>
      </c>
      <c r="K283">
        <v>166</v>
      </c>
      <c r="L283">
        <v>6.31</v>
      </c>
      <c r="M283">
        <v>0.52700000000000002</v>
      </c>
      <c r="N283">
        <v>1.421</v>
      </c>
      <c r="O283">
        <v>0.46</v>
      </c>
      <c r="P283">
        <v>0.32300000000000001</v>
      </c>
      <c r="Q283">
        <v>0.68</v>
      </c>
      <c r="R283">
        <v>0.13600000000000001</v>
      </c>
      <c r="S283">
        <v>5.0999999999999997E-2</v>
      </c>
      <c r="T283">
        <v>4.0000000000000001E-3</v>
      </c>
      <c r="U283">
        <v>0.182</v>
      </c>
      <c r="V283" t="s">
        <v>31</v>
      </c>
      <c r="W283">
        <v>0.69899999999999995</v>
      </c>
      <c r="X283">
        <v>0.186</v>
      </c>
      <c r="Y283" s="4">
        <f>IFERROR(35*R283+14.1*S283+15.1*W283, "NA")</f>
        <v>16.033999999999999</v>
      </c>
      <c r="Z283" s="5">
        <f>IFERROR(35*R283+14.1*S283+15.1*X283, "NA")</f>
        <v>8.287700000000001</v>
      </c>
      <c r="AA283" s="5" t="str">
        <f>IFERROR(35*R283+14.1*S283+15.1*V283, "NA")</f>
        <v>NA</v>
      </c>
      <c r="AB283" s="5">
        <f>IFERROR(Y283*P283, "NA")</f>
        <v>5.1789819999999995</v>
      </c>
      <c r="AC283">
        <v>0</v>
      </c>
      <c r="AD283">
        <v>0</v>
      </c>
    </row>
    <row r="284" spans="1:30" hidden="1">
      <c r="A284" t="s">
        <v>65</v>
      </c>
      <c r="B284" t="s">
        <v>63</v>
      </c>
      <c r="C284" t="s">
        <v>64</v>
      </c>
      <c r="D284" t="s">
        <v>62</v>
      </c>
      <c r="E284">
        <v>146</v>
      </c>
      <c r="F284">
        <v>23.6</v>
      </c>
      <c r="G284" s="2">
        <v>2.8752927229999998</v>
      </c>
      <c r="H284">
        <v>12</v>
      </c>
      <c r="I284">
        <v>70.2</v>
      </c>
      <c r="J284">
        <v>0.17100000000000001</v>
      </c>
      <c r="K284" t="s">
        <v>31</v>
      </c>
      <c r="L284" s="6">
        <f>G284/N284</f>
        <v>3.0751793828877001</v>
      </c>
      <c r="M284" s="13">
        <f>L284*J284</f>
        <v>0.52585567447379677</v>
      </c>
      <c r="N284">
        <v>0.93500000000000005</v>
      </c>
      <c r="O284">
        <v>0.7</v>
      </c>
      <c r="P284">
        <v>0.35</v>
      </c>
      <c r="Q284">
        <v>0.41</v>
      </c>
      <c r="R284">
        <v>0.71099999999999997</v>
      </c>
      <c r="S284">
        <v>8.7999999999999995E-2</v>
      </c>
      <c r="T284">
        <v>1.2E-2</v>
      </c>
      <c r="U284" t="s">
        <v>31</v>
      </c>
      <c r="V284" t="s">
        <v>31</v>
      </c>
      <c r="W284">
        <v>0.16500000000000001</v>
      </c>
      <c r="X284">
        <v>1.2E-2</v>
      </c>
      <c r="Y284" s="4">
        <f>IFERROR(35*R284+14.1*S284+15.1*W284, "NA")</f>
        <v>28.6173</v>
      </c>
      <c r="Z284" s="5">
        <f>IFERROR(35*R284+14.1*S284+15.1*X284, "NA")</f>
        <v>26.306999999999999</v>
      </c>
      <c r="AA284" s="5" t="str">
        <f>IFERROR(35*R284+14.1*S284+15.1*V284, "NA")</f>
        <v>NA</v>
      </c>
      <c r="AB284" s="5">
        <f>IFERROR(Y284*P284, "NA")</f>
        <v>10.016055</v>
      </c>
      <c r="AC284">
        <v>3</v>
      </c>
      <c r="AD284">
        <v>0</v>
      </c>
    </row>
    <row r="285" spans="1:30" hidden="1">
      <c r="A285" t="s">
        <v>33</v>
      </c>
      <c r="B285" t="s">
        <v>30</v>
      </c>
      <c r="C285" t="s">
        <v>128</v>
      </c>
      <c r="D285" t="s">
        <v>178</v>
      </c>
      <c r="E285">
        <v>32.5</v>
      </c>
      <c r="F285">
        <v>8.9</v>
      </c>
      <c r="G285" s="2">
        <v>0.77343226300000001</v>
      </c>
      <c r="H285">
        <v>6</v>
      </c>
      <c r="I285">
        <v>5.5</v>
      </c>
      <c r="J285">
        <v>1.091</v>
      </c>
      <c r="K285" t="s">
        <v>31</v>
      </c>
      <c r="L285">
        <v>0.48</v>
      </c>
      <c r="M285">
        <v>0.52400000000000002</v>
      </c>
      <c r="N285">
        <v>14.87</v>
      </c>
      <c r="O285" t="s">
        <v>31</v>
      </c>
      <c r="P285" s="6">
        <v>1.1896</v>
      </c>
      <c r="Q285" t="s">
        <v>31</v>
      </c>
      <c r="R285">
        <v>3.6999999999999998E-2</v>
      </c>
      <c r="S285">
        <v>0.121</v>
      </c>
      <c r="T285">
        <v>8.0000000000000002E-3</v>
      </c>
      <c r="U285">
        <v>7.6999999999999999E-2</v>
      </c>
      <c r="V285" t="s">
        <v>31</v>
      </c>
      <c r="W285" t="s">
        <v>31</v>
      </c>
      <c r="X285">
        <v>8.4000000000000005E-2</v>
      </c>
      <c r="Y285" s="4" t="str">
        <f>IFERROR(35*R285+14.1*S285+15.1*W285, "NA")</f>
        <v>NA</v>
      </c>
      <c r="Z285" s="5">
        <f>IFERROR(35*R285+14.1*S285+15.1*X285, "NA")</f>
        <v>4.2694999999999999</v>
      </c>
      <c r="AA285" s="5" t="str">
        <f>IFERROR(35*R285+14.1*S285+15.1*V285, "NA")</f>
        <v>NA</v>
      </c>
      <c r="AB285" s="5">
        <f>IFERROR(Z285*P285, "NA")</f>
        <v>5.0789971999999999</v>
      </c>
      <c r="AC285">
        <v>0</v>
      </c>
      <c r="AD285">
        <v>2</v>
      </c>
    </row>
    <row r="286" spans="1:30" hidden="1">
      <c r="A286" t="s">
        <v>67</v>
      </c>
      <c r="B286" t="s">
        <v>117</v>
      </c>
      <c r="C286" t="s">
        <v>204</v>
      </c>
      <c r="D286" t="s">
        <v>203</v>
      </c>
      <c r="E286">
        <v>54</v>
      </c>
      <c r="F286">
        <v>11.1</v>
      </c>
      <c r="G286" s="2">
        <v>1.205449054</v>
      </c>
      <c r="H286">
        <v>11</v>
      </c>
      <c r="I286">
        <v>44</v>
      </c>
      <c r="J286">
        <v>0.25</v>
      </c>
      <c r="K286">
        <v>23</v>
      </c>
      <c r="L286">
        <v>2.09</v>
      </c>
      <c r="M286">
        <v>0.52300000000000002</v>
      </c>
      <c r="N286">
        <v>0.124</v>
      </c>
      <c r="O286" t="s">
        <v>31</v>
      </c>
      <c r="P286" s="6">
        <f>0.75*N286</f>
        <v>9.2999999999999999E-2</v>
      </c>
      <c r="Q286" t="s">
        <v>31</v>
      </c>
      <c r="R286" t="s">
        <v>31</v>
      </c>
      <c r="S286" t="s">
        <v>31</v>
      </c>
      <c r="T286" t="s">
        <v>31</v>
      </c>
      <c r="U286" t="s">
        <v>31</v>
      </c>
      <c r="V286" t="s">
        <v>31</v>
      </c>
      <c r="W286" t="s">
        <v>31</v>
      </c>
      <c r="X286" t="s">
        <v>31</v>
      </c>
      <c r="Y286" s="4" t="str">
        <f>IFERROR(35*R286+14.1*S286+15.1*W286, "NA")</f>
        <v>NA</v>
      </c>
      <c r="Z286" s="5" t="str">
        <f>IFERROR(35*R286+14.1*S286+15.1*X286, "NA")</f>
        <v>NA</v>
      </c>
      <c r="AA286" s="5" t="str">
        <f>IFERROR(35*R286+14.1*S286+15.1*V286, "NA")</f>
        <v>NA</v>
      </c>
      <c r="AB286" s="5" t="str">
        <f>IFERROR(Z286*P286, "NA")</f>
        <v>NA</v>
      </c>
      <c r="AC286">
        <v>0</v>
      </c>
      <c r="AD286">
        <v>2</v>
      </c>
    </row>
    <row r="287" spans="1:30" hidden="1">
      <c r="A287" t="s">
        <v>80</v>
      </c>
      <c r="B287" t="s">
        <v>111</v>
      </c>
      <c r="C287" t="s">
        <v>204</v>
      </c>
      <c r="D287" t="s">
        <v>203</v>
      </c>
      <c r="E287">
        <v>54</v>
      </c>
      <c r="F287">
        <v>11.1</v>
      </c>
      <c r="G287" s="2">
        <v>1.205449054</v>
      </c>
      <c r="H287" t="s">
        <v>31</v>
      </c>
      <c r="I287" t="s">
        <v>31</v>
      </c>
      <c r="J287">
        <v>0.13</v>
      </c>
      <c r="K287" t="s">
        <v>31</v>
      </c>
      <c r="L287">
        <v>4</v>
      </c>
      <c r="M287">
        <v>0.52</v>
      </c>
      <c r="N287">
        <v>1.38</v>
      </c>
      <c r="O287">
        <v>0.78</v>
      </c>
      <c r="P287">
        <v>0.26</v>
      </c>
      <c r="Q287">
        <v>0.53</v>
      </c>
      <c r="R287">
        <v>3.9E-2</v>
      </c>
      <c r="S287">
        <v>3.5999999999999997E-2</v>
      </c>
      <c r="T287">
        <v>7.5999999999999998E-2</v>
      </c>
      <c r="U287" t="s">
        <v>31</v>
      </c>
      <c r="V287" t="s">
        <v>31</v>
      </c>
      <c r="W287" t="s">
        <v>31</v>
      </c>
      <c r="X287">
        <v>7.5999999999999998E-2</v>
      </c>
      <c r="Y287" s="4" t="str">
        <f>IFERROR(35*R287+14.1*S287+15.1*W287, "NA")</f>
        <v>NA</v>
      </c>
      <c r="Z287" s="5">
        <f>IFERROR(35*R287+14.1*S287+15.1*X287, "NA")</f>
        <v>3.0202</v>
      </c>
      <c r="AA287" s="5" t="str">
        <f>IFERROR(35*R287+14.1*S287+15.1*V287, "NA")</f>
        <v>NA</v>
      </c>
      <c r="AB287" s="5">
        <f>IFERROR(Z287*P287, "NA")</f>
        <v>0.78525200000000006</v>
      </c>
      <c r="AC287">
        <v>0</v>
      </c>
      <c r="AD287">
        <v>0</v>
      </c>
    </row>
    <row r="288" spans="1:30" hidden="1">
      <c r="A288" t="s">
        <v>39</v>
      </c>
      <c r="B288" t="s">
        <v>38</v>
      </c>
      <c r="C288" t="s">
        <v>204</v>
      </c>
      <c r="D288" t="s">
        <v>203</v>
      </c>
      <c r="E288">
        <v>54</v>
      </c>
      <c r="F288">
        <v>11.1</v>
      </c>
      <c r="G288" s="2">
        <v>1.205449054</v>
      </c>
      <c r="H288">
        <v>9</v>
      </c>
      <c r="I288">
        <v>18</v>
      </c>
      <c r="J288">
        <v>0.5</v>
      </c>
      <c r="K288" t="s">
        <v>31</v>
      </c>
      <c r="L288" s="30">
        <v>1</v>
      </c>
      <c r="M288">
        <v>0.5</v>
      </c>
      <c r="N288">
        <v>1.6</v>
      </c>
      <c r="O288">
        <v>0.7</v>
      </c>
      <c r="P288" s="53">
        <f>O288*(1-Q288)</f>
        <v>0.13299999999999995</v>
      </c>
      <c r="Q288">
        <v>0.81</v>
      </c>
      <c r="R288">
        <v>6.3E-2</v>
      </c>
      <c r="S288">
        <v>6.8000000000000005E-2</v>
      </c>
      <c r="T288" t="s">
        <v>31</v>
      </c>
      <c r="U288" t="s">
        <v>31</v>
      </c>
      <c r="V288" t="s">
        <v>31</v>
      </c>
      <c r="W288">
        <v>0.82699999999999996</v>
      </c>
      <c r="X288" t="s">
        <v>31</v>
      </c>
      <c r="Y288" s="4">
        <f>IFERROR(35*R288+14.1*S288+15.1*W288, "NA")</f>
        <v>15.651499999999999</v>
      </c>
      <c r="Z288" s="5" t="str">
        <f>IFERROR(35*R288+14.1*S288+15.1*X288, "NA")</f>
        <v>NA</v>
      </c>
      <c r="AA288" s="5" t="str">
        <f>IFERROR(35*R288+14.1*S288+15.1*V288, "NA")</f>
        <v>NA</v>
      </c>
      <c r="AB288" s="5">
        <f>IFERROR(Y288*P288, "NA")</f>
        <v>2.0816494999999993</v>
      </c>
      <c r="AC288">
        <v>2</v>
      </c>
      <c r="AD288">
        <v>1</v>
      </c>
    </row>
    <row r="289" spans="1:30" hidden="1">
      <c r="A289" t="s">
        <v>82</v>
      </c>
      <c r="B289" t="s">
        <v>102</v>
      </c>
      <c r="C289" t="s">
        <v>204</v>
      </c>
      <c r="D289" t="s">
        <v>210</v>
      </c>
      <c r="E289">
        <v>69.5</v>
      </c>
      <c r="F289">
        <v>13.3</v>
      </c>
      <c r="G289" s="2">
        <v>1.5029055069999999</v>
      </c>
      <c r="H289">
        <v>1</v>
      </c>
      <c r="I289">
        <v>10</v>
      </c>
      <c r="J289">
        <v>0.1</v>
      </c>
      <c r="K289">
        <v>5</v>
      </c>
      <c r="L289">
        <v>5</v>
      </c>
      <c r="M289">
        <v>0.5</v>
      </c>
      <c r="N289">
        <v>2.8000000000000001E-2</v>
      </c>
      <c r="O289">
        <v>0.01</v>
      </c>
      <c r="P289">
        <v>7.0000000000000001E-3</v>
      </c>
      <c r="Q289">
        <v>0.66</v>
      </c>
      <c r="R289">
        <v>5.5E-2</v>
      </c>
      <c r="S289">
        <v>6.9000000000000006E-2</v>
      </c>
      <c r="T289">
        <v>8.9999999999999993E-3</v>
      </c>
      <c r="U289" t="s">
        <v>31</v>
      </c>
      <c r="V289" t="s">
        <v>31</v>
      </c>
      <c r="W289" t="s">
        <v>31</v>
      </c>
      <c r="X289">
        <v>8.9999999999999993E-3</v>
      </c>
      <c r="Y289" s="4" t="str">
        <f>IFERROR(35*R289+14.1*S289+15.1*W289, "NA")</f>
        <v>NA</v>
      </c>
      <c r="Z289" s="5">
        <f>IFERROR(35*R289+14.1*S289+15.1*X289, "NA")</f>
        <v>3.0337999999999998</v>
      </c>
      <c r="AA289" s="5" t="str">
        <f>IFERROR(35*R289+14.1*S289+15.1*V289, "NA")</f>
        <v>NA</v>
      </c>
      <c r="AB289" s="5">
        <f>IFERROR(Z289*P289, "NA")</f>
        <v>2.1236599999999998E-2</v>
      </c>
      <c r="AC289">
        <v>0</v>
      </c>
      <c r="AD289">
        <v>0</v>
      </c>
    </row>
    <row r="290" spans="1:30" hidden="1">
      <c r="A290" t="s">
        <v>129</v>
      </c>
      <c r="B290" t="s">
        <v>193</v>
      </c>
      <c r="C290" t="s">
        <v>128</v>
      </c>
      <c r="D290" t="s">
        <v>178</v>
      </c>
      <c r="E290">
        <v>32.5</v>
      </c>
      <c r="F290">
        <v>8.9</v>
      </c>
      <c r="G290" s="2">
        <v>0.77343226300000001</v>
      </c>
      <c r="H290">
        <v>5</v>
      </c>
      <c r="I290">
        <v>10</v>
      </c>
      <c r="J290">
        <v>0.5</v>
      </c>
      <c r="K290">
        <v>5</v>
      </c>
      <c r="L290">
        <v>1</v>
      </c>
      <c r="M290">
        <v>0.5</v>
      </c>
      <c r="N290" t="s">
        <v>31</v>
      </c>
      <c r="O290" t="s">
        <v>31</v>
      </c>
      <c r="P290" t="s">
        <v>31</v>
      </c>
      <c r="Q290" t="s">
        <v>31</v>
      </c>
      <c r="R290" t="s">
        <v>31</v>
      </c>
      <c r="S290" t="s">
        <v>31</v>
      </c>
      <c r="T290" t="s">
        <v>31</v>
      </c>
      <c r="U290" t="s">
        <v>31</v>
      </c>
      <c r="V290" t="s">
        <v>31</v>
      </c>
      <c r="W290" t="s">
        <v>31</v>
      </c>
      <c r="X290" t="s">
        <v>31</v>
      </c>
      <c r="Y290" s="4" t="str">
        <f>IFERROR(35*R290+14.1*S290+15.1*W290, "NA")</f>
        <v>NA</v>
      </c>
      <c r="Z290" s="5" t="str">
        <f>IFERROR(35*R290+14.1*S290+15.1*X290, "NA")</f>
        <v>NA</v>
      </c>
      <c r="AA290" s="5" t="str">
        <f>IFERROR(35*R290+14.1*S290+15.1*V290, "NA")</f>
        <v>NA</v>
      </c>
      <c r="AB290" s="5" t="str">
        <f>IFERROR(Z290*P290, "NA")</f>
        <v>NA</v>
      </c>
      <c r="AC290">
        <v>0</v>
      </c>
      <c r="AD290">
        <v>0</v>
      </c>
    </row>
    <row r="291" spans="1:30" hidden="1">
      <c r="A291" t="s">
        <v>47</v>
      </c>
      <c r="B291" t="s">
        <v>46</v>
      </c>
      <c r="C291" t="s">
        <v>64</v>
      </c>
      <c r="D291" t="s">
        <v>62</v>
      </c>
      <c r="E291">
        <v>146</v>
      </c>
      <c r="F291">
        <v>23.6</v>
      </c>
      <c r="G291" s="2">
        <v>2.8752927229999998</v>
      </c>
      <c r="H291">
        <v>6</v>
      </c>
      <c r="I291">
        <v>330</v>
      </c>
      <c r="J291">
        <v>5.5E-2</v>
      </c>
      <c r="K291" t="s">
        <v>31</v>
      </c>
      <c r="L291">
        <v>9</v>
      </c>
      <c r="M291">
        <v>0.49099999999999999</v>
      </c>
      <c r="N291">
        <v>1.421</v>
      </c>
      <c r="O291">
        <v>0.46</v>
      </c>
      <c r="P291">
        <v>0.32300000000000001</v>
      </c>
      <c r="Q291">
        <v>0.68</v>
      </c>
      <c r="R291">
        <v>0.13600000000000001</v>
      </c>
      <c r="S291">
        <v>5.0999999999999997E-2</v>
      </c>
      <c r="T291">
        <v>4.0000000000000001E-3</v>
      </c>
      <c r="U291">
        <v>0.182</v>
      </c>
      <c r="V291" t="s">
        <v>31</v>
      </c>
      <c r="W291">
        <v>0.69899999999999995</v>
      </c>
      <c r="X291">
        <v>0.186</v>
      </c>
      <c r="Y291" s="4">
        <f>IFERROR(35*R291+14.1*S291+15.1*W291, "NA")</f>
        <v>16.033999999999999</v>
      </c>
      <c r="Z291" s="5">
        <f>IFERROR(35*R291+14.1*S291+15.1*X291, "NA")</f>
        <v>8.287700000000001</v>
      </c>
      <c r="AA291" s="5" t="str">
        <f>IFERROR(35*R291+14.1*S291+15.1*V291, "NA")</f>
        <v>NA</v>
      </c>
      <c r="AB291" s="5">
        <f>IFERROR(Y291*P291, "NA")</f>
        <v>5.1789819999999995</v>
      </c>
      <c r="AC291">
        <v>0</v>
      </c>
      <c r="AD291">
        <v>0</v>
      </c>
    </row>
    <row r="292" spans="1:30" hidden="1">
      <c r="A292" t="s">
        <v>67</v>
      </c>
      <c r="B292" t="s">
        <v>105</v>
      </c>
      <c r="C292" t="s">
        <v>204</v>
      </c>
      <c r="D292" t="s">
        <v>210</v>
      </c>
      <c r="E292">
        <v>69.5</v>
      </c>
      <c r="F292">
        <v>13.3</v>
      </c>
      <c r="G292" s="2">
        <v>1.5029055069999999</v>
      </c>
      <c r="H292">
        <v>4</v>
      </c>
      <c r="I292">
        <v>85.3</v>
      </c>
      <c r="J292">
        <v>4.7E-2</v>
      </c>
      <c r="K292" t="s">
        <v>31</v>
      </c>
      <c r="L292" s="30">
        <v>10.029999999999999</v>
      </c>
      <c r="M292">
        <v>0.47</v>
      </c>
      <c r="N292" t="s">
        <v>31</v>
      </c>
      <c r="O292" t="s">
        <v>31</v>
      </c>
      <c r="P292" s="6" t="e">
        <f>0.75*N292</f>
        <v>#VALUE!</v>
      </c>
      <c r="Q292" t="s">
        <v>31</v>
      </c>
      <c r="R292" t="s">
        <v>31</v>
      </c>
      <c r="S292" t="s">
        <v>31</v>
      </c>
      <c r="T292" t="s">
        <v>31</v>
      </c>
      <c r="U292" t="s">
        <v>31</v>
      </c>
      <c r="V292" t="s">
        <v>31</v>
      </c>
      <c r="W292" t="s">
        <v>31</v>
      </c>
      <c r="X292" t="s">
        <v>31</v>
      </c>
      <c r="Y292" s="4" t="str">
        <f>IFERROR(35*R292+14.1*S292+15.1*W292, "NA")</f>
        <v>NA</v>
      </c>
      <c r="Z292" s="5" t="str">
        <f>IFERROR(35*R292+14.1*S292+15.1*X292, "NA")</f>
        <v>NA</v>
      </c>
      <c r="AA292" s="5" t="str">
        <f>IFERROR(35*R292+14.1*S292+15.1*V292, "NA")</f>
        <v>NA</v>
      </c>
      <c r="AB292" s="5" t="str">
        <f>IFERROR(Z292*P292, "NA")</f>
        <v>NA</v>
      </c>
      <c r="AC292">
        <v>2</v>
      </c>
      <c r="AD292">
        <v>2</v>
      </c>
    </row>
    <row r="293" spans="1:30" hidden="1">
      <c r="A293" t="s">
        <v>67</v>
      </c>
      <c r="B293" t="s">
        <v>208</v>
      </c>
      <c r="C293" t="s">
        <v>204</v>
      </c>
      <c r="D293" t="s">
        <v>210</v>
      </c>
      <c r="E293">
        <v>69.5</v>
      </c>
      <c r="F293">
        <v>13.3</v>
      </c>
      <c r="G293" s="2">
        <v>1.5029055069999999</v>
      </c>
      <c r="H293">
        <v>4</v>
      </c>
      <c r="I293">
        <v>85.3</v>
      </c>
      <c r="J293">
        <v>4.7E-2</v>
      </c>
      <c r="K293" t="s">
        <v>31</v>
      </c>
      <c r="L293" s="30">
        <v>10.029999999999999</v>
      </c>
      <c r="M293">
        <v>0.47</v>
      </c>
      <c r="N293">
        <v>0.114</v>
      </c>
      <c r="O293" t="s">
        <v>31</v>
      </c>
      <c r="P293">
        <v>0.107</v>
      </c>
      <c r="Q293" t="s">
        <v>31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31</v>
      </c>
      <c r="X293" t="s">
        <v>31</v>
      </c>
      <c r="Y293" s="4" t="str">
        <f>IFERROR(35*R293+14.1*S293+15.1*W293, "NA")</f>
        <v>NA</v>
      </c>
      <c r="Z293" s="5" t="str">
        <f>IFERROR(35*R293+14.1*S293+15.1*X293, "NA")</f>
        <v>NA</v>
      </c>
      <c r="AA293" s="5" t="str">
        <f>IFERROR(35*R293+14.1*S293+15.1*V293, "NA")</f>
        <v>NA</v>
      </c>
      <c r="AB293" s="5" t="str">
        <f>IFERROR(Z293*P293, "NA")</f>
        <v>NA</v>
      </c>
      <c r="AC293">
        <v>2</v>
      </c>
      <c r="AD293">
        <v>0</v>
      </c>
    </row>
    <row r="294" spans="1:30" hidden="1">
      <c r="A294" t="s">
        <v>124</v>
      </c>
      <c r="B294" t="s">
        <v>123</v>
      </c>
      <c r="C294" t="s">
        <v>64</v>
      </c>
      <c r="D294" t="s">
        <v>121</v>
      </c>
      <c r="E294">
        <v>343.5</v>
      </c>
      <c r="F294">
        <v>30.1</v>
      </c>
      <c r="G294" s="2">
        <v>6.0734919850000004</v>
      </c>
      <c r="H294">
        <v>1</v>
      </c>
      <c r="I294">
        <v>32</v>
      </c>
      <c r="J294">
        <v>3.1E-2</v>
      </c>
      <c r="K294">
        <v>15</v>
      </c>
      <c r="L294">
        <v>15</v>
      </c>
      <c r="M294">
        <v>0.46899999999999997</v>
      </c>
      <c r="N294">
        <v>0.505</v>
      </c>
      <c r="O294" t="s">
        <v>31</v>
      </c>
      <c r="P294">
        <v>0.11600000000000001</v>
      </c>
      <c r="Q294">
        <v>0.78</v>
      </c>
      <c r="R294">
        <v>0.17899999999999999</v>
      </c>
      <c r="S294">
        <v>0.11899999999999999</v>
      </c>
      <c r="T294" t="s">
        <v>31</v>
      </c>
      <c r="U294" t="s">
        <v>31</v>
      </c>
      <c r="V294">
        <v>0.54600000000000004</v>
      </c>
      <c r="W294" t="s">
        <v>31</v>
      </c>
      <c r="X294" t="s">
        <v>31</v>
      </c>
      <c r="Y294" s="4" t="str">
        <f>IFERROR(35*R294+14.1*S294+15.1*W294, "NA")</f>
        <v>NA</v>
      </c>
      <c r="Z294" s="5" t="str">
        <f>IFERROR(35*R294+14.1*S294+15.1*X294, "NA")</f>
        <v>NA</v>
      </c>
      <c r="AA294" s="5">
        <f>IFERROR(35*R294+14.1*S294+15.1*V294, "NA")</f>
        <v>16.1875</v>
      </c>
      <c r="AB294" s="5">
        <f>IFERROR(AA294*P294, "NA")</f>
        <v>1.87775</v>
      </c>
      <c r="AC294">
        <v>0</v>
      </c>
      <c r="AD294">
        <v>0</v>
      </c>
    </row>
    <row r="295" spans="1:30" hidden="1">
      <c r="A295" t="s">
        <v>67</v>
      </c>
      <c r="B295" t="s">
        <v>154</v>
      </c>
      <c r="C295" t="s">
        <v>128</v>
      </c>
      <c r="D295" t="s">
        <v>169</v>
      </c>
      <c r="E295">
        <v>39</v>
      </c>
      <c r="F295">
        <v>8.3000000000000007</v>
      </c>
      <c r="G295" s="2">
        <v>0.90704089499999996</v>
      </c>
      <c r="H295">
        <v>56</v>
      </c>
      <c r="I295">
        <v>254</v>
      </c>
      <c r="J295">
        <v>0.22</v>
      </c>
      <c r="K295" t="s">
        <v>31</v>
      </c>
      <c r="L295" s="30">
        <v>2.1</v>
      </c>
      <c r="M295">
        <v>0.46300000000000002</v>
      </c>
      <c r="N295" t="s">
        <v>31</v>
      </c>
      <c r="O295" t="s">
        <v>31</v>
      </c>
      <c r="P295" s="6" t="e">
        <f>0.75*N295</f>
        <v>#VALUE!</v>
      </c>
      <c r="Q295" t="s">
        <v>31</v>
      </c>
      <c r="R295" t="s">
        <v>31</v>
      </c>
      <c r="S295" t="s">
        <v>31</v>
      </c>
      <c r="T295" t="s">
        <v>31</v>
      </c>
      <c r="U295" t="s">
        <v>31</v>
      </c>
      <c r="V295" t="s">
        <v>31</v>
      </c>
      <c r="W295" t="s">
        <v>31</v>
      </c>
      <c r="X295" t="s">
        <v>31</v>
      </c>
      <c r="Y295" s="4" t="str">
        <f>IFERROR(35*R295+14.1*S295+15.1*W295, "NA")</f>
        <v>NA</v>
      </c>
      <c r="Z295" s="5" t="str">
        <f>IFERROR(35*R295+14.1*S295+15.1*X295, "NA")</f>
        <v>NA</v>
      </c>
      <c r="AA295" s="5" t="str">
        <f>IFERROR(35*R295+14.1*S295+15.1*V295, "NA")</f>
        <v>NA</v>
      </c>
      <c r="AB295" s="5" t="str">
        <f>IFERROR(Z295*P295, "NA")</f>
        <v>NA</v>
      </c>
      <c r="AC295">
        <v>2</v>
      </c>
      <c r="AD295">
        <v>2</v>
      </c>
    </row>
    <row r="296" spans="1:30" hidden="1">
      <c r="A296" t="s">
        <v>109</v>
      </c>
      <c r="B296" t="s">
        <v>108</v>
      </c>
      <c r="C296" t="s">
        <v>204</v>
      </c>
      <c r="D296" t="s">
        <v>210</v>
      </c>
      <c r="E296">
        <v>69.5</v>
      </c>
      <c r="F296">
        <v>13.3</v>
      </c>
      <c r="G296" s="2">
        <v>1.5029055069999999</v>
      </c>
      <c r="H296">
        <v>3</v>
      </c>
      <c r="I296">
        <v>24</v>
      </c>
      <c r="J296">
        <v>0.125</v>
      </c>
      <c r="K296">
        <v>11</v>
      </c>
      <c r="L296">
        <v>3.67</v>
      </c>
      <c r="M296">
        <v>0.45800000000000002</v>
      </c>
      <c r="N296" t="s">
        <v>31</v>
      </c>
      <c r="O296" t="s">
        <v>31</v>
      </c>
      <c r="P296" t="s">
        <v>31</v>
      </c>
      <c r="Q296" t="s">
        <v>31</v>
      </c>
      <c r="R296" t="s">
        <v>31</v>
      </c>
      <c r="S296" t="s">
        <v>31</v>
      </c>
      <c r="T296" t="s">
        <v>31</v>
      </c>
      <c r="U296" t="s">
        <v>31</v>
      </c>
      <c r="V296" t="s">
        <v>31</v>
      </c>
      <c r="W296" t="s">
        <v>31</v>
      </c>
      <c r="X296" t="s">
        <v>31</v>
      </c>
      <c r="Y296" s="4" t="str">
        <f>IFERROR(35*R296+14.1*S296+15.1*W296, "NA")</f>
        <v>NA</v>
      </c>
      <c r="Z296" s="5" t="str">
        <f>IFERROR(35*R296+14.1*S296+15.1*X296, "NA")</f>
        <v>NA</v>
      </c>
      <c r="AA296" s="5" t="str">
        <f>IFERROR(35*R296+14.1*S296+15.1*V296, "NA")</f>
        <v>NA</v>
      </c>
      <c r="AB296" s="5" t="str">
        <f>IFERROR(Z296*P296, "NA")</f>
        <v>NA</v>
      </c>
      <c r="AC296">
        <v>0</v>
      </c>
      <c r="AD296">
        <v>0</v>
      </c>
    </row>
    <row r="297" spans="1:30" hidden="1">
      <c r="A297" t="s">
        <v>67</v>
      </c>
      <c r="B297" t="s">
        <v>66</v>
      </c>
      <c r="C297" t="s">
        <v>64</v>
      </c>
      <c r="D297" t="s">
        <v>113</v>
      </c>
      <c r="E297">
        <v>331</v>
      </c>
      <c r="F297">
        <v>30.7</v>
      </c>
      <c r="G297" s="2">
        <v>5.8798753819999998</v>
      </c>
      <c r="H297">
        <v>27</v>
      </c>
      <c r="I297">
        <v>177.8</v>
      </c>
      <c r="J297">
        <v>0.152</v>
      </c>
      <c r="K297" t="s">
        <v>31</v>
      </c>
      <c r="L297" s="30">
        <v>3</v>
      </c>
      <c r="M297">
        <v>0.45600000000000002</v>
      </c>
      <c r="N297" s="12" t="s">
        <v>31</v>
      </c>
      <c r="O297" t="s">
        <v>31</v>
      </c>
      <c r="P297" s="6" t="e">
        <f>0.75*N297</f>
        <v>#VALUE!</v>
      </c>
      <c r="Q297" t="s">
        <v>31</v>
      </c>
      <c r="R297" t="s">
        <v>31</v>
      </c>
      <c r="S297" t="s">
        <v>31</v>
      </c>
      <c r="T297" t="s">
        <v>31</v>
      </c>
      <c r="U297" t="s">
        <v>31</v>
      </c>
      <c r="V297" t="s">
        <v>31</v>
      </c>
      <c r="W297" t="s">
        <v>31</v>
      </c>
      <c r="X297" t="s">
        <v>31</v>
      </c>
      <c r="Y297" s="4" t="str">
        <f>IFERROR(35*R297+14.1*S297+15.1*W297, "NA")</f>
        <v>NA</v>
      </c>
      <c r="Z297" s="5" t="str">
        <f>IFERROR(35*R297+14.1*S297+15.1*X297, "NA")</f>
        <v>NA</v>
      </c>
      <c r="AA297" s="5" t="str">
        <f>IFERROR(35*R297+14.1*S297+15.1*V297, "NA")</f>
        <v>NA</v>
      </c>
      <c r="AB297" s="5" t="str">
        <f>IFERROR(Z297*P297, "NA")</f>
        <v>NA</v>
      </c>
      <c r="AC297">
        <v>2</v>
      </c>
      <c r="AD297">
        <v>2</v>
      </c>
    </row>
    <row r="298" spans="1:30" hidden="1">
      <c r="A298" t="s">
        <v>78</v>
      </c>
      <c r="B298" t="s">
        <v>77</v>
      </c>
      <c r="C298" t="s">
        <v>204</v>
      </c>
      <c r="D298" t="s">
        <v>210</v>
      </c>
      <c r="E298">
        <v>69.5</v>
      </c>
      <c r="F298">
        <v>13.3</v>
      </c>
      <c r="G298" s="2">
        <v>1.5029055069999999</v>
      </c>
      <c r="H298">
        <v>11</v>
      </c>
      <c r="I298">
        <v>32</v>
      </c>
      <c r="J298">
        <v>0.34399999999999997</v>
      </c>
      <c r="K298">
        <v>8</v>
      </c>
      <c r="L298">
        <v>1.3</v>
      </c>
      <c r="M298">
        <v>0.44700000000000001</v>
      </c>
      <c r="N298">
        <v>1.9570000000000001</v>
      </c>
      <c r="O298">
        <v>2.74</v>
      </c>
      <c r="P298">
        <v>0.91800000000000004</v>
      </c>
      <c r="Q298">
        <v>0.8</v>
      </c>
      <c r="R298">
        <v>9.9000000000000005E-2</v>
      </c>
      <c r="S298">
        <v>6.4000000000000001E-2</v>
      </c>
      <c r="T298">
        <v>1.4E-2</v>
      </c>
      <c r="U298" t="s">
        <v>31</v>
      </c>
      <c r="V298" t="s">
        <v>31</v>
      </c>
      <c r="W298" t="s">
        <v>31</v>
      </c>
      <c r="X298">
        <v>1.4E-2</v>
      </c>
      <c r="Y298" s="4" t="str">
        <f>IFERROR(35*R298+14.1*S298+15.1*W298, "NA")</f>
        <v>NA</v>
      </c>
      <c r="Z298" s="5">
        <f>IFERROR(35*R298+14.1*S298+15.1*X298, "NA")</f>
        <v>4.5788000000000002</v>
      </c>
      <c r="AA298" s="5" t="str">
        <f>IFERROR(35*R298+14.1*S298+15.1*V298, "NA")</f>
        <v>NA</v>
      </c>
      <c r="AB298" s="5">
        <f>IFERROR(Z298*P298, "NA")</f>
        <v>4.2033384000000007</v>
      </c>
      <c r="AC298">
        <v>0</v>
      </c>
      <c r="AD298">
        <v>0</v>
      </c>
    </row>
    <row r="299" spans="1:30" hidden="1">
      <c r="A299" t="s">
        <v>101</v>
      </c>
      <c r="B299" t="s">
        <v>100</v>
      </c>
      <c r="C299" t="s">
        <v>204</v>
      </c>
      <c r="D299" t="s">
        <v>210</v>
      </c>
      <c r="E299">
        <v>69.5</v>
      </c>
      <c r="F299">
        <v>13.3</v>
      </c>
      <c r="G299" s="2">
        <v>1.5029055069999999</v>
      </c>
      <c r="H299">
        <v>27</v>
      </c>
      <c r="I299">
        <v>32</v>
      </c>
      <c r="J299">
        <v>0.84399999999999997</v>
      </c>
      <c r="K299">
        <v>12</v>
      </c>
      <c r="L299">
        <v>0.5</v>
      </c>
      <c r="M299">
        <v>0.42199999999999999</v>
      </c>
      <c r="N299">
        <v>9.56</v>
      </c>
      <c r="O299" t="s">
        <v>31</v>
      </c>
      <c r="P299" t="s">
        <v>31</v>
      </c>
      <c r="Q299">
        <v>0.9</v>
      </c>
      <c r="R299">
        <v>2.1999999999999999E-2</v>
      </c>
      <c r="S299" t="s">
        <v>31</v>
      </c>
      <c r="T299" t="s">
        <v>31</v>
      </c>
      <c r="U299" t="s">
        <v>31</v>
      </c>
      <c r="V299" t="s">
        <v>31</v>
      </c>
      <c r="W299" t="s">
        <v>31</v>
      </c>
      <c r="X299" t="s">
        <v>31</v>
      </c>
      <c r="Y299" s="4" t="str">
        <f>IFERROR(35*R299+14.1*S299+15.1*W299, "NA")</f>
        <v>NA</v>
      </c>
      <c r="Z299" s="5" t="str">
        <f>IFERROR(35*R299+14.1*S299+15.1*X299, "NA")</f>
        <v>NA</v>
      </c>
      <c r="AA299" s="5" t="str">
        <f>IFERROR(35*R299+14.1*S299+15.1*V299, "NA")</f>
        <v>NA</v>
      </c>
      <c r="AB299" s="5" t="str">
        <f>IFERROR(Z299*P299, "NA")</f>
        <v>NA</v>
      </c>
      <c r="AC299">
        <v>0</v>
      </c>
      <c r="AD299">
        <v>0</v>
      </c>
    </row>
    <row r="300" spans="1:30" hidden="1">
      <c r="A300" t="s">
        <v>82</v>
      </c>
      <c r="B300" t="s">
        <v>81</v>
      </c>
      <c r="C300" t="s">
        <v>70</v>
      </c>
      <c r="D300" t="s">
        <v>68</v>
      </c>
      <c r="E300">
        <v>11</v>
      </c>
      <c r="F300">
        <v>6.1</v>
      </c>
      <c r="G300" s="2">
        <v>0.30006296300000002</v>
      </c>
      <c r="H300">
        <v>8</v>
      </c>
      <c r="I300">
        <v>56</v>
      </c>
      <c r="J300">
        <v>0.14299999999999999</v>
      </c>
      <c r="K300">
        <v>23</v>
      </c>
      <c r="L300">
        <v>2.88</v>
      </c>
      <c r="M300">
        <v>0.41099999999999998</v>
      </c>
      <c r="N300">
        <v>0.74199999999999999</v>
      </c>
      <c r="O300">
        <v>0.59</v>
      </c>
      <c r="P300">
        <v>0.56899999999999995</v>
      </c>
      <c r="Q300">
        <v>0.8</v>
      </c>
      <c r="R300">
        <v>7.4999999999999997E-2</v>
      </c>
      <c r="S300">
        <v>4.8000000000000001E-2</v>
      </c>
      <c r="T300">
        <v>5.2999999999999999E-2</v>
      </c>
      <c r="U300">
        <v>0.11</v>
      </c>
      <c r="V300">
        <v>0.88</v>
      </c>
      <c r="W300" t="s">
        <v>31</v>
      </c>
      <c r="X300">
        <v>0.16400000000000001</v>
      </c>
      <c r="Y300" s="4" t="str">
        <f>IFERROR(35*R300+14.1*S300+15.1*W300, "NA")</f>
        <v>NA</v>
      </c>
      <c r="Z300" s="5">
        <f>IFERROR(35*R300+14.1*S300+15.1*X300, "NA")</f>
        <v>5.7782</v>
      </c>
      <c r="AA300" s="5">
        <f>IFERROR(35*R300+14.1*S300+15.1*V300, "NA")</f>
        <v>16.5898</v>
      </c>
      <c r="AB300" s="5">
        <f>IFERROR(AA300*P300, "NA")</f>
        <v>9.4395961999999987</v>
      </c>
      <c r="AC300">
        <v>0</v>
      </c>
      <c r="AD300">
        <v>0</v>
      </c>
    </row>
    <row r="301" spans="1:30" hidden="1">
      <c r="A301" t="s">
        <v>138</v>
      </c>
      <c r="B301" t="s">
        <v>137</v>
      </c>
      <c r="C301" t="s">
        <v>128</v>
      </c>
      <c r="D301" t="s">
        <v>178</v>
      </c>
      <c r="E301">
        <v>32.5</v>
      </c>
      <c r="F301">
        <v>8.9</v>
      </c>
      <c r="G301" s="2">
        <v>0.77343226300000001</v>
      </c>
      <c r="H301">
        <v>9</v>
      </c>
      <c r="I301">
        <v>22</v>
      </c>
      <c r="J301">
        <v>0.40899999999999997</v>
      </c>
      <c r="K301">
        <v>17</v>
      </c>
      <c r="L301">
        <v>1</v>
      </c>
      <c r="M301">
        <v>0.40899999999999997</v>
      </c>
      <c r="N301" t="s">
        <v>31</v>
      </c>
      <c r="O301" t="s">
        <v>31</v>
      </c>
      <c r="P301" t="s">
        <v>31</v>
      </c>
      <c r="Q301" t="s">
        <v>31</v>
      </c>
      <c r="R301" t="s">
        <v>31</v>
      </c>
      <c r="S301" t="s">
        <v>31</v>
      </c>
      <c r="T301" t="s">
        <v>31</v>
      </c>
      <c r="U301" t="s">
        <v>31</v>
      </c>
      <c r="V301" t="s">
        <v>31</v>
      </c>
      <c r="W301" t="s">
        <v>31</v>
      </c>
      <c r="X301" t="s">
        <v>31</v>
      </c>
      <c r="Y301" s="4" t="str">
        <f>IFERROR(35*R301+14.1*S301+15.1*W301, "NA")</f>
        <v>NA</v>
      </c>
      <c r="Z301" s="5" t="str">
        <f>IFERROR(35*R301+14.1*S301+15.1*X301, "NA")</f>
        <v>NA</v>
      </c>
      <c r="AA301" s="5" t="str">
        <f>IFERROR(35*R301+14.1*S301+15.1*V301, "NA")</f>
        <v>NA</v>
      </c>
      <c r="AB301" s="5" t="str">
        <f>IFERROR(Z301*P301, "NA")</f>
        <v>NA</v>
      </c>
      <c r="AC301">
        <v>0</v>
      </c>
      <c r="AD301">
        <v>0</v>
      </c>
    </row>
    <row r="302" spans="1:30" hidden="1">
      <c r="A302" t="s">
        <v>49</v>
      </c>
      <c r="B302" t="s">
        <v>103</v>
      </c>
      <c r="C302" t="s">
        <v>112</v>
      </c>
      <c r="D302" t="s">
        <v>110</v>
      </c>
      <c r="E302">
        <v>200</v>
      </c>
      <c r="F302">
        <v>23.6</v>
      </c>
      <c r="G302" s="2">
        <v>3.785630201</v>
      </c>
      <c r="H302">
        <v>3</v>
      </c>
      <c r="I302">
        <v>15.8</v>
      </c>
      <c r="J302">
        <v>0.19</v>
      </c>
      <c r="K302" t="s">
        <v>31</v>
      </c>
      <c r="L302" s="6">
        <f>G302/N302</f>
        <v>2.1066389543683917</v>
      </c>
      <c r="M302" s="6">
        <f>L302*J302</f>
        <v>0.40026140132999444</v>
      </c>
      <c r="N302">
        <v>1.7969999999999999</v>
      </c>
      <c r="O302">
        <v>2.15</v>
      </c>
      <c r="P302">
        <v>0.28999999999999998</v>
      </c>
      <c r="Q302">
        <v>0.77</v>
      </c>
      <c r="R302">
        <v>0.05</v>
      </c>
      <c r="S302">
        <v>0.10299999999999999</v>
      </c>
      <c r="T302" t="s">
        <v>31</v>
      </c>
      <c r="U302" t="s">
        <v>31</v>
      </c>
      <c r="V302" t="s">
        <v>31</v>
      </c>
      <c r="W302">
        <v>0.81100000000000005</v>
      </c>
      <c r="X302" t="s">
        <v>31</v>
      </c>
      <c r="Y302" s="4">
        <f>IFERROR(35*R302+14.1*S302+15.1*W302, "NA")</f>
        <v>15.448399999999999</v>
      </c>
      <c r="Z302" s="5" t="str">
        <f>IFERROR(35*R302+14.1*S302+15.1*X302, "NA")</f>
        <v>NA</v>
      </c>
      <c r="AA302" s="5" t="str">
        <f>IFERROR(35*R302+14.1*S302+15.1*V302, "NA")</f>
        <v>NA</v>
      </c>
      <c r="AB302" s="5">
        <f>IFERROR(Y302*P302, "NA")</f>
        <v>4.4800359999999992</v>
      </c>
      <c r="AC302">
        <v>3</v>
      </c>
      <c r="AD302">
        <v>0</v>
      </c>
    </row>
    <row r="303" spans="1:30" hidden="1">
      <c r="A303" t="s">
        <v>141</v>
      </c>
      <c r="B303" t="s">
        <v>140</v>
      </c>
      <c r="C303" t="s">
        <v>204</v>
      </c>
      <c r="D303" t="s">
        <v>210</v>
      </c>
      <c r="E303">
        <v>69.5</v>
      </c>
      <c r="F303">
        <v>13.3</v>
      </c>
      <c r="G303" s="2">
        <v>1.5029055069999999</v>
      </c>
      <c r="H303">
        <v>8</v>
      </c>
      <c r="I303">
        <v>40</v>
      </c>
      <c r="J303">
        <v>0.2</v>
      </c>
      <c r="K303">
        <v>16</v>
      </c>
      <c r="L303">
        <v>2</v>
      </c>
      <c r="M303">
        <v>0.4</v>
      </c>
      <c r="N303">
        <v>0.98</v>
      </c>
      <c r="O303" s="53">
        <f>0.33*N303</f>
        <v>0.32340000000000002</v>
      </c>
      <c r="P303" s="53">
        <f>O303*(1-Q303)</f>
        <v>8.0850000000000005E-2</v>
      </c>
      <c r="Q303">
        <v>0.75</v>
      </c>
      <c r="R303">
        <v>0.155</v>
      </c>
      <c r="S303">
        <v>9.2999999999999999E-2</v>
      </c>
      <c r="T303" t="s">
        <v>31</v>
      </c>
      <c r="U303" t="s">
        <v>31</v>
      </c>
      <c r="V303" t="s">
        <v>31</v>
      </c>
      <c r="W303">
        <v>0.70299999999999996</v>
      </c>
      <c r="X303" t="s">
        <v>31</v>
      </c>
      <c r="Y303" s="4">
        <f>IFERROR(35*R303+14.1*S303+15.1*W303, "NA")</f>
        <v>17.351599999999998</v>
      </c>
      <c r="Z303" s="5" t="str">
        <f>IFERROR(35*R303+14.1*S303+15.1*X303, "NA")</f>
        <v>NA</v>
      </c>
      <c r="AA303" s="5" t="str">
        <f>IFERROR(35*R303+14.1*S303+15.1*V303, "NA")</f>
        <v>NA</v>
      </c>
      <c r="AB303" s="5">
        <f>IFERROR(Y303*P303, "NA")</f>
        <v>1.4028768599999999</v>
      </c>
      <c r="AC303">
        <v>0</v>
      </c>
      <c r="AD303">
        <v>1</v>
      </c>
    </row>
    <row r="304" spans="1:30" hidden="1">
      <c r="A304" t="s">
        <v>89</v>
      </c>
      <c r="B304" t="s">
        <v>88</v>
      </c>
      <c r="C304" t="s">
        <v>70</v>
      </c>
      <c r="D304" t="s">
        <v>84</v>
      </c>
      <c r="E304">
        <v>14.4</v>
      </c>
      <c r="F304">
        <v>7.7</v>
      </c>
      <c r="G304" s="2">
        <v>0.37970320499999999</v>
      </c>
      <c r="H304">
        <v>4</v>
      </c>
      <c r="I304">
        <v>28</v>
      </c>
      <c r="J304">
        <v>0.14299999999999999</v>
      </c>
      <c r="K304">
        <v>11</v>
      </c>
      <c r="L304">
        <v>2.75</v>
      </c>
      <c r="M304">
        <v>0.39300000000000002</v>
      </c>
      <c r="N304">
        <v>0.3</v>
      </c>
      <c r="O304" t="s">
        <v>31</v>
      </c>
      <c r="P304" s="6">
        <f>0.61*N304</f>
        <v>0.183</v>
      </c>
      <c r="Q304">
        <v>0.91</v>
      </c>
      <c r="R304">
        <v>2.5000000000000001E-2</v>
      </c>
      <c r="S304">
        <v>6.9000000000000006E-2</v>
      </c>
      <c r="T304" t="s">
        <v>31</v>
      </c>
      <c r="U304" t="s">
        <v>31</v>
      </c>
      <c r="V304" t="s">
        <v>31</v>
      </c>
      <c r="W304">
        <v>0.877</v>
      </c>
      <c r="X304" t="s">
        <v>31</v>
      </c>
      <c r="Y304" s="4">
        <f>IFERROR(35*R304+14.1*S304+15.1*W304, "NA")</f>
        <v>15.090599999999998</v>
      </c>
      <c r="Z304" s="5" t="str">
        <f>IFERROR(35*R304+14.1*S304+15.1*X304, "NA")</f>
        <v>NA</v>
      </c>
      <c r="AA304" s="5" t="str">
        <f>IFERROR(35*R304+14.1*S304+15.1*V304, "NA")</f>
        <v>NA</v>
      </c>
      <c r="AB304" s="5">
        <f>IFERROR(Y304*P304, "NA")</f>
        <v>2.7615797999999998</v>
      </c>
      <c r="AC304">
        <v>0</v>
      </c>
      <c r="AD304">
        <v>2</v>
      </c>
    </row>
    <row r="305" spans="1:30" hidden="1">
      <c r="A305" t="s">
        <v>87</v>
      </c>
      <c r="B305" t="s">
        <v>118</v>
      </c>
      <c r="C305" t="s">
        <v>128</v>
      </c>
      <c r="D305" t="s">
        <v>178</v>
      </c>
      <c r="E305">
        <v>32.5</v>
      </c>
      <c r="F305">
        <v>8.9</v>
      </c>
      <c r="G305" s="2">
        <v>0.77343226300000001</v>
      </c>
      <c r="H305">
        <v>2</v>
      </c>
      <c r="I305">
        <v>48</v>
      </c>
      <c r="J305">
        <v>4.2000000000000003E-2</v>
      </c>
      <c r="K305" t="s">
        <v>31</v>
      </c>
      <c r="L305">
        <v>9</v>
      </c>
      <c r="M305">
        <v>0.375</v>
      </c>
      <c r="N305">
        <v>2.5000000000000001E-2</v>
      </c>
      <c r="O305" t="s">
        <v>31</v>
      </c>
      <c r="P305">
        <v>1.2999999999999999E-2</v>
      </c>
      <c r="Q305" t="s">
        <v>31</v>
      </c>
      <c r="R305">
        <v>0.50800000000000001</v>
      </c>
      <c r="S305" s="6">
        <v>0.05</v>
      </c>
      <c r="T305">
        <v>1.2E-2</v>
      </c>
      <c r="U305">
        <v>4.2000000000000003E-2</v>
      </c>
      <c r="V305" t="s">
        <v>31</v>
      </c>
      <c r="W305" t="s">
        <v>31</v>
      </c>
      <c r="X305">
        <v>5.3999999999999999E-2</v>
      </c>
      <c r="Y305" s="4" t="str">
        <f>IFERROR(35*R305+14.1*S305+15.1*W305, "NA")</f>
        <v>NA</v>
      </c>
      <c r="Z305" s="5">
        <f>IFERROR(35*R305+14.1*S305+15.1*X305, "NA")</f>
        <v>19.3004</v>
      </c>
      <c r="AA305" s="5" t="str">
        <f>IFERROR(35*R305+14.1*S305+15.1*V305, "NA")</f>
        <v>NA</v>
      </c>
      <c r="AB305" s="5">
        <f>IFERROR(Z305*P305, "NA")</f>
        <v>0.25090519999999999</v>
      </c>
      <c r="AC305">
        <v>0</v>
      </c>
      <c r="AD305">
        <v>2</v>
      </c>
    </row>
    <row r="306" spans="1:30" hidden="1">
      <c r="A306" t="s">
        <v>65</v>
      </c>
      <c r="B306" t="s">
        <v>63</v>
      </c>
      <c r="C306" t="s">
        <v>204</v>
      </c>
      <c r="D306" t="s">
        <v>210</v>
      </c>
      <c r="E306">
        <v>69.5</v>
      </c>
      <c r="F306">
        <v>13.3</v>
      </c>
      <c r="G306" s="2">
        <v>1.5029055069999999</v>
      </c>
      <c r="H306">
        <v>13</v>
      </c>
      <c r="I306">
        <v>70.2</v>
      </c>
      <c r="J306">
        <v>0.185</v>
      </c>
      <c r="K306" t="s">
        <v>31</v>
      </c>
      <c r="L306" s="30">
        <v>2</v>
      </c>
      <c r="M306">
        <v>0.37</v>
      </c>
      <c r="N306">
        <v>0.93500000000000005</v>
      </c>
      <c r="O306">
        <v>0.7</v>
      </c>
      <c r="P306">
        <v>0.35</v>
      </c>
      <c r="Q306">
        <v>0.41</v>
      </c>
      <c r="R306">
        <v>0.71099999999999997</v>
      </c>
      <c r="S306">
        <v>8.7999999999999995E-2</v>
      </c>
      <c r="T306">
        <v>1.2E-2</v>
      </c>
      <c r="U306" t="s">
        <v>31</v>
      </c>
      <c r="V306" t="s">
        <v>31</v>
      </c>
      <c r="W306">
        <v>0.16500000000000001</v>
      </c>
      <c r="X306">
        <v>1.2E-2</v>
      </c>
      <c r="Y306" s="4">
        <f>IFERROR(35*R306+14.1*S306+15.1*W306, "NA")</f>
        <v>28.6173</v>
      </c>
      <c r="Z306" s="5">
        <f>IFERROR(35*R306+14.1*S306+15.1*X306, "NA")</f>
        <v>26.306999999999999</v>
      </c>
      <c r="AA306" s="5" t="str">
        <f>IFERROR(35*R306+14.1*S306+15.1*V306, "NA")</f>
        <v>NA</v>
      </c>
      <c r="AB306" s="5">
        <f>IFERROR(Y306*P306, "NA")</f>
        <v>10.016055</v>
      </c>
      <c r="AC306">
        <v>1</v>
      </c>
      <c r="AD306">
        <v>0</v>
      </c>
    </row>
    <row r="307" spans="1:30" hidden="1">
      <c r="A307" t="s">
        <v>89</v>
      </c>
      <c r="B307" t="s">
        <v>88</v>
      </c>
      <c r="C307" t="s">
        <v>64</v>
      </c>
      <c r="D307" t="s">
        <v>125</v>
      </c>
      <c r="E307">
        <v>164</v>
      </c>
      <c r="F307">
        <v>25</v>
      </c>
      <c r="G307" s="2">
        <v>3.1828143249999998</v>
      </c>
      <c r="H307">
        <v>7</v>
      </c>
      <c r="I307">
        <v>28</v>
      </c>
      <c r="J307">
        <v>0.25</v>
      </c>
      <c r="K307">
        <v>10</v>
      </c>
      <c r="L307">
        <v>1.43</v>
      </c>
      <c r="M307">
        <v>0.35699999999999998</v>
      </c>
      <c r="N307">
        <v>0.3</v>
      </c>
      <c r="O307" t="s">
        <v>31</v>
      </c>
      <c r="P307" s="6">
        <f>0.61*N307</f>
        <v>0.183</v>
      </c>
      <c r="Q307">
        <v>0.91</v>
      </c>
      <c r="R307">
        <v>2.5000000000000001E-2</v>
      </c>
      <c r="S307">
        <v>6.9000000000000006E-2</v>
      </c>
      <c r="T307" t="s">
        <v>31</v>
      </c>
      <c r="U307" t="s">
        <v>31</v>
      </c>
      <c r="V307" t="s">
        <v>31</v>
      </c>
      <c r="W307">
        <v>0.877</v>
      </c>
      <c r="X307" t="s">
        <v>31</v>
      </c>
      <c r="Y307" s="4">
        <f>IFERROR(35*R307+14.1*S307+15.1*W307, "NA")</f>
        <v>15.090599999999998</v>
      </c>
      <c r="Z307" s="5" t="str">
        <f>IFERROR(35*R307+14.1*S307+15.1*X307, "NA")</f>
        <v>NA</v>
      </c>
      <c r="AA307" s="5" t="str">
        <f>IFERROR(35*R307+14.1*S307+15.1*V307, "NA")</f>
        <v>NA</v>
      </c>
      <c r="AB307" s="5">
        <f>IFERROR(Y307*P307, "NA")</f>
        <v>2.7615797999999998</v>
      </c>
      <c r="AC307">
        <v>0</v>
      </c>
      <c r="AD307">
        <v>2</v>
      </c>
    </row>
    <row r="308" spans="1:30" hidden="1">
      <c r="A308" t="s">
        <v>47</v>
      </c>
      <c r="B308" t="s">
        <v>46</v>
      </c>
      <c r="C308" t="s">
        <v>204</v>
      </c>
      <c r="D308" t="s">
        <v>203</v>
      </c>
      <c r="E308">
        <v>54</v>
      </c>
      <c r="F308">
        <v>11.1</v>
      </c>
      <c r="G308" s="2">
        <v>1.205449054</v>
      </c>
      <c r="H308">
        <v>52</v>
      </c>
      <c r="I308">
        <v>276</v>
      </c>
      <c r="J308">
        <v>0.16700000000000001</v>
      </c>
      <c r="K308">
        <v>110</v>
      </c>
      <c r="L308">
        <v>2.12</v>
      </c>
      <c r="M308">
        <v>0.35299999999999998</v>
      </c>
      <c r="N308">
        <v>1.421</v>
      </c>
      <c r="O308">
        <v>0.46</v>
      </c>
      <c r="P308">
        <v>0.32300000000000001</v>
      </c>
      <c r="Q308">
        <v>0.68</v>
      </c>
      <c r="R308">
        <v>0.13600000000000001</v>
      </c>
      <c r="S308">
        <v>5.0999999999999997E-2</v>
      </c>
      <c r="T308">
        <v>4.0000000000000001E-3</v>
      </c>
      <c r="U308">
        <v>0.182</v>
      </c>
      <c r="V308" t="s">
        <v>31</v>
      </c>
      <c r="W308">
        <v>0.69899999999999995</v>
      </c>
      <c r="X308">
        <v>0.186</v>
      </c>
      <c r="Y308" s="4">
        <f>IFERROR(35*R308+14.1*S308+15.1*W308, "NA")</f>
        <v>16.033999999999999</v>
      </c>
      <c r="Z308" s="5">
        <f>IFERROR(35*R308+14.1*S308+15.1*X308, "NA")</f>
        <v>8.287700000000001</v>
      </c>
      <c r="AA308" s="5" t="str">
        <f>IFERROR(35*R308+14.1*S308+15.1*V308, "NA")</f>
        <v>NA</v>
      </c>
      <c r="AB308" s="5">
        <f>IFERROR(Y308*P308, "NA")</f>
        <v>5.1789819999999995</v>
      </c>
      <c r="AC308">
        <v>0</v>
      </c>
      <c r="AD308">
        <v>0</v>
      </c>
    </row>
    <row r="309" spans="1:30" hidden="1">
      <c r="A309" t="s">
        <v>80</v>
      </c>
      <c r="B309" t="s">
        <v>167</v>
      </c>
      <c r="C309" t="s">
        <v>128</v>
      </c>
      <c r="D309" t="s">
        <v>169</v>
      </c>
      <c r="E309">
        <v>39</v>
      </c>
      <c r="F309">
        <v>8.3000000000000007</v>
      </c>
      <c r="G309" s="2">
        <v>0.90704089499999996</v>
      </c>
      <c r="H309">
        <v>8</v>
      </c>
      <c r="I309">
        <v>23</v>
      </c>
      <c r="J309">
        <v>0.34799999999999998</v>
      </c>
      <c r="K309" t="s">
        <v>31</v>
      </c>
      <c r="L309" s="30">
        <v>1</v>
      </c>
      <c r="M309">
        <v>0.34799999999999998</v>
      </c>
      <c r="N309">
        <v>0.14000000000000001</v>
      </c>
      <c r="O309" t="s">
        <v>31</v>
      </c>
      <c r="P309" t="s">
        <v>31</v>
      </c>
      <c r="Q309" t="s">
        <v>31</v>
      </c>
      <c r="R309">
        <v>0.14499999999999999</v>
      </c>
      <c r="S309">
        <v>0.114</v>
      </c>
      <c r="T309">
        <v>7.4999999999999997E-2</v>
      </c>
      <c r="U309">
        <v>0.19900000000000001</v>
      </c>
      <c r="V309" t="s">
        <v>31</v>
      </c>
      <c r="W309" t="s">
        <v>31</v>
      </c>
      <c r="X309">
        <v>0.27400000000000002</v>
      </c>
      <c r="Y309" s="4" t="str">
        <f>IFERROR(35*R309+14.1*S309+15.1*W309, "NA")</f>
        <v>NA</v>
      </c>
      <c r="Z309" s="5">
        <f>IFERROR(35*R309+14.1*S309+15.1*X309, "NA")</f>
        <v>10.819800000000001</v>
      </c>
      <c r="AA309" s="5" t="str">
        <f>IFERROR(35*R309+14.1*S309+15.1*V309, "NA")</f>
        <v>NA</v>
      </c>
      <c r="AB309" s="5" t="str">
        <f>IFERROR(Z309*P309, "NA")</f>
        <v>NA</v>
      </c>
      <c r="AC309">
        <v>1</v>
      </c>
      <c r="AD309">
        <v>0</v>
      </c>
    </row>
    <row r="310" spans="1:30" hidden="1">
      <c r="A310" t="s">
        <v>59</v>
      </c>
      <c r="B310" t="s">
        <v>175</v>
      </c>
      <c r="C310" t="s">
        <v>204</v>
      </c>
      <c r="D310" t="s">
        <v>210</v>
      </c>
      <c r="E310">
        <v>69.5</v>
      </c>
      <c r="F310">
        <v>13.3</v>
      </c>
      <c r="G310" s="2">
        <v>1.5029055069999999</v>
      </c>
      <c r="H310">
        <v>9</v>
      </c>
      <c r="I310">
        <v>32</v>
      </c>
      <c r="J310">
        <v>0.28100000000000003</v>
      </c>
      <c r="K310">
        <v>7</v>
      </c>
      <c r="L310">
        <v>1.2</v>
      </c>
      <c r="M310">
        <v>0.33800000000000002</v>
      </c>
      <c r="N310">
        <v>0.75</v>
      </c>
      <c r="O310" t="s">
        <v>31</v>
      </c>
      <c r="P310">
        <v>0.12</v>
      </c>
      <c r="Q310">
        <v>0.41</v>
      </c>
      <c r="R310">
        <v>0.53900000000000003</v>
      </c>
      <c r="S310">
        <v>7.0999999999999994E-2</v>
      </c>
      <c r="T310" t="s">
        <v>31</v>
      </c>
      <c r="U310" t="s">
        <v>31</v>
      </c>
      <c r="V310">
        <v>8.4000000000000005E-2</v>
      </c>
      <c r="W310" t="s">
        <v>31</v>
      </c>
      <c r="X310" t="s">
        <v>31</v>
      </c>
      <c r="Y310" s="4" t="str">
        <f>IFERROR(35*R310+14.1*S310+15.1*W310, "NA")</f>
        <v>NA</v>
      </c>
      <c r="Z310" s="5" t="str">
        <f>IFERROR(35*R310+14.1*S310+15.1*X310, "NA")</f>
        <v>NA</v>
      </c>
      <c r="AA310" s="5">
        <f>IFERROR(35*R310+14.1*S310+15.1*V310, "NA")</f>
        <v>21.134500000000003</v>
      </c>
      <c r="AB310" s="5">
        <f>IFERROR(AA310*P310, "NA")</f>
        <v>2.5361400000000001</v>
      </c>
      <c r="AC310">
        <v>0</v>
      </c>
      <c r="AD310">
        <v>0</v>
      </c>
    </row>
    <row r="311" spans="1:30" hidden="1">
      <c r="A311" t="s">
        <v>59</v>
      </c>
      <c r="B311" t="s">
        <v>58</v>
      </c>
      <c r="C311" t="s">
        <v>200</v>
      </c>
      <c r="D311" t="s">
        <v>202</v>
      </c>
      <c r="E311">
        <v>89.7</v>
      </c>
      <c r="F311">
        <v>20.5</v>
      </c>
      <c r="G311" s="2">
        <v>1.8783555249999999</v>
      </c>
      <c r="H311">
        <v>26</v>
      </c>
      <c r="I311">
        <v>77.3</v>
      </c>
      <c r="J311">
        <v>0.33600000000000002</v>
      </c>
      <c r="K311">
        <v>26</v>
      </c>
      <c r="L311">
        <v>1</v>
      </c>
      <c r="M311">
        <v>0.33600000000000002</v>
      </c>
      <c r="N311">
        <v>5.258</v>
      </c>
      <c r="O311">
        <v>1.55</v>
      </c>
      <c r="P311">
        <v>0.71</v>
      </c>
      <c r="Q311">
        <v>0.54</v>
      </c>
      <c r="R311">
        <v>0.56899999999999995</v>
      </c>
      <c r="S311">
        <v>5.5E-2</v>
      </c>
      <c r="T311">
        <v>3.0000000000000001E-3</v>
      </c>
      <c r="U311" t="s">
        <v>31</v>
      </c>
      <c r="V311" t="s">
        <v>31</v>
      </c>
      <c r="W311" t="s">
        <v>31</v>
      </c>
      <c r="X311">
        <v>3.0000000000000001E-3</v>
      </c>
      <c r="Y311" s="4" t="str">
        <f>IFERROR(35*R311+14.1*S311+15.1*W311, "NA")</f>
        <v>NA</v>
      </c>
      <c r="Z311" s="5">
        <f>IFERROR(35*R311+14.1*S311+15.1*X311, "NA")</f>
        <v>20.735800000000001</v>
      </c>
      <c r="AA311" s="5" t="str">
        <f>IFERROR(35*R311+14.1*S311+15.1*V311, "NA")</f>
        <v>NA</v>
      </c>
      <c r="AB311" s="5">
        <f>IFERROR(Z311*P311, "NA")</f>
        <v>14.722417999999999</v>
      </c>
      <c r="AC311">
        <v>0</v>
      </c>
      <c r="AD311">
        <v>0</v>
      </c>
    </row>
    <row r="312" spans="1:30" hidden="1">
      <c r="A312" t="s">
        <v>87</v>
      </c>
      <c r="B312" t="s">
        <v>118</v>
      </c>
      <c r="C312" t="s">
        <v>204</v>
      </c>
      <c r="D312" t="s">
        <v>203</v>
      </c>
      <c r="E312">
        <v>54</v>
      </c>
      <c r="F312">
        <v>11.1</v>
      </c>
      <c r="G312" s="2">
        <v>1.205449054</v>
      </c>
      <c r="H312">
        <v>2</v>
      </c>
      <c r="I312">
        <v>48</v>
      </c>
      <c r="J312">
        <v>4.2000000000000003E-2</v>
      </c>
      <c r="K312" t="s">
        <v>31</v>
      </c>
      <c r="L312">
        <v>8</v>
      </c>
      <c r="M312">
        <v>0.33300000000000002</v>
      </c>
      <c r="N312">
        <v>2.5000000000000001E-2</v>
      </c>
      <c r="O312" t="s">
        <v>31</v>
      </c>
      <c r="P312">
        <v>1.2999999999999999E-2</v>
      </c>
      <c r="Q312" t="s">
        <v>31</v>
      </c>
      <c r="R312">
        <v>0.50800000000000001</v>
      </c>
      <c r="S312" s="6">
        <v>0.05</v>
      </c>
      <c r="T312">
        <v>1.2E-2</v>
      </c>
      <c r="U312">
        <v>4.2000000000000003E-2</v>
      </c>
      <c r="V312" t="s">
        <v>31</v>
      </c>
      <c r="W312" t="s">
        <v>31</v>
      </c>
      <c r="X312">
        <v>5.3999999999999999E-2</v>
      </c>
      <c r="Y312" s="4" t="str">
        <f>IFERROR(35*R312+14.1*S312+15.1*W312, "NA")</f>
        <v>NA</v>
      </c>
      <c r="Z312" s="5">
        <f>IFERROR(35*R312+14.1*S312+15.1*X312, "NA")</f>
        <v>19.3004</v>
      </c>
      <c r="AA312" s="5" t="str">
        <f>IFERROR(35*R312+14.1*S312+15.1*V312, "NA")</f>
        <v>NA</v>
      </c>
      <c r="AB312" s="5">
        <f>IFERROR(Z312*P312, "NA")</f>
        <v>0.25090519999999999</v>
      </c>
      <c r="AC312">
        <v>0</v>
      </c>
      <c r="AD312">
        <v>2</v>
      </c>
    </row>
    <row r="313" spans="1:30" hidden="1">
      <c r="A313" t="s">
        <v>47</v>
      </c>
      <c r="B313" t="s">
        <v>46</v>
      </c>
      <c r="C313" t="s">
        <v>64</v>
      </c>
      <c r="D313" t="s">
        <v>125</v>
      </c>
      <c r="E313">
        <v>164</v>
      </c>
      <c r="F313">
        <v>25</v>
      </c>
      <c r="G313" s="2">
        <v>3.1828143249999998</v>
      </c>
      <c r="H313" t="s">
        <v>31</v>
      </c>
      <c r="I313" t="s">
        <v>31</v>
      </c>
      <c r="J313">
        <v>5.0999999999999997E-2</v>
      </c>
      <c r="K313" t="s">
        <v>31</v>
      </c>
      <c r="L313">
        <v>6.28</v>
      </c>
      <c r="M313">
        <v>0.32</v>
      </c>
      <c r="N313">
        <v>1.421</v>
      </c>
      <c r="O313">
        <v>0.46</v>
      </c>
      <c r="P313">
        <v>0.32300000000000001</v>
      </c>
      <c r="Q313">
        <v>0.68</v>
      </c>
      <c r="R313">
        <v>0.13600000000000001</v>
      </c>
      <c r="S313">
        <v>5.0999999999999997E-2</v>
      </c>
      <c r="T313">
        <v>4.0000000000000001E-3</v>
      </c>
      <c r="U313">
        <v>0.182</v>
      </c>
      <c r="V313" t="s">
        <v>31</v>
      </c>
      <c r="W313">
        <v>0.69899999999999995</v>
      </c>
      <c r="X313">
        <v>0.186</v>
      </c>
      <c r="Y313" s="4">
        <f>IFERROR(35*R313+14.1*S313+15.1*W313, "NA")</f>
        <v>16.033999999999999</v>
      </c>
      <c r="Z313" s="5">
        <f>IFERROR(35*R313+14.1*S313+15.1*X313, "NA")</f>
        <v>8.287700000000001</v>
      </c>
      <c r="AA313" s="5" t="str">
        <f>IFERROR(35*R313+14.1*S313+15.1*V313, "NA")</f>
        <v>NA</v>
      </c>
      <c r="AB313" s="5">
        <f>IFERROR(Y313*P313, "NA")</f>
        <v>5.1789819999999995</v>
      </c>
      <c r="AC313">
        <v>0</v>
      </c>
      <c r="AD313">
        <v>0</v>
      </c>
    </row>
    <row r="314" spans="1:30" hidden="1">
      <c r="A314" t="s">
        <v>65</v>
      </c>
      <c r="B314" t="s">
        <v>63</v>
      </c>
      <c r="C314" t="s">
        <v>204</v>
      </c>
      <c r="D314" t="s">
        <v>203</v>
      </c>
      <c r="E314">
        <v>54</v>
      </c>
      <c r="F314">
        <v>11.1</v>
      </c>
      <c r="G314" s="2">
        <v>1.205449054</v>
      </c>
      <c r="H314">
        <v>6</v>
      </c>
      <c r="I314">
        <v>32</v>
      </c>
      <c r="J314">
        <v>0.188</v>
      </c>
      <c r="K314" t="s">
        <v>31</v>
      </c>
      <c r="L314">
        <v>1.7</v>
      </c>
      <c r="M314">
        <v>0.31900000000000001</v>
      </c>
      <c r="N314">
        <v>0.93500000000000005</v>
      </c>
      <c r="O314">
        <v>0.7</v>
      </c>
      <c r="P314">
        <v>0.35</v>
      </c>
      <c r="Q314">
        <v>0.41</v>
      </c>
      <c r="R314">
        <v>0.71099999999999997</v>
      </c>
      <c r="S314">
        <v>8.7999999999999995E-2</v>
      </c>
      <c r="T314">
        <v>1.2E-2</v>
      </c>
      <c r="U314" t="s">
        <v>31</v>
      </c>
      <c r="V314" t="s">
        <v>31</v>
      </c>
      <c r="W314">
        <v>0.16500000000000001</v>
      </c>
      <c r="X314">
        <v>1.2E-2</v>
      </c>
      <c r="Y314" s="4">
        <f>IFERROR(35*R314+14.1*S314+15.1*W314, "NA")</f>
        <v>28.6173</v>
      </c>
      <c r="Z314" s="5">
        <f>IFERROR(35*R314+14.1*S314+15.1*X314, "NA")</f>
        <v>26.306999999999999</v>
      </c>
      <c r="AA314" s="5" t="str">
        <f>IFERROR(35*R314+14.1*S314+15.1*V314, "NA")</f>
        <v>NA</v>
      </c>
      <c r="AB314" s="5">
        <f>IFERROR(Y314*P314, "NA")</f>
        <v>10.016055</v>
      </c>
      <c r="AC314">
        <v>0</v>
      </c>
      <c r="AD314">
        <v>0</v>
      </c>
    </row>
    <row r="315" spans="1:30" hidden="1">
      <c r="A315" t="s">
        <v>147</v>
      </c>
      <c r="B315" t="s">
        <v>205</v>
      </c>
      <c r="C315" t="s">
        <v>204</v>
      </c>
      <c r="D315" t="s">
        <v>203</v>
      </c>
      <c r="E315">
        <v>54</v>
      </c>
      <c r="F315">
        <v>11.1</v>
      </c>
      <c r="G315" s="2">
        <v>1.205449054</v>
      </c>
      <c r="H315">
        <v>5</v>
      </c>
      <c r="I315">
        <v>32</v>
      </c>
      <c r="J315">
        <v>0.156</v>
      </c>
      <c r="K315">
        <v>10</v>
      </c>
      <c r="L315">
        <v>2</v>
      </c>
      <c r="M315">
        <v>0.313</v>
      </c>
      <c r="N315">
        <v>0.93</v>
      </c>
      <c r="O315" t="s">
        <v>31</v>
      </c>
      <c r="P315" t="s">
        <v>31</v>
      </c>
      <c r="Q315">
        <v>0.7</v>
      </c>
      <c r="R315">
        <v>0.2</v>
      </c>
      <c r="S315" t="s">
        <v>31</v>
      </c>
      <c r="T315" t="s">
        <v>31</v>
      </c>
      <c r="U315" t="s">
        <v>31</v>
      </c>
      <c r="V315" t="s">
        <v>31</v>
      </c>
      <c r="W315" t="s">
        <v>31</v>
      </c>
      <c r="X315" t="s">
        <v>31</v>
      </c>
      <c r="Y315" s="4" t="str">
        <f>IFERROR(35*R315+14.1*S315+15.1*W315, "NA")</f>
        <v>NA</v>
      </c>
      <c r="Z315" s="5" t="str">
        <f>IFERROR(35*R315+14.1*S315+15.1*X315, "NA")</f>
        <v>NA</v>
      </c>
      <c r="AA315" s="5" t="str">
        <f>IFERROR(35*R315+14.1*S315+15.1*V315, "NA")</f>
        <v>NA</v>
      </c>
      <c r="AB315" s="5" t="str">
        <f>IFERROR(Z315*P315, "NA")</f>
        <v>NA</v>
      </c>
      <c r="AC315">
        <v>0</v>
      </c>
      <c r="AD315">
        <v>0</v>
      </c>
    </row>
    <row r="316" spans="1:30" hidden="1">
      <c r="A316" t="s">
        <v>47</v>
      </c>
      <c r="B316" t="s">
        <v>46</v>
      </c>
      <c r="C316" t="s">
        <v>204</v>
      </c>
      <c r="D316" t="s">
        <v>203</v>
      </c>
      <c r="E316">
        <v>54</v>
      </c>
      <c r="F316">
        <v>11.1</v>
      </c>
      <c r="G316" s="2">
        <v>1.205449054</v>
      </c>
      <c r="H316" t="s">
        <v>31</v>
      </c>
      <c r="I316" t="s">
        <v>31</v>
      </c>
      <c r="J316">
        <v>0.157</v>
      </c>
      <c r="K316" t="s">
        <v>31</v>
      </c>
      <c r="L316">
        <v>1.99</v>
      </c>
      <c r="M316">
        <v>0.312</v>
      </c>
      <c r="N316">
        <v>1.421</v>
      </c>
      <c r="O316">
        <v>0.46</v>
      </c>
      <c r="P316">
        <v>0.32300000000000001</v>
      </c>
      <c r="Q316">
        <v>0.68</v>
      </c>
      <c r="R316">
        <v>0.13600000000000001</v>
      </c>
      <c r="S316">
        <v>5.0999999999999997E-2</v>
      </c>
      <c r="T316">
        <v>4.0000000000000001E-3</v>
      </c>
      <c r="U316">
        <v>0.182</v>
      </c>
      <c r="V316" t="s">
        <v>31</v>
      </c>
      <c r="W316">
        <v>0.69899999999999995</v>
      </c>
      <c r="X316">
        <v>0.186</v>
      </c>
      <c r="Y316" s="4">
        <f>IFERROR(35*R316+14.1*S316+15.1*W316, "NA")</f>
        <v>16.033999999999999</v>
      </c>
      <c r="Z316" s="5">
        <f>IFERROR(35*R316+14.1*S316+15.1*X316, "NA")</f>
        <v>8.287700000000001</v>
      </c>
      <c r="AA316" s="5" t="str">
        <f>IFERROR(35*R316+14.1*S316+15.1*V316, "NA")</f>
        <v>NA</v>
      </c>
      <c r="AB316" s="5">
        <f>IFERROR(Y316*P316, "NA")</f>
        <v>5.1789819999999995</v>
      </c>
      <c r="AC316">
        <v>0</v>
      </c>
      <c r="AD316">
        <v>0</v>
      </c>
    </row>
    <row r="317" spans="1:30" hidden="1">
      <c r="A317" t="s">
        <v>67</v>
      </c>
      <c r="B317" t="s">
        <v>185</v>
      </c>
      <c r="C317" t="s">
        <v>128</v>
      </c>
      <c r="D317" t="s">
        <v>178</v>
      </c>
      <c r="E317">
        <v>32.5</v>
      </c>
      <c r="F317">
        <v>8.9</v>
      </c>
      <c r="G317" s="2">
        <v>0.77343226300000001</v>
      </c>
      <c r="H317">
        <v>2</v>
      </c>
      <c r="I317">
        <v>14.2</v>
      </c>
      <c r="J317">
        <v>0.14099999999999999</v>
      </c>
      <c r="K317" t="s">
        <v>31</v>
      </c>
      <c r="L317" s="30">
        <v>2.1</v>
      </c>
      <c r="M317">
        <v>0.29599999999999999</v>
      </c>
      <c r="N317">
        <v>5.5E-2</v>
      </c>
      <c r="O317" t="s">
        <v>31</v>
      </c>
      <c r="P317">
        <v>5.2999999999999999E-2</v>
      </c>
      <c r="Q317" t="s">
        <v>31</v>
      </c>
      <c r="R317" t="s">
        <v>31</v>
      </c>
      <c r="S317" t="s">
        <v>31</v>
      </c>
      <c r="T317" t="s">
        <v>31</v>
      </c>
      <c r="U317" t="s">
        <v>31</v>
      </c>
      <c r="V317" t="s">
        <v>31</v>
      </c>
      <c r="W317" t="s">
        <v>31</v>
      </c>
      <c r="X317" t="s">
        <v>31</v>
      </c>
      <c r="Y317" s="4" t="str">
        <f>IFERROR(35*R317+14.1*S317+15.1*W317, "NA")</f>
        <v>NA</v>
      </c>
      <c r="Z317" s="5" t="str">
        <f>IFERROR(35*R317+14.1*S317+15.1*X317, "NA")</f>
        <v>NA</v>
      </c>
      <c r="AA317" s="5" t="str">
        <f>IFERROR(35*R317+14.1*S317+15.1*V317, "NA")</f>
        <v>NA</v>
      </c>
      <c r="AB317" s="5" t="str">
        <f>IFERROR(Z317*P317, "NA")</f>
        <v>NA</v>
      </c>
      <c r="AC317">
        <v>2</v>
      </c>
      <c r="AD317">
        <v>0</v>
      </c>
    </row>
    <row r="318" spans="1:30" hidden="1">
      <c r="A318" t="s">
        <v>89</v>
      </c>
      <c r="B318" t="s">
        <v>88</v>
      </c>
      <c r="C318" t="s">
        <v>128</v>
      </c>
      <c r="D318" t="s">
        <v>164</v>
      </c>
      <c r="E318">
        <v>18</v>
      </c>
      <c r="F318">
        <v>5.2</v>
      </c>
      <c r="G318" s="2">
        <v>0.46147037800000001</v>
      </c>
      <c r="H318">
        <v>2</v>
      </c>
      <c r="I318">
        <v>28</v>
      </c>
      <c r="J318">
        <v>7.0999999999999994E-2</v>
      </c>
      <c r="K318">
        <v>8</v>
      </c>
      <c r="L318">
        <v>4</v>
      </c>
      <c r="M318">
        <v>0.28599999999999998</v>
      </c>
      <c r="N318">
        <v>0.3</v>
      </c>
      <c r="O318" t="s">
        <v>31</v>
      </c>
      <c r="P318" s="6">
        <f>0.61*N318</f>
        <v>0.183</v>
      </c>
      <c r="Q318">
        <v>0.91</v>
      </c>
      <c r="R318">
        <v>2.5000000000000001E-2</v>
      </c>
      <c r="S318">
        <v>6.9000000000000006E-2</v>
      </c>
      <c r="T318" t="s">
        <v>31</v>
      </c>
      <c r="U318" t="s">
        <v>31</v>
      </c>
      <c r="V318" t="s">
        <v>31</v>
      </c>
      <c r="W318">
        <v>0.877</v>
      </c>
      <c r="X318" t="s">
        <v>31</v>
      </c>
      <c r="Y318" s="4">
        <f>IFERROR(35*R318+14.1*S318+15.1*W318, "NA")</f>
        <v>15.090599999999998</v>
      </c>
      <c r="Z318" s="5" t="str">
        <f>IFERROR(35*R318+14.1*S318+15.1*X318, "NA")</f>
        <v>NA</v>
      </c>
      <c r="AA318" s="5" t="str">
        <f>IFERROR(35*R318+14.1*S318+15.1*V318, "NA")</f>
        <v>NA</v>
      </c>
      <c r="AB318" s="5">
        <f>IFERROR(Y318*P318, "NA")</f>
        <v>2.7615797999999998</v>
      </c>
      <c r="AC318">
        <v>0</v>
      </c>
      <c r="AD318">
        <v>2</v>
      </c>
    </row>
    <row r="319" spans="1:30" hidden="1">
      <c r="A319" t="s">
        <v>87</v>
      </c>
      <c r="B319" t="s">
        <v>118</v>
      </c>
      <c r="C319" t="s">
        <v>128</v>
      </c>
      <c r="D319" t="s">
        <v>178</v>
      </c>
      <c r="E319">
        <v>32.5</v>
      </c>
      <c r="F319">
        <v>8.9</v>
      </c>
      <c r="G319" s="2">
        <v>0.77343226300000001</v>
      </c>
      <c r="H319">
        <v>2</v>
      </c>
      <c r="I319">
        <v>22.5</v>
      </c>
      <c r="J319">
        <v>8.8999999999999996E-2</v>
      </c>
      <c r="K319" t="s">
        <v>31</v>
      </c>
      <c r="L319" s="30">
        <v>3.16</v>
      </c>
      <c r="M319">
        <v>0.28100000000000003</v>
      </c>
      <c r="N319">
        <v>2.5000000000000001E-2</v>
      </c>
      <c r="O319" t="s">
        <v>31</v>
      </c>
      <c r="P319">
        <v>1.2999999999999999E-2</v>
      </c>
      <c r="Q319" t="s">
        <v>31</v>
      </c>
      <c r="R319">
        <v>0.50800000000000001</v>
      </c>
      <c r="S319" s="6">
        <v>0.05</v>
      </c>
      <c r="T319">
        <v>1.2E-2</v>
      </c>
      <c r="U319">
        <v>4.2000000000000003E-2</v>
      </c>
      <c r="V319" t="s">
        <v>31</v>
      </c>
      <c r="W319" t="s">
        <v>31</v>
      </c>
      <c r="X319">
        <v>5.3999999999999999E-2</v>
      </c>
      <c r="Y319" s="4" t="str">
        <f>IFERROR(35*R319+14.1*S319+15.1*W319, "NA")</f>
        <v>NA</v>
      </c>
      <c r="Z319" s="5">
        <f>IFERROR(35*R319+14.1*S319+15.1*X319, "NA")</f>
        <v>19.3004</v>
      </c>
      <c r="AA319" s="5" t="str">
        <f>IFERROR(35*R319+14.1*S319+15.1*V319, "NA")</f>
        <v>NA</v>
      </c>
      <c r="AB319" s="5">
        <f>IFERROR(Z319*P319, "NA")</f>
        <v>0.25090519999999999</v>
      </c>
      <c r="AC319">
        <v>1</v>
      </c>
      <c r="AD319">
        <v>2</v>
      </c>
    </row>
    <row r="320" spans="1:30" hidden="1">
      <c r="A320" t="s">
        <v>131</v>
      </c>
      <c r="B320" t="s">
        <v>130</v>
      </c>
      <c r="C320" t="s">
        <v>128</v>
      </c>
      <c r="D320" t="s">
        <v>178</v>
      </c>
      <c r="E320">
        <v>32.5</v>
      </c>
      <c r="F320">
        <v>8.9</v>
      </c>
      <c r="G320" s="2">
        <v>0.77343226300000001</v>
      </c>
      <c r="H320">
        <v>2</v>
      </c>
      <c r="I320">
        <v>21.5</v>
      </c>
      <c r="J320">
        <v>9.2999999999999999E-2</v>
      </c>
      <c r="K320" t="s">
        <v>31</v>
      </c>
      <c r="L320">
        <v>2.99</v>
      </c>
      <c r="M320">
        <v>0.27800000000000002</v>
      </c>
      <c r="N320">
        <v>0.08</v>
      </c>
      <c r="O320">
        <v>0.03</v>
      </c>
      <c r="P320" s="53">
        <f>O320*(1-Q320)</f>
        <v>1.77E-2</v>
      </c>
      <c r="Q320">
        <v>0.41</v>
      </c>
      <c r="R320">
        <v>0.68400000000000005</v>
      </c>
      <c r="S320">
        <v>7.5999999999999998E-2</v>
      </c>
      <c r="T320" t="s">
        <v>31</v>
      </c>
      <c r="U320" t="s">
        <v>31</v>
      </c>
      <c r="V320" t="s">
        <v>31</v>
      </c>
      <c r="W320">
        <v>0.217</v>
      </c>
      <c r="X320" t="s">
        <v>31</v>
      </c>
      <c r="Y320" s="4">
        <f>IFERROR(35*R320+14.1*S320+15.1*W320, "NA")</f>
        <v>28.2883</v>
      </c>
      <c r="Z320" s="5" t="str">
        <f>IFERROR(35*R320+14.1*S320+15.1*X320, "NA")</f>
        <v>NA</v>
      </c>
      <c r="AA320" s="5" t="str">
        <f>IFERROR(35*R320+14.1*S320+15.1*V320, "NA")</f>
        <v>NA</v>
      </c>
      <c r="AB320" s="5">
        <f>IFERROR(Y320*P320, "NA")</f>
        <v>0.50070291</v>
      </c>
      <c r="AC320">
        <v>0</v>
      </c>
      <c r="AD320">
        <v>1</v>
      </c>
    </row>
    <row r="321" spans="1:30" hidden="1">
      <c r="A321" t="s">
        <v>71</v>
      </c>
      <c r="B321" t="s">
        <v>69</v>
      </c>
      <c r="C321" t="s">
        <v>70</v>
      </c>
      <c r="D321" t="s">
        <v>68</v>
      </c>
      <c r="E321">
        <v>11</v>
      </c>
      <c r="F321">
        <v>6.1</v>
      </c>
      <c r="G321" s="2">
        <v>0.30006296300000002</v>
      </c>
      <c r="H321">
        <v>4</v>
      </c>
      <c r="I321">
        <v>36</v>
      </c>
      <c r="J321">
        <v>0.111</v>
      </c>
      <c r="K321">
        <v>10</v>
      </c>
      <c r="L321">
        <v>2.5</v>
      </c>
      <c r="M321">
        <v>0.27800000000000002</v>
      </c>
      <c r="N321" t="s">
        <v>31</v>
      </c>
      <c r="O321" t="s">
        <v>31</v>
      </c>
      <c r="P321" t="s">
        <v>31</v>
      </c>
      <c r="Q321" t="s">
        <v>31</v>
      </c>
      <c r="R321" t="s">
        <v>31</v>
      </c>
      <c r="S321" t="s">
        <v>31</v>
      </c>
      <c r="T321" t="s">
        <v>31</v>
      </c>
      <c r="U321" t="s">
        <v>31</v>
      </c>
      <c r="V321" t="s">
        <v>31</v>
      </c>
      <c r="W321" t="s">
        <v>31</v>
      </c>
      <c r="X321" t="s">
        <v>31</v>
      </c>
      <c r="Y321" s="4" t="str">
        <f>IFERROR(35*R321+14.1*S321+15.1*W321, "NA")</f>
        <v>NA</v>
      </c>
      <c r="Z321" s="5" t="str">
        <f>IFERROR(35*R321+14.1*S321+15.1*X321, "NA")</f>
        <v>NA</v>
      </c>
      <c r="AA321" s="5" t="str">
        <f>IFERROR(35*R321+14.1*S321+15.1*V321, "NA")</f>
        <v>NA</v>
      </c>
      <c r="AB321" s="5" t="str">
        <f>IFERROR(Z321*P321, "NA")</f>
        <v>NA</v>
      </c>
      <c r="AC321">
        <v>0</v>
      </c>
      <c r="AD321">
        <v>0</v>
      </c>
    </row>
    <row r="322" spans="1:30" hidden="1">
      <c r="A322" t="s">
        <v>82</v>
      </c>
      <c r="B322" t="s">
        <v>102</v>
      </c>
      <c r="C322" t="s">
        <v>128</v>
      </c>
      <c r="D322" t="s">
        <v>164</v>
      </c>
      <c r="E322">
        <v>18</v>
      </c>
      <c r="F322">
        <v>5.2</v>
      </c>
      <c r="G322" s="2">
        <v>0.46147037800000001</v>
      </c>
      <c r="H322">
        <v>1</v>
      </c>
      <c r="I322">
        <v>10</v>
      </c>
      <c r="J322">
        <v>0.1</v>
      </c>
      <c r="K322" t="s">
        <v>31</v>
      </c>
      <c r="L322" s="30">
        <v>2.75</v>
      </c>
      <c r="M322">
        <v>0.27500000000000002</v>
      </c>
      <c r="N322">
        <v>2.8000000000000001E-2</v>
      </c>
      <c r="O322">
        <v>0.01</v>
      </c>
      <c r="P322">
        <v>7.0000000000000001E-3</v>
      </c>
      <c r="Q322">
        <v>0.66</v>
      </c>
      <c r="R322">
        <v>5.5E-2</v>
      </c>
      <c r="S322">
        <v>6.9000000000000006E-2</v>
      </c>
      <c r="T322">
        <v>8.9999999999999993E-3</v>
      </c>
      <c r="U322" t="s">
        <v>31</v>
      </c>
      <c r="V322" t="s">
        <v>31</v>
      </c>
      <c r="W322" t="s">
        <v>31</v>
      </c>
      <c r="X322">
        <v>8.9999999999999993E-3</v>
      </c>
      <c r="Y322" s="4" t="str">
        <f>IFERROR(35*R322+14.1*S322+15.1*W322, "NA")</f>
        <v>NA</v>
      </c>
      <c r="Z322" s="5">
        <f>IFERROR(35*R322+14.1*S322+15.1*X322, "NA")</f>
        <v>3.0337999999999998</v>
      </c>
      <c r="AA322" s="5" t="str">
        <f>IFERROR(35*R322+14.1*S322+15.1*V322, "NA")</f>
        <v>NA</v>
      </c>
      <c r="AB322" s="5">
        <f>IFERROR(Z322*P322, "NA")</f>
        <v>2.1236599999999998E-2</v>
      </c>
      <c r="AC322">
        <v>2</v>
      </c>
      <c r="AD322">
        <v>0</v>
      </c>
    </row>
    <row r="323" spans="1:30" hidden="1">
      <c r="A323" t="s">
        <v>47</v>
      </c>
      <c r="B323" t="s">
        <v>46</v>
      </c>
      <c r="C323" t="s">
        <v>64</v>
      </c>
      <c r="D323" t="s">
        <v>125</v>
      </c>
      <c r="E323">
        <v>164</v>
      </c>
      <c r="F323">
        <v>25</v>
      </c>
      <c r="G323" s="2">
        <v>3.1828143249999998</v>
      </c>
      <c r="H323">
        <v>6</v>
      </c>
      <c r="I323">
        <v>330</v>
      </c>
      <c r="J323">
        <v>2.7E-2</v>
      </c>
      <c r="K323" t="s">
        <v>31</v>
      </c>
      <c r="L323">
        <v>9.8000000000000007</v>
      </c>
      <c r="M323">
        <v>0.26700000000000002</v>
      </c>
      <c r="N323">
        <v>1.421</v>
      </c>
      <c r="O323">
        <v>0.46</v>
      </c>
      <c r="P323">
        <v>0.32300000000000001</v>
      </c>
      <c r="Q323">
        <v>0.68</v>
      </c>
      <c r="R323">
        <v>0.13600000000000001</v>
      </c>
      <c r="S323">
        <v>5.0999999999999997E-2</v>
      </c>
      <c r="T323">
        <v>4.0000000000000001E-3</v>
      </c>
      <c r="U323">
        <v>0.182</v>
      </c>
      <c r="V323" t="s">
        <v>31</v>
      </c>
      <c r="W323">
        <v>0.69899999999999995</v>
      </c>
      <c r="X323">
        <v>0.186</v>
      </c>
      <c r="Y323" s="4">
        <f>IFERROR(35*R323+14.1*S323+15.1*W323, "NA")</f>
        <v>16.033999999999999</v>
      </c>
      <c r="Z323" s="5">
        <f>IFERROR(35*R323+14.1*S323+15.1*X323, "NA")</f>
        <v>8.287700000000001</v>
      </c>
      <c r="AA323" s="5" t="str">
        <f>IFERROR(35*R323+14.1*S323+15.1*V323, "NA")</f>
        <v>NA</v>
      </c>
      <c r="AB323" s="5">
        <f>IFERROR(Y323*P323, "NA")</f>
        <v>5.1789819999999995</v>
      </c>
      <c r="AC323">
        <v>0</v>
      </c>
      <c r="AD323">
        <v>0</v>
      </c>
    </row>
    <row r="324" spans="1:30" hidden="1">
      <c r="A324" t="s">
        <v>67</v>
      </c>
      <c r="B324" t="s">
        <v>95</v>
      </c>
      <c r="C324" t="s">
        <v>70</v>
      </c>
      <c r="D324" t="s">
        <v>90</v>
      </c>
      <c r="E324">
        <v>15</v>
      </c>
      <c r="F324">
        <v>6.9</v>
      </c>
      <c r="G324" s="2">
        <v>0.39349502400000003</v>
      </c>
      <c r="H324">
        <v>2</v>
      </c>
      <c r="I324">
        <v>15</v>
      </c>
      <c r="J324">
        <v>0.26700000000000002</v>
      </c>
      <c r="K324" t="s">
        <v>31</v>
      </c>
      <c r="L324">
        <v>1</v>
      </c>
      <c r="M324">
        <v>0.26700000000000002</v>
      </c>
      <c r="N324" t="s">
        <v>31</v>
      </c>
      <c r="O324" t="s">
        <v>31</v>
      </c>
      <c r="P324" t="s">
        <v>31</v>
      </c>
      <c r="Q324" t="s">
        <v>31</v>
      </c>
      <c r="R324" t="s">
        <v>31</v>
      </c>
      <c r="S324" t="s">
        <v>31</v>
      </c>
      <c r="T324" t="s">
        <v>31</v>
      </c>
      <c r="U324" t="s">
        <v>31</v>
      </c>
      <c r="V324" t="s">
        <v>31</v>
      </c>
      <c r="W324" t="s">
        <v>31</v>
      </c>
      <c r="X324" t="s">
        <v>31</v>
      </c>
      <c r="Y324" s="4" t="str">
        <f>IFERROR(35*R324+14.1*S324+15.1*W324, "NA")</f>
        <v>NA</v>
      </c>
      <c r="Z324" s="5" t="str">
        <f>IFERROR(35*R324+14.1*S324+15.1*X324, "NA")</f>
        <v>NA</v>
      </c>
      <c r="AA324" s="5" t="str">
        <f>IFERROR(35*R324+14.1*S324+15.1*V324, "NA")</f>
        <v>NA</v>
      </c>
      <c r="AB324" s="5" t="str">
        <f>IFERROR(Z324*P324, "NA")</f>
        <v>NA</v>
      </c>
      <c r="AC324">
        <v>0</v>
      </c>
      <c r="AD324">
        <v>0</v>
      </c>
    </row>
    <row r="325" spans="1:30" hidden="1">
      <c r="A325" t="s">
        <v>65</v>
      </c>
      <c r="B325" t="s">
        <v>73</v>
      </c>
      <c r="C325" t="s">
        <v>204</v>
      </c>
      <c r="D325" t="s">
        <v>210</v>
      </c>
      <c r="E325">
        <v>69.5</v>
      </c>
      <c r="F325">
        <v>13.3</v>
      </c>
      <c r="G325" s="2">
        <v>1.5029055069999999</v>
      </c>
      <c r="H325">
        <v>3</v>
      </c>
      <c r="I325">
        <v>30</v>
      </c>
      <c r="J325">
        <v>0.1</v>
      </c>
      <c r="K325">
        <v>8</v>
      </c>
      <c r="L325">
        <v>2.67</v>
      </c>
      <c r="M325">
        <v>0.26700000000000002</v>
      </c>
      <c r="N325">
        <v>1.19</v>
      </c>
      <c r="O325" t="s">
        <v>31</v>
      </c>
      <c r="P325">
        <v>0.27</v>
      </c>
      <c r="Q325">
        <v>0.63</v>
      </c>
      <c r="R325">
        <v>4.5999999999999999E-2</v>
      </c>
      <c r="S325">
        <v>6.3E-2</v>
      </c>
      <c r="T325" t="s">
        <v>31</v>
      </c>
      <c r="U325" t="s">
        <v>31</v>
      </c>
      <c r="V325" t="s">
        <v>31</v>
      </c>
      <c r="W325" t="s">
        <v>31</v>
      </c>
      <c r="X325" t="s">
        <v>31</v>
      </c>
      <c r="Y325" s="4" t="str">
        <f>IFERROR(35*R325+14.1*S325+15.1*W325, "NA")</f>
        <v>NA</v>
      </c>
      <c r="Z325" s="5" t="str">
        <f>IFERROR(35*R325+14.1*S325+15.1*X325, "NA")</f>
        <v>NA</v>
      </c>
      <c r="AA325" s="5" t="str">
        <f>IFERROR(35*R325+14.1*S325+15.1*V325, "NA")</f>
        <v>NA</v>
      </c>
      <c r="AB325" s="5" t="str">
        <f>IFERROR(Z325*P325, "NA")</f>
        <v>NA</v>
      </c>
      <c r="AC325">
        <v>0</v>
      </c>
      <c r="AD325">
        <v>0</v>
      </c>
    </row>
    <row r="326" spans="1:30" hidden="1">
      <c r="A326" t="s">
        <v>87</v>
      </c>
      <c r="B326" t="s">
        <v>118</v>
      </c>
      <c r="C326" t="s">
        <v>128</v>
      </c>
      <c r="D326" t="s">
        <v>169</v>
      </c>
      <c r="E326">
        <v>39</v>
      </c>
      <c r="F326">
        <v>8.3000000000000007</v>
      </c>
      <c r="G326" s="2">
        <v>0.90704089499999996</v>
      </c>
      <c r="H326">
        <v>1</v>
      </c>
      <c r="I326">
        <v>15</v>
      </c>
      <c r="J326">
        <v>0.13300000000000001</v>
      </c>
      <c r="K326" t="s">
        <v>31</v>
      </c>
      <c r="L326">
        <v>2</v>
      </c>
      <c r="M326">
        <v>0.26700000000000002</v>
      </c>
      <c r="N326">
        <v>2.5000000000000001E-2</v>
      </c>
      <c r="O326" t="s">
        <v>31</v>
      </c>
      <c r="P326">
        <v>1.2999999999999999E-2</v>
      </c>
      <c r="Q326" t="s">
        <v>31</v>
      </c>
      <c r="R326">
        <v>0.50800000000000001</v>
      </c>
      <c r="S326" s="6">
        <v>0.05</v>
      </c>
      <c r="T326">
        <v>1.2E-2</v>
      </c>
      <c r="U326">
        <v>4.2000000000000003E-2</v>
      </c>
      <c r="V326" t="s">
        <v>31</v>
      </c>
      <c r="W326" t="s">
        <v>31</v>
      </c>
      <c r="X326">
        <v>5.3999999999999999E-2</v>
      </c>
      <c r="Y326" s="4" t="str">
        <f>IFERROR(35*R326+14.1*S326+15.1*W326, "NA")</f>
        <v>NA</v>
      </c>
      <c r="Z326" s="5">
        <f>IFERROR(35*R326+14.1*S326+15.1*X326, "NA")</f>
        <v>19.3004</v>
      </c>
      <c r="AA326" s="5" t="str">
        <f>IFERROR(35*R326+14.1*S326+15.1*V326, "NA")</f>
        <v>NA</v>
      </c>
      <c r="AB326" s="5">
        <f>IFERROR(Z326*P326, "NA")</f>
        <v>0.25090519999999999</v>
      </c>
      <c r="AC326">
        <v>0</v>
      </c>
      <c r="AD326">
        <v>2</v>
      </c>
    </row>
    <row r="327" spans="1:30" hidden="1">
      <c r="A327" t="s">
        <v>80</v>
      </c>
      <c r="B327" t="s">
        <v>111</v>
      </c>
      <c r="C327" t="s">
        <v>112</v>
      </c>
      <c r="D327" t="s">
        <v>110</v>
      </c>
      <c r="E327">
        <v>200</v>
      </c>
      <c r="F327">
        <v>23.6</v>
      </c>
      <c r="G327" s="2">
        <v>3.785630201</v>
      </c>
      <c r="H327" t="s">
        <v>31</v>
      </c>
      <c r="I327" t="s">
        <v>31</v>
      </c>
      <c r="J327">
        <v>0.04</v>
      </c>
      <c r="K327" t="s">
        <v>31</v>
      </c>
      <c r="L327">
        <v>6.5</v>
      </c>
      <c r="M327">
        <v>0.26</v>
      </c>
      <c r="N327">
        <v>1.38</v>
      </c>
      <c r="O327">
        <v>0.78</v>
      </c>
      <c r="P327">
        <v>0.26</v>
      </c>
      <c r="Q327">
        <v>0.53</v>
      </c>
      <c r="R327">
        <v>3.9E-2</v>
      </c>
      <c r="S327">
        <v>3.5999999999999997E-2</v>
      </c>
      <c r="T327">
        <v>7.5999999999999998E-2</v>
      </c>
      <c r="U327" t="s">
        <v>31</v>
      </c>
      <c r="V327" t="s">
        <v>31</v>
      </c>
      <c r="W327" t="s">
        <v>31</v>
      </c>
      <c r="X327">
        <v>7.5999999999999998E-2</v>
      </c>
      <c r="Y327" s="4" t="str">
        <f>IFERROR(35*R327+14.1*S327+15.1*W327, "NA")</f>
        <v>NA</v>
      </c>
      <c r="Z327" s="5">
        <f>IFERROR(35*R327+14.1*S327+15.1*X327, "NA")</f>
        <v>3.0202</v>
      </c>
      <c r="AA327" s="5" t="str">
        <f>IFERROR(35*R327+14.1*S327+15.1*V327, "NA")</f>
        <v>NA</v>
      </c>
      <c r="AB327" s="5">
        <f>IFERROR(Z327*P327, "NA")</f>
        <v>0.78525200000000006</v>
      </c>
      <c r="AC327">
        <v>0</v>
      </c>
      <c r="AD327">
        <v>0</v>
      </c>
    </row>
    <row r="328" spans="1:30" hidden="1">
      <c r="A328" t="s">
        <v>78</v>
      </c>
      <c r="B328" t="s">
        <v>77</v>
      </c>
      <c r="C328" t="s">
        <v>70</v>
      </c>
      <c r="D328" t="s">
        <v>68</v>
      </c>
      <c r="E328">
        <v>11</v>
      </c>
      <c r="F328">
        <v>6.1</v>
      </c>
      <c r="G328" s="2">
        <v>0.30006296300000002</v>
      </c>
      <c r="H328">
        <v>2</v>
      </c>
      <c r="I328">
        <v>19.899999999999999</v>
      </c>
      <c r="J328">
        <v>0.10100000000000001</v>
      </c>
      <c r="K328" t="s">
        <v>31</v>
      </c>
      <c r="L328" s="30">
        <v>2.5</v>
      </c>
      <c r="M328">
        <v>0.251</v>
      </c>
      <c r="N328">
        <v>1.9570000000000001</v>
      </c>
      <c r="O328">
        <v>2.74</v>
      </c>
      <c r="P328">
        <v>0.91800000000000004</v>
      </c>
      <c r="Q328">
        <v>0.8</v>
      </c>
      <c r="R328">
        <v>9.9000000000000005E-2</v>
      </c>
      <c r="S328">
        <v>6.4000000000000001E-2</v>
      </c>
      <c r="T328">
        <v>1.4E-2</v>
      </c>
      <c r="U328" t="s">
        <v>31</v>
      </c>
      <c r="V328" t="s">
        <v>31</v>
      </c>
      <c r="W328" t="s">
        <v>31</v>
      </c>
      <c r="X328">
        <v>1.4E-2</v>
      </c>
      <c r="Y328" s="4" t="str">
        <f>IFERROR(35*R328+14.1*S328+15.1*W328, "NA")</f>
        <v>NA</v>
      </c>
      <c r="Z328" s="5">
        <f>IFERROR(35*R328+14.1*S328+15.1*X328, "NA")</f>
        <v>4.5788000000000002</v>
      </c>
      <c r="AA328" s="5" t="str">
        <f>IFERROR(35*R328+14.1*S328+15.1*V328, "NA")</f>
        <v>NA</v>
      </c>
      <c r="AB328" s="5">
        <f>IFERROR(Z328*P328, "NA")</f>
        <v>4.2033384000000007</v>
      </c>
      <c r="AC328">
        <v>1</v>
      </c>
      <c r="AD328">
        <v>0</v>
      </c>
    </row>
    <row r="329" spans="1:30" hidden="1">
      <c r="A329" t="s">
        <v>87</v>
      </c>
      <c r="B329" t="s">
        <v>118</v>
      </c>
      <c r="C329" t="s">
        <v>204</v>
      </c>
      <c r="D329" t="s">
        <v>203</v>
      </c>
      <c r="E329">
        <v>54</v>
      </c>
      <c r="F329">
        <v>11.1</v>
      </c>
      <c r="G329" s="2">
        <v>1.205449054</v>
      </c>
      <c r="H329">
        <v>2</v>
      </c>
      <c r="I329">
        <v>84</v>
      </c>
      <c r="J329">
        <v>2.4E-2</v>
      </c>
      <c r="K329">
        <v>21</v>
      </c>
      <c r="L329">
        <v>10.5</v>
      </c>
      <c r="M329">
        <v>0.25</v>
      </c>
      <c r="N329">
        <v>2.5000000000000001E-2</v>
      </c>
      <c r="O329" t="s">
        <v>31</v>
      </c>
      <c r="P329">
        <v>1.2999999999999999E-2</v>
      </c>
      <c r="Q329" t="s">
        <v>31</v>
      </c>
      <c r="R329">
        <v>0.50800000000000001</v>
      </c>
      <c r="S329" s="6">
        <v>0.05</v>
      </c>
      <c r="T329">
        <v>1.2E-2</v>
      </c>
      <c r="U329">
        <v>4.2000000000000003E-2</v>
      </c>
      <c r="V329" t="s">
        <v>31</v>
      </c>
      <c r="W329" t="s">
        <v>31</v>
      </c>
      <c r="X329">
        <v>5.3999999999999999E-2</v>
      </c>
      <c r="Y329" s="4" t="str">
        <f>IFERROR(35*R329+14.1*S329+15.1*W329, "NA")</f>
        <v>NA</v>
      </c>
      <c r="Z329" s="5">
        <f>IFERROR(35*R329+14.1*S329+15.1*X329, "NA")</f>
        <v>19.3004</v>
      </c>
      <c r="AA329" s="5" t="str">
        <f>IFERROR(35*R329+14.1*S329+15.1*V329, "NA")</f>
        <v>NA</v>
      </c>
      <c r="AB329" s="5">
        <f>IFERROR(Z329*P329, "NA")</f>
        <v>0.25090519999999999</v>
      </c>
      <c r="AC329">
        <v>0</v>
      </c>
      <c r="AD329">
        <v>2</v>
      </c>
    </row>
    <row r="330" spans="1:30" hidden="1">
      <c r="A330" t="s">
        <v>89</v>
      </c>
      <c r="B330" t="s">
        <v>88</v>
      </c>
      <c r="C330" t="s">
        <v>128</v>
      </c>
      <c r="D330" t="s">
        <v>168</v>
      </c>
      <c r="E330">
        <v>18.7</v>
      </c>
      <c r="F330">
        <v>6.1</v>
      </c>
      <c r="G330" s="2">
        <v>0.47711740499999999</v>
      </c>
      <c r="H330">
        <v>3</v>
      </c>
      <c r="I330">
        <v>28</v>
      </c>
      <c r="J330">
        <v>0.107</v>
      </c>
      <c r="K330">
        <v>7</v>
      </c>
      <c r="L330">
        <v>2.33</v>
      </c>
      <c r="M330">
        <v>0.25</v>
      </c>
      <c r="N330">
        <v>0.3</v>
      </c>
      <c r="O330" t="s">
        <v>31</v>
      </c>
      <c r="P330" s="6">
        <f>0.61*N330</f>
        <v>0.183</v>
      </c>
      <c r="Q330">
        <v>0.91</v>
      </c>
      <c r="R330">
        <v>2.5000000000000001E-2</v>
      </c>
      <c r="S330">
        <v>6.9000000000000006E-2</v>
      </c>
      <c r="T330" t="s">
        <v>31</v>
      </c>
      <c r="U330" t="s">
        <v>31</v>
      </c>
      <c r="V330" t="s">
        <v>31</v>
      </c>
      <c r="W330">
        <v>0.877</v>
      </c>
      <c r="X330" t="s">
        <v>31</v>
      </c>
      <c r="Y330" s="4">
        <f>IFERROR(35*R330+14.1*S330+15.1*W330, "NA")</f>
        <v>15.090599999999998</v>
      </c>
      <c r="Z330" s="5" t="str">
        <f>IFERROR(35*R330+14.1*S330+15.1*X330, "NA")</f>
        <v>NA</v>
      </c>
      <c r="AA330" s="5" t="str">
        <f>IFERROR(35*R330+14.1*S330+15.1*V330, "NA")</f>
        <v>NA</v>
      </c>
      <c r="AB330" s="5">
        <f>IFERROR(Y330*P330, "NA")</f>
        <v>2.7615797999999998</v>
      </c>
      <c r="AC330">
        <v>0</v>
      </c>
      <c r="AD330">
        <v>2</v>
      </c>
    </row>
    <row r="331" spans="1:30" hidden="1">
      <c r="A331" t="s">
        <v>47</v>
      </c>
      <c r="B331" t="s">
        <v>46</v>
      </c>
      <c r="C331" t="s">
        <v>32</v>
      </c>
      <c r="D331" t="s">
        <v>29</v>
      </c>
      <c r="E331">
        <v>1250</v>
      </c>
      <c r="F331">
        <v>19.100000000000001</v>
      </c>
      <c r="G331" s="2">
        <v>18.781880900000001</v>
      </c>
      <c r="H331">
        <v>7</v>
      </c>
      <c r="I331">
        <v>276</v>
      </c>
      <c r="J331">
        <v>2.3E-2</v>
      </c>
      <c r="K331">
        <v>76</v>
      </c>
      <c r="L331" s="2">
        <v>10.86</v>
      </c>
      <c r="M331">
        <v>0.24399999999999999</v>
      </c>
      <c r="N331">
        <v>1.421</v>
      </c>
      <c r="O331">
        <v>0.46</v>
      </c>
      <c r="P331">
        <v>0.32300000000000001</v>
      </c>
      <c r="Q331">
        <v>0.68</v>
      </c>
      <c r="R331">
        <v>0.13600000000000001</v>
      </c>
      <c r="S331">
        <v>5.0999999999999997E-2</v>
      </c>
      <c r="T331">
        <v>4.0000000000000001E-3</v>
      </c>
      <c r="U331">
        <v>0.182</v>
      </c>
      <c r="V331" t="s">
        <v>31</v>
      </c>
      <c r="W331">
        <v>0.69899999999999995</v>
      </c>
      <c r="X331">
        <v>0.186</v>
      </c>
      <c r="Y331" s="4">
        <f>IFERROR(35*R331+14.1*S331+15.1*W331, "NA")</f>
        <v>16.033999999999999</v>
      </c>
      <c r="Z331" s="5">
        <f>IFERROR(35*R331+14.1*S331+15.1*X331, "NA")</f>
        <v>8.287700000000001</v>
      </c>
      <c r="AA331" s="5" t="str">
        <f>IFERROR(35*R331+14.1*S331+15.1*V331, "NA")</f>
        <v>NA</v>
      </c>
      <c r="AB331" s="5">
        <f>IFERROR(Y331*P331, "NA")</f>
        <v>5.1789819999999995</v>
      </c>
      <c r="AC331">
        <v>0</v>
      </c>
      <c r="AD331">
        <v>0</v>
      </c>
    </row>
    <row r="332" spans="1:30" hidden="1">
      <c r="A332" t="s">
        <v>47</v>
      </c>
      <c r="B332" t="s">
        <v>46</v>
      </c>
      <c r="C332" t="s">
        <v>204</v>
      </c>
      <c r="D332" t="s">
        <v>210</v>
      </c>
      <c r="E332">
        <v>69.5</v>
      </c>
      <c r="F332">
        <v>13.3</v>
      </c>
      <c r="G332" s="2">
        <v>1.5029055069999999</v>
      </c>
      <c r="H332">
        <v>5</v>
      </c>
      <c r="I332">
        <v>33</v>
      </c>
      <c r="J332">
        <v>0.152</v>
      </c>
      <c r="K332" t="s">
        <v>31</v>
      </c>
      <c r="L332">
        <v>1.6</v>
      </c>
      <c r="M332">
        <v>0.24199999999999999</v>
      </c>
      <c r="N332">
        <v>1.421</v>
      </c>
      <c r="O332">
        <v>0.46</v>
      </c>
      <c r="P332">
        <v>0.32300000000000001</v>
      </c>
      <c r="Q332">
        <v>0.68</v>
      </c>
      <c r="R332">
        <v>0.13600000000000001</v>
      </c>
      <c r="S332">
        <v>5.0999999999999997E-2</v>
      </c>
      <c r="T332">
        <v>4.0000000000000001E-3</v>
      </c>
      <c r="U332">
        <v>0.182</v>
      </c>
      <c r="V332" t="s">
        <v>31</v>
      </c>
      <c r="W332">
        <v>0.69899999999999995</v>
      </c>
      <c r="X332">
        <v>0.186</v>
      </c>
      <c r="Y332" s="4">
        <f>IFERROR(35*R332+14.1*S332+15.1*W332, "NA")</f>
        <v>16.033999999999999</v>
      </c>
      <c r="Z332" s="5">
        <f>IFERROR(35*R332+14.1*S332+15.1*X332, "NA")</f>
        <v>8.287700000000001</v>
      </c>
      <c r="AA332" s="5" t="str">
        <f>IFERROR(35*R332+14.1*S332+15.1*V332, "NA")</f>
        <v>NA</v>
      </c>
      <c r="AB332" s="5">
        <f>IFERROR(Y332*P332, "NA")</f>
        <v>5.1789819999999995</v>
      </c>
      <c r="AC332">
        <v>0</v>
      </c>
      <c r="AD332">
        <v>0</v>
      </c>
    </row>
    <row r="333" spans="1:30" hidden="1">
      <c r="A333" t="s">
        <v>47</v>
      </c>
      <c r="B333" t="s">
        <v>46</v>
      </c>
      <c r="C333" t="s">
        <v>200</v>
      </c>
      <c r="D333" t="s">
        <v>202</v>
      </c>
      <c r="E333">
        <v>89.7</v>
      </c>
      <c r="F333">
        <v>20.5</v>
      </c>
      <c r="G333" s="2">
        <v>1.8783555249999999</v>
      </c>
      <c r="H333">
        <v>73</v>
      </c>
      <c r="I333">
        <v>276</v>
      </c>
      <c r="J333">
        <v>0.23400000000000001</v>
      </c>
      <c r="K333">
        <v>75</v>
      </c>
      <c r="L333">
        <v>1.03</v>
      </c>
      <c r="M333">
        <v>0.24099999999999999</v>
      </c>
      <c r="N333">
        <v>1.421</v>
      </c>
      <c r="O333">
        <v>0.46</v>
      </c>
      <c r="P333">
        <v>0.32300000000000001</v>
      </c>
      <c r="Q333">
        <v>0.68</v>
      </c>
      <c r="R333">
        <v>0.13600000000000001</v>
      </c>
      <c r="S333">
        <v>5.0999999999999997E-2</v>
      </c>
      <c r="T333">
        <v>4.0000000000000001E-3</v>
      </c>
      <c r="U333">
        <v>0.182</v>
      </c>
      <c r="V333" t="s">
        <v>31</v>
      </c>
      <c r="W333">
        <v>0.69899999999999995</v>
      </c>
      <c r="X333">
        <v>0.186</v>
      </c>
      <c r="Y333" s="4">
        <f>IFERROR(35*R333+14.1*S333+15.1*W333, "NA")</f>
        <v>16.033999999999999</v>
      </c>
      <c r="Z333" s="5">
        <f>IFERROR(35*R333+14.1*S333+15.1*X333, "NA")</f>
        <v>8.287700000000001</v>
      </c>
      <c r="AA333" s="5" t="str">
        <f>IFERROR(35*R333+14.1*S333+15.1*V333, "NA")</f>
        <v>NA</v>
      </c>
      <c r="AB333" s="5">
        <f>IFERROR(Y333*P333, "NA")</f>
        <v>5.1789819999999995</v>
      </c>
      <c r="AC333">
        <v>0</v>
      </c>
      <c r="AD333">
        <v>0</v>
      </c>
    </row>
    <row r="334" spans="1:30" hidden="1">
      <c r="A334" t="s">
        <v>47</v>
      </c>
      <c r="B334" t="s">
        <v>46</v>
      </c>
      <c r="C334" t="s">
        <v>64</v>
      </c>
      <c r="D334" t="s">
        <v>121</v>
      </c>
      <c r="E334">
        <v>343.5</v>
      </c>
      <c r="F334">
        <v>30.1</v>
      </c>
      <c r="G334" s="2">
        <v>6.0734919850000004</v>
      </c>
      <c r="H334" t="s">
        <v>31</v>
      </c>
      <c r="I334" t="s">
        <v>31</v>
      </c>
      <c r="J334">
        <v>3.4000000000000002E-2</v>
      </c>
      <c r="K334" t="s">
        <v>31</v>
      </c>
      <c r="L334">
        <v>6.95</v>
      </c>
      <c r="M334">
        <v>0.23599999999999999</v>
      </c>
      <c r="N334">
        <v>1.421</v>
      </c>
      <c r="O334">
        <v>0.46</v>
      </c>
      <c r="P334">
        <v>0.32300000000000001</v>
      </c>
      <c r="Q334">
        <v>0.68</v>
      </c>
      <c r="R334">
        <v>0.13600000000000001</v>
      </c>
      <c r="S334">
        <v>5.0999999999999997E-2</v>
      </c>
      <c r="T334">
        <v>4.0000000000000001E-3</v>
      </c>
      <c r="U334">
        <v>0.182</v>
      </c>
      <c r="V334" t="s">
        <v>31</v>
      </c>
      <c r="W334">
        <v>0.69899999999999995</v>
      </c>
      <c r="X334">
        <v>0.186</v>
      </c>
      <c r="Y334" s="4">
        <f>IFERROR(35*R334+14.1*S334+15.1*W334, "NA")</f>
        <v>16.033999999999999</v>
      </c>
      <c r="Z334" s="5">
        <f>IFERROR(35*R334+14.1*S334+15.1*X334, "NA")</f>
        <v>8.287700000000001</v>
      </c>
      <c r="AA334" s="5" t="str">
        <f>IFERROR(35*R334+14.1*S334+15.1*V334, "NA")</f>
        <v>NA</v>
      </c>
      <c r="AB334" s="5">
        <f>IFERROR(Y334*P334, "NA")</f>
        <v>5.1789819999999995</v>
      </c>
      <c r="AC334">
        <v>0</v>
      </c>
      <c r="AD334">
        <v>0</v>
      </c>
    </row>
    <row r="335" spans="1:30" hidden="1">
      <c r="A335" t="s">
        <v>47</v>
      </c>
      <c r="B335" t="s">
        <v>46</v>
      </c>
      <c r="C335" t="s">
        <v>112</v>
      </c>
      <c r="D335" t="s">
        <v>110</v>
      </c>
      <c r="E335">
        <v>200</v>
      </c>
      <c r="F335">
        <v>23.6</v>
      </c>
      <c r="G335" s="2">
        <v>3.785630201</v>
      </c>
      <c r="H335" t="s">
        <v>31</v>
      </c>
      <c r="I335" t="s">
        <v>31</v>
      </c>
      <c r="J335">
        <v>4.2000000000000003E-2</v>
      </c>
      <c r="K335" t="s">
        <v>31</v>
      </c>
      <c r="L335">
        <v>5.54</v>
      </c>
      <c r="M335">
        <v>0.23300000000000001</v>
      </c>
      <c r="N335">
        <v>1.421</v>
      </c>
      <c r="O335">
        <v>0.46</v>
      </c>
      <c r="P335">
        <v>0.32300000000000001</v>
      </c>
      <c r="Q335">
        <v>0.68</v>
      </c>
      <c r="R335">
        <v>0.13600000000000001</v>
      </c>
      <c r="S335">
        <v>5.0999999999999997E-2</v>
      </c>
      <c r="T335">
        <v>4.0000000000000001E-3</v>
      </c>
      <c r="U335">
        <v>0.182</v>
      </c>
      <c r="V335" t="s">
        <v>31</v>
      </c>
      <c r="W335">
        <v>0.69899999999999995</v>
      </c>
      <c r="X335">
        <v>0.186</v>
      </c>
      <c r="Y335" s="4">
        <f>IFERROR(35*R335+14.1*S335+15.1*W335, "NA")</f>
        <v>16.033999999999999</v>
      </c>
      <c r="Z335" s="5">
        <f>IFERROR(35*R335+14.1*S335+15.1*X335, "NA")</f>
        <v>8.287700000000001</v>
      </c>
      <c r="AA335" s="5" t="str">
        <f>IFERROR(35*R335+14.1*S335+15.1*V335, "NA")</f>
        <v>NA</v>
      </c>
      <c r="AB335" s="5">
        <f>IFERROR(Y335*P335, "NA")</f>
        <v>5.1789819999999995</v>
      </c>
      <c r="AC335">
        <v>0</v>
      </c>
      <c r="AD335">
        <v>0</v>
      </c>
    </row>
    <row r="336" spans="1:30" hidden="1">
      <c r="A336" t="s">
        <v>65</v>
      </c>
      <c r="B336" t="s">
        <v>246</v>
      </c>
      <c r="C336" t="s">
        <v>128</v>
      </c>
      <c r="D336" t="s">
        <v>178</v>
      </c>
      <c r="E336">
        <v>32.5</v>
      </c>
      <c r="F336">
        <v>8.9</v>
      </c>
      <c r="G336" s="2">
        <v>0.77343226300000001</v>
      </c>
      <c r="H336">
        <v>5</v>
      </c>
      <c r="I336">
        <v>30</v>
      </c>
      <c r="J336">
        <v>0.16700000000000001</v>
      </c>
      <c r="K336">
        <v>7</v>
      </c>
      <c r="L336">
        <v>1.4</v>
      </c>
      <c r="M336">
        <v>0.23300000000000001</v>
      </c>
      <c r="N336" t="s">
        <v>31</v>
      </c>
      <c r="O336" t="s">
        <v>31</v>
      </c>
      <c r="P336" t="s">
        <v>31</v>
      </c>
      <c r="Q336" t="s">
        <v>31</v>
      </c>
      <c r="R336" t="s">
        <v>31</v>
      </c>
      <c r="S336" t="s">
        <v>31</v>
      </c>
      <c r="T336" t="s">
        <v>31</v>
      </c>
      <c r="U336" t="s">
        <v>31</v>
      </c>
      <c r="V336" t="s">
        <v>31</v>
      </c>
      <c r="W336" t="s">
        <v>31</v>
      </c>
      <c r="X336" t="s">
        <v>31</v>
      </c>
      <c r="Y336" s="4" t="str">
        <f>IFERROR(35*R336+14.1*S336+15.1*W336, "NA")</f>
        <v>NA</v>
      </c>
      <c r="Z336" s="5" t="str">
        <f>IFERROR(35*R336+14.1*S336+15.1*X336, "NA")</f>
        <v>NA</v>
      </c>
      <c r="AA336" s="5" t="str">
        <f>IFERROR(35*R336+14.1*S336+15.1*V336, "NA")</f>
        <v>NA</v>
      </c>
      <c r="AB336" s="5" t="str">
        <f>IFERROR(Z336*P336, "NA")</f>
        <v>NA</v>
      </c>
      <c r="AC336">
        <v>0</v>
      </c>
      <c r="AD336">
        <v>0</v>
      </c>
    </row>
    <row r="337" spans="1:30" hidden="1">
      <c r="A337" t="s">
        <v>141</v>
      </c>
      <c r="B337" t="s">
        <v>140</v>
      </c>
      <c r="C337" t="s">
        <v>128</v>
      </c>
      <c r="D337" t="s">
        <v>126</v>
      </c>
      <c r="E337">
        <v>18</v>
      </c>
      <c r="F337">
        <v>7.4</v>
      </c>
      <c r="G337" s="2">
        <v>0.46147037800000001</v>
      </c>
      <c r="H337">
        <v>16</v>
      </c>
      <c r="I337">
        <v>36</v>
      </c>
      <c r="J337">
        <v>0.44400000000000001</v>
      </c>
      <c r="K337">
        <v>8</v>
      </c>
      <c r="L337">
        <v>0.5</v>
      </c>
      <c r="M337">
        <v>0.222</v>
      </c>
      <c r="N337">
        <v>0.98</v>
      </c>
      <c r="O337" s="53">
        <f>0.33*N337</f>
        <v>0.32340000000000002</v>
      </c>
      <c r="P337" s="53">
        <f>O337*(1-Q337)</f>
        <v>8.0850000000000005E-2</v>
      </c>
      <c r="Q337">
        <v>0.75</v>
      </c>
      <c r="R337">
        <v>0.155</v>
      </c>
      <c r="S337">
        <v>9.2999999999999999E-2</v>
      </c>
      <c r="T337" t="s">
        <v>31</v>
      </c>
      <c r="U337" t="s">
        <v>31</v>
      </c>
      <c r="V337" t="s">
        <v>31</v>
      </c>
      <c r="W337">
        <v>0.70299999999999996</v>
      </c>
      <c r="X337" t="s">
        <v>31</v>
      </c>
      <c r="Y337" s="4">
        <f>IFERROR(35*R337+14.1*S337+15.1*W337, "NA")</f>
        <v>17.351599999999998</v>
      </c>
      <c r="Z337" s="5" t="str">
        <f>IFERROR(35*R337+14.1*S337+15.1*X337, "NA")</f>
        <v>NA</v>
      </c>
      <c r="AA337" s="5" t="str">
        <f>IFERROR(35*R337+14.1*S337+15.1*V337, "NA")</f>
        <v>NA</v>
      </c>
      <c r="AB337" s="5">
        <f>IFERROR(Y337*P337, "NA")</f>
        <v>1.4028768599999999</v>
      </c>
      <c r="AC337">
        <v>0</v>
      </c>
      <c r="AD337">
        <v>1</v>
      </c>
    </row>
    <row r="338" spans="1:30" hidden="1">
      <c r="A338" t="s">
        <v>129</v>
      </c>
      <c r="B338" t="s">
        <v>192</v>
      </c>
      <c r="C338" t="s">
        <v>128</v>
      </c>
      <c r="D338" t="s">
        <v>178</v>
      </c>
      <c r="E338">
        <v>32.5</v>
      </c>
      <c r="F338">
        <v>8.9</v>
      </c>
      <c r="G338" s="2">
        <v>0.77343226300000001</v>
      </c>
      <c r="H338">
        <v>4</v>
      </c>
      <c r="I338">
        <v>23</v>
      </c>
      <c r="J338">
        <v>0.17399999999999999</v>
      </c>
      <c r="K338">
        <v>5</v>
      </c>
      <c r="L338">
        <v>1.25</v>
      </c>
      <c r="M338">
        <v>0.217</v>
      </c>
      <c r="N338" t="s">
        <v>31</v>
      </c>
      <c r="O338" t="s">
        <v>31</v>
      </c>
      <c r="P338" t="s">
        <v>31</v>
      </c>
      <c r="Q338" t="s">
        <v>31</v>
      </c>
      <c r="R338" t="s">
        <v>31</v>
      </c>
      <c r="S338" t="s">
        <v>31</v>
      </c>
      <c r="T338" t="s">
        <v>31</v>
      </c>
      <c r="U338" t="s">
        <v>31</v>
      </c>
      <c r="V338" t="s">
        <v>31</v>
      </c>
      <c r="W338" t="s">
        <v>31</v>
      </c>
      <c r="X338" t="s">
        <v>31</v>
      </c>
      <c r="Y338" s="4" t="str">
        <f>IFERROR(35*R338+14.1*S338+15.1*W338, "NA")</f>
        <v>NA</v>
      </c>
      <c r="Z338" s="5" t="str">
        <f>IFERROR(35*R338+14.1*S338+15.1*X338, "NA")</f>
        <v>NA</v>
      </c>
      <c r="AA338" s="5" t="str">
        <f>IFERROR(35*R338+14.1*S338+15.1*V338, "NA")</f>
        <v>NA</v>
      </c>
      <c r="AB338" s="5" t="str">
        <f>IFERROR(Z338*P338, "NA")</f>
        <v>NA</v>
      </c>
      <c r="AC338">
        <v>0</v>
      </c>
      <c r="AD338">
        <v>0</v>
      </c>
    </row>
    <row r="339" spans="1:30" hidden="1">
      <c r="A339" t="s">
        <v>101</v>
      </c>
      <c r="B339" t="s">
        <v>100</v>
      </c>
      <c r="C339" t="s">
        <v>128</v>
      </c>
      <c r="D339" t="s">
        <v>169</v>
      </c>
      <c r="E339">
        <v>39</v>
      </c>
      <c r="F339">
        <v>8.3000000000000007</v>
      </c>
      <c r="G339" s="2">
        <v>0.90704089499999996</v>
      </c>
      <c r="H339">
        <v>17</v>
      </c>
      <c r="I339">
        <v>32</v>
      </c>
      <c r="J339">
        <v>0.53100000000000003</v>
      </c>
      <c r="K339">
        <v>6</v>
      </c>
      <c r="L339">
        <v>0.4</v>
      </c>
      <c r="M339">
        <v>0.21299999999999999</v>
      </c>
      <c r="N339">
        <v>9.56</v>
      </c>
      <c r="O339" t="s">
        <v>31</v>
      </c>
      <c r="P339" t="s">
        <v>31</v>
      </c>
      <c r="Q339">
        <v>0.9</v>
      </c>
      <c r="R339">
        <v>2.1999999999999999E-2</v>
      </c>
      <c r="S339" t="s">
        <v>31</v>
      </c>
      <c r="T339" t="s">
        <v>31</v>
      </c>
      <c r="U339" t="s">
        <v>31</v>
      </c>
      <c r="V339" t="s">
        <v>31</v>
      </c>
      <c r="W339" t="s">
        <v>31</v>
      </c>
      <c r="X339" t="s">
        <v>31</v>
      </c>
      <c r="Y339" s="4" t="str">
        <f>IFERROR(35*R339+14.1*S339+15.1*W339, "NA")</f>
        <v>NA</v>
      </c>
      <c r="Z339" s="5" t="str">
        <f>IFERROR(35*R339+14.1*S339+15.1*X339, "NA")</f>
        <v>NA</v>
      </c>
      <c r="AA339" s="5" t="str">
        <f>IFERROR(35*R339+14.1*S339+15.1*V339, "NA")</f>
        <v>NA</v>
      </c>
      <c r="AB339" s="5" t="str">
        <f>IFERROR(Z339*P339, "NA")</f>
        <v>NA</v>
      </c>
      <c r="AC339">
        <v>0</v>
      </c>
      <c r="AD339">
        <v>0</v>
      </c>
    </row>
    <row r="340" spans="1:30" hidden="1">
      <c r="A340" t="s">
        <v>67</v>
      </c>
      <c r="B340" t="s">
        <v>117</v>
      </c>
      <c r="C340" t="s">
        <v>64</v>
      </c>
      <c r="D340" t="s">
        <v>113</v>
      </c>
      <c r="E340">
        <v>331</v>
      </c>
      <c r="F340">
        <v>30.7</v>
      </c>
      <c r="G340" s="2">
        <v>5.8798753819999998</v>
      </c>
      <c r="H340">
        <v>3</v>
      </c>
      <c r="I340">
        <v>44</v>
      </c>
      <c r="J340">
        <v>6.8000000000000005E-2</v>
      </c>
      <c r="K340">
        <v>9</v>
      </c>
      <c r="L340">
        <v>3</v>
      </c>
      <c r="M340">
        <v>0.20499999999999999</v>
      </c>
      <c r="N340">
        <v>0.124</v>
      </c>
      <c r="O340" t="s">
        <v>31</v>
      </c>
      <c r="P340" s="6">
        <f>0.75*N340</f>
        <v>9.2999999999999999E-2</v>
      </c>
      <c r="Q340" t="s">
        <v>31</v>
      </c>
      <c r="R340" t="s">
        <v>31</v>
      </c>
      <c r="S340" t="s">
        <v>31</v>
      </c>
      <c r="T340" t="s">
        <v>31</v>
      </c>
      <c r="U340" t="s">
        <v>31</v>
      </c>
      <c r="V340" t="s">
        <v>31</v>
      </c>
      <c r="W340" t="s">
        <v>31</v>
      </c>
      <c r="X340" t="s">
        <v>31</v>
      </c>
      <c r="Y340" s="4" t="str">
        <f>IFERROR(35*R340+14.1*S340+15.1*W340, "NA")</f>
        <v>NA</v>
      </c>
      <c r="Z340" s="5" t="str">
        <f>IFERROR(35*R340+14.1*S340+15.1*X340, "NA")</f>
        <v>NA</v>
      </c>
      <c r="AA340" s="5" t="str">
        <f>IFERROR(35*R340+14.1*S340+15.1*V340, "NA")</f>
        <v>NA</v>
      </c>
      <c r="AB340" s="5" t="str">
        <f>IFERROR(Z340*P340, "NA")</f>
        <v>NA</v>
      </c>
      <c r="AC340">
        <v>0</v>
      </c>
      <c r="AD340">
        <v>2</v>
      </c>
    </row>
    <row r="341" spans="1:30" hidden="1">
      <c r="A341" t="s">
        <v>67</v>
      </c>
      <c r="B341" t="s">
        <v>66</v>
      </c>
      <c r="C341" t="s">
        <v>204</v>
      </c>
      <c r="D341" t="s">
        <v>203</v>
      </c>
      <c r="E341">
        <v>54</v>
      </c>
      <c r="F341">
        <v>11.1</v>
      </c>
      <c r="G341" s="2">
        <v>1.205449054</v>
      </c>
      <c r="H341">
        <v>5</v>
      </c>
      <c r="I341">
        <v>250</v>
      </c>
      <c r="J341">
        <v>0.02</v>
      </c>
      <c r="K341" t="s">
        <v>31</v>
      </c>
      <c r="L341" s="30">
        <v>10.029999999999999</v>
      </c>
      <c r="M341">
        <v>0.20100000000000001</v>
      </c>
      <c r="N341" s="12" t="s">
        <v>31</v>
      </c>
      <c r="O341" t="s">
        <v>31</v>
      </c>
      <c r="P341" s="6" t="e">
        <f>0.75*N341</f>
        <v>#VALUE!</v>
      </c>
      <c r="Q341" t="s">
        <v>31</v>
      </c>
      <c r="R341" t="s">
        <v>31</v>
      </c>
      <c r="S341" t="s">
        <v>31</v>
      </c>
      <c r="T341" t="s">
        <v>31</v>
      </c>
      <c r="U341" t="s">
        <v>31</v>
      </c>
      <c r="V341" t="s">
        <v>31</v>
      </c>
      <c r="W341" t="s">
        <v>31</v>
      </c>
      <c r="X341" t="s">
        <v>31</v>
      </c>
      <c r="Y341" s="4" t="str">
        <f>IFERROR(35*R341+14.1*S341+15.1*W341, "NA")</f>
        <v>NA</v>
      </c>
      <c r="Z341" s="5" t="str">
        <f>IFERROR(35*R341+14.1*S341+15.1*X341, "NA")</f>
        <v>NA</v>
      </c>
      <c r="AA341" s="5" t="str">
        <f>IFERROR(35*R341+14.1*S341+15.1*V341, "NA")</f>
        <v>NA</v>
      </c>
      <c r="AB341" s="5" t="str">
        <f>IFERROR(Z341*P341, "NA")</f>
        <v>NA</v>
      </c>
      <c r="AC341">
        <v>2</v>
      </c>
      <c r="AD341">
        <v>2</v>
      </c>
    </row>
    <row r="342" spans="1:30" hidden="1">
      <c r="A342" t="s">
        <v>39</v>
      </c>
      <c r="B342" t="s">
        <v>38</v>
      </c>
      <c r="C342" t="s">
        <v>70</v>
      </c>
      <c r="D342" t="s">
        <v>90</v>
      </c>
      <c r="E342">
        <v>15</v>
      </c>
      <c r="F342">
        <v>6.9</v>
      </c>
      <c r="G342" s="2">
        <v>0.39349502400000003</v>
      </c>
      <c r="H342">
        <v>1</v>
      </c>
      <c r="I342">
        <v>15</v>
      </c>
      <c r="J342">
        <v>0.2</v>
      </c>
      <c r="K342" t="s">
        <v>31</v>
      </c>
      <c r="L342">
        <v>1</v>
      </c>
      <c r="M342">
        <v>0.2</v>
      </c>
      <c r="N342">
        <v>1.6</v>
      </c>
      <c r="O342">
        <v>0.7</v>
      </c>
      <c r="P342" s="53">
        <f>O342*(1-Q342)</f>
        <v>0.13299999999999995</v>
      </c>
      <c r="Q342">
        <v>0.81</v>
      </c>
      <c r="R342">
        <v>6.3E-2</v>
      </c>
      <c r="S342">
        <v>6.8000000000000005E-2</v>
      </c>
      <c r="T342" t="s">
        <v>31</v>
      </c>
      <c r="U342" t="s">
        <v>31</v>
      </c>
      <c r="V342" t="s">
        <v>31</v>
      </c>
      <c r="W342">
        <v>0.82699999999999996</v>
      </c>
      <c r="X342" t="s">
        <v>31</v>
      </c>
      <c r="Y342" s="4">
        <f>IFERROR(35*R342+14.1*S342+15.1*W342, "NA")</f>
        <v>15.651499999999999</v>
      </c>
      <c r="Z342" s="5" t="str">
        <f>IFERROR(35*R342+14.1*S342+15.1*X342, "NA")</f>
        <v>NA</v>
      </c>
      <c r="AA342" s="5" t="str">
        <f>IFERROR(35*R342+14.1*S342+15.1*V342, "NA")</f>
        <v>NA</v>
      </c>
      <c r="AB342" s="5">
        <f>IFERROR(Y342*P342, "NA")</f>
        <v>2.0816494999999993</v>
      </c>
      <c r="AC342">
        <v>0</v>
      </c>
      <c r="AD342">
        <v>1</v>
      </c>
    </row>
    <row r="343" spans="1:30" hidden="1">
      <c r="A343" t="s">
        <v>141</v>
      </c>
      <c r="B343" t="s">
        <v>140</v>
      </c>
      <c r="C343" t="s">
        <v>128</v>
      </c>
      <c r="D343" t="s">
        <v>126</v>
      </c>
      <c r="E343">
        <v>18</v>
      </c>
      <c r="F343">
        <v>7.4</v>
      </c>
      <c r="G343" s="2">
        <v>0.46147037800000001</v>
      </c>
      <c r="H343">
        <v>7</v>
      </c>
      <c r="I343">
        <v>40</v>
      </c>
      <c r="J343">
        <v>0.17499999999999999</v>
      </c>
      <c r="K343">
        <v>8</v>
      </c>
      <c r="L343">
        <v>1.1399999999999999</v>
      </c>
      <c r="M343">
        <v>0.2</v>
      </c>
      <c r="N343">
        <v>0.98</v>
      </c>
      <c r="O343" s="53">
        <f>0.33*N343</f>
        <v>0.32340000000000002</v>
      </c>
      <c r="P343" s="53">
        <f>O343*(1-Q343)</f>
        <v>8.0850000000000005E-2</v>
      </c>
      <c r="Q343">
        <v>0.75</v>
      </c>
      <c r="R343">
        <v>0.155</v>
      </c>
      <c r="S343">
        <v>9.2999999999999999E-2</v>
      </c>
      <c r="T343" t="s">
        <v>31</v>
      </c>
      <c r="U343" t="s">
        <v>31</v>
      </c>
      <c r="V343" t="s">
        <v>31</v>
      </c>
      <c r="W343">
        <v>0.70299999999999996</v>
      </c>
      <c r="X343" t="s">
        <v>31</v>
      </c>
      <c r="Y343" s="4">
        <f>IFERROR(35*R343+14.1*S343+15.1*W343, "NA")</f>
        <v>17.351599999999998</v>
      </c>
      <c r="Z343" s="5" t="str">
        <f>IFERROR(35*R343+14.1*S343+15.1*X343, "NA")</f>
        <v>NA</v>
      </c>
      <c r="AA343" s="5" t="str">
        <f>IFERROR(35*R343+14.1*S343+15.1*V343, "NA")</f>
        <v>NA</v>
      </c>
      <c r="AB343" s="5">
        <f>IFERROR(Y343*P343, "NA")</f>
        <v>1.4028768599999999</v>
      </c>
      <c r="AC343">
        <v>0</v>
      </c>
      <c r="AD343">
        <v>1</v>
      </c>
    </row>
    <row r="344" spans="1:30" hidden="1">
      <c r="A344" t="s">
        <v>67</v>
      </c>
      <c r="B344" t="s">
        <v>154</v>
      </c>
      <c r="C344" t="s">
        <v>128</v>
      </c>
      <c r="D344" t="s">
        <v>126</v>
      </c>
      <c r="E344">
        <v>18</v>
      </c>
      <c r="F344">
        <v>7.4</v>
      </c>
      <c r="G344" s="2">
        <v>0.46147037800000001</v>
      </c>
      <c r="H344">
        <v>6</v>
      </c>
      <c r="I344">
        <v>254</v>
      </c>
      <c r="J344">
        <v>2.4E-2</v>
      </c>
      <c r="K344" t="s">
        <v>31</v>
      </c>
      <c r="L344" s="30">
        <v>8.33</v>
      </c>
      <c r="M344">
        <v>0.19700000000000001</v>
      </c>
      <c r="N344" t="s">
        <v>31</v>
      </c>
      <c r="O344" t="s">
        <v>31</v>
      </c>
      <c r="P344" s="6" t="e">
        <f>0.75*N344</f>
        <v>#VALUE!</v>
      </c>
      <c r="Q344" t="s">
        <v>31</v>
      </c>
      <c r="R344" t="s">
        <v>31</v>
      </c>
      <c r="S344" t="s">
        <v>31</v>
      </c>
      <c r="T344" t="s">
        <v>31</v>
      </c>
      <c r="U344" t="s">
        <v>31</v>
      </c>
      <c r="V344" t="s">
        <v>31</v>
      </c>
      <c r="W344" t="s">
        <v>31</v>
      </c>
      <c r="X344" t="s">
        <v>31</v>
      </c>
      <c r="Y344" s="4" t="str">
        <f>IFERROR(35*R344+14.1*S344+15.1*W344, "NA")</f>
        <v>NA</v>
      </c>
      <c r="Z344" s="5" t="str">
        <f>IFERROR(35*R344+14.1*S344+15.1*X344, "NA")</f>
        <v>NA</v>
      </c>
      <c r="AA344" s="5" t="str">
        <f>IFERROR(35*R344+14.1*S344+15.1*V344, "NA")</f>
        <v>NA</v>
      </c>
      <c r="AB344" s="5" t="str">
        <f>IFERROR(Z344*P344, "NA")</f>
        <v>NA</v>
      </c>
      <c r="AC344">
        <v>2</v>
      </c>
      <c r="AD344">
        <v>2</v>
      </c>
    </row>
    <row r="345" spans="1:30" hidden="1">
      <c r="A345" t="s">
        <v>82</v>
      </c>
      <c r="B345" t="s">
        <v>81</v>
      </c>
      <c r="C345" t="s">
        <v>70</v>
      </c>
      <c r="D345" t="s">
        <v>90</v>
      </c>
      <c r="E345">
        <v>15</v>
      </c>
      <c r="F345">
        <v>6.9</v>
      </c>
      <c r="G345" s="2">
        <v>0.39349502400000003</v>
      </c>
      <c r="H345">
        <v>5</v>
      </c>
      <c r="I345">
        <v>56</v>
      </c>
      <c r="J345">
        <v>8.8999999999999996E-2</v>
      </c>
      <c r="K345">
        <v>11</v>
      </c>
      <c r="L345">
        <v>2.2000000000000002</v>
      </c>
      <c r="M345">
        <v>0.19600000000000001</v>
      </c>
      <c r="N345">
        <v>0.74199999999999999</v>
      </c>
      <c r="O345">
        <v>0.59</v>
      </c>
      <c r="P345">
        <v>0.56899999999999995</v>
      </c>
      <c r="Q345">
        <v>0.8</v>
      </c>
      <c r="R345">
        <v>7.4999999999999997E-2</v>
      </c>
      <c r="S345">
        <v>4.8000000000000001E-2</v>
      </c>
      <c r="T345">
        <v>5.2999999999999999E-2</v>
      </c>
      <c r="U345">
        <v>0.11</v>
      </c>
      <c r="V345">
        <v>0.88</v>
      </c>
      <c r="W345" t="s">
        <v>31</v>
      </c>
      <c r="X345">
        <v>0.16400000000000001</v>
      </c>
      <c r="Y345" s="4" t="str">
        <f>IFERROR(35*R345+14.1*S345+15.1*W345, "NA")</f>
        <v>NA</v>
      </c>
      <c r="Z345" s="5">
        <f>IFERROR(35*R345+14.1*S345+15.1*X345, "NA")</f>
        <v>5.7782</v>
      </c>
      <c r="AA345" s="5">
        <f>IFERROR(35*R345+14.1*S345+15.1*V345, "NA")</f>
        <v>16.5898</v>
      </c>
      <c r="AB345" s="5">
        <f>IFERROR(AA345*P345, "NA")</f>
        <v>9.4395961999999987</v>
      </c>
      <c r="AC345">
        <v>0</v>
      </c>
      <c r="AD345">
        <v>0</v>
      </c>
    </row>
    <row r="346" spans="1:30" hidden="1">
      <c r="A346" t="s">
        <v>39</v>
      </c>
      <c r="B346" t="s">
        <v>38</v>
      </c>
      <c r="C346" t="s">
        <v>128</v>
      </c>
      <c r="D346" t="s">
        <v>178</v>
      </c>
      <c r="E346">
        <v>32.5</v>
      </c>
      <c r="F346">
        <v>8.9</v>
      </c>
      <c r="G346" s="2">
        <v>0.77343226300000001</v>
      </c>
      <c r="H346">
        <v>14</v>
      </c>
      <c r="I346">
        <v>42</v>
      </c>
      <c r="J346">
        <v>0.33300000000000002</v>
      </c>
      <c r="K346">
        <v>8</v>
      </c>
      <c r="L346">
        <v>0.56999999999999995</v>
      </c>
      <c r="M346">
        <v>0.19</v>
      </c>
      <c r="N346">
        <v>1.6</v>
      </c>
      <c r="O346">
        <v>0.7</v>
      </c>
      <c r="P346" s="53">
        <f>O346*(1-Q346)</f>
        <v>0.13299999999999995</v>
      </c>
      <c r="Q346">
        <v>0.81</v>
      </c>
      <c r="R346">
        <v>6.3E-2</v>
      </c>
      <c r="S346">
        <v>6.8000000000000005E-2</v>
      </c>
      <c r="T346" t="s">
        <v>31</v>
      </c>
      <c r="U346" t="s">
        <v>31</v>
      </c>
      <c r="V346" t="s">
        <v>31</v>
      </c>
      <c r="W346">
        <v>0.82699999999999996</v>
      </c>
      <c r="X346" t="s">
        <v>31</v>
      </c>
      <c r="Y346" s="4">
        <f>IFERROR(35*R346+14.1*S346+15.1*W346, "NA")</f>
        <v>15.651499999999999</v>
      </c>
      <c r="Z346" s="5" t="str">
        <f>IFERROR(35*R346+14.1*S346+15.1*X346, "NA")</f>
        <v>NA</v>
      </c>
      <c r="AA346" s="5" t="str">
        <f>IFERROR(35*R346+14.1*S346+15.1*V346, "NA")</f>
        <v>NA</v>
      </c>
      <c r="AB346" s="5">
        <f>IFERROR(Y346*P346, "NA")</f>
        <v>2.0816494999999993</v>
      </c>
      <c r="AC346">
        <v>0</v>
      </c>
      <c r="AD346">
        <v>1</v>
      </c>
    </row>
    <row r="347" spans="1:30" hidden="1">
      <c r="A347" t="s">
        <v>65</v>
      </c>
      <c r="B347" t="s">
        <v>63</v>
      </c>
      <c r="C347" t="s">
        <v>200</v>
      </c>
      <c r="D347" t="s">
        <v>198</v>
      </c>
      <c r="E347">
        <v>73.3</v>
      </c>
      <c r="F347">
        <v>17.5</v>
      </c>
      <c r="G347" s="2">
        <v>1.574482658</v>
      </c>
      <c r="H347">
        <v>3</v>
      </c>
      <c r="I347">
        <v>32</v>
      </c>
      <c r="J347">
        <v>9.4E-2</v>
      </c>
      <c r="K347">
        <v>6</v>
      </c>
      <c r="L347">
        <v>2</v>
      </c>
      <c r="M347">
        <v>0.188</v>
      </c>
      <c r="N347">
        <v>0.93500000000000005</v>
      </c>
      <c r="O347">
        <v>0.7</v>
      </c>
      <c r="P347">
        <v>0.35</v>
      </c>
      <c r="Q347">
        <v>0.41</v>
      </c>
      <c r="R347">
        <v>0.71099999999999997</v>
      </c>
      <c r="S347">
        <v>8.7999999999999995E-2</v>
      </c>
      <c r="T347">
        <v>1.2E-2</v>
      </c>
      <c r="U347" t="s">
        <v>31</v>
      </c>
      <c r="V347" t="s">
        <v>31</v>
      </c>
      <c r="W347">
        <v>0.16500000000000001</v>
      </c>
      <c r="X347">
        <v>1.2E-2</v>
      </c>
      <c r="Y347" s="4">
        <f>IFERROR(35*R347+14.1*S347+15.1*W347, "NA")</f>
        <v>28.6173</v>
      </c>
      <c r="Z347" s="5">
        <f>IFERROR(35*R347+14.1*S347+15.1*X347, "NA")</f>
        <v>26.306999999999999</v>
      </c>
      <c r="AA347" s="5" t="str">
        <f>IFERROR(35*R347+14.1*S347+15.1*V347, "NA")</f>
        <v>NA</v>
      </c>
      <c r="AB347" s="5">
        <f>IFERROR(Y347*P347, "NA")</f>
        <v>10.016055</v>
      </c>
      <c r="AC347">
        <v>0</v>
      </c>
      <c r="AD347">
        <v>0</v>
      </c>
    </row>
    <row r="348" spans="1:30" hidden="1">
      <c r="A348" t="s">
        <v>59</v>
      </c>
      <c r="B348" t="s">
        <v>175</v>
      </c>
      <c r="C348" t="s">
        <v>112</v>
      </c>
      <c r="D348" t="s">
        <v>197</v>
      </c>
      <c r="E348">
        <v>68.099999999999994</v>
      </c>
      <c r="F348">
        <v>16.600000000000001</v>
      </c>
      <c r="G348" s="2">
        <v>1.4764118180000001</v>
      </c>
      <c r="H348">
        <v>3</v>
      </c>
      <c r="I348">
        <v>32</v>
      </c>
      <c r="J348">
        <v>9.4E-2</v>
      </c>
      <c r="K348">
        <v>6</v>
      </c>
      <c r="L348">
        <v>2</v>
      </c>
      <c r="M348">
        <v>0.188</v>
      </c>
      <c r="N348">
        <v>0.75</v>
      </c>
      <c r="O348" t="s">
        <v>31</v>
      </c>
      <c r="P348">
        <v>0.12</v>
      </c>
      <c r="Q348">
        <v>0.41</v>
      </c>
      <c r="R348">
        <v>0.53900000000000003</v>
      </c>
      <c r="S348">
        <v>7.0999999999999994E-2</v>
      </c>
      <c r="T348" t="s">
        <v>31</v>
      </c>
      <c r="U348" t="s">
        <v>31</v>
      </c>
      <c r="V348">
        <v>8.4000000000000005E-2</v>
      </c>
      <c r="W348" t="s">
        <v>31</v>
      </c>
      <c r="X348" t="s">
        <v>31</v>
      </c>
      <c r="Y348" s="4" t="str">
        <f>IFERROR(35*R348+14.1*S348+15.1*W348, "NA")</f>
        <v>NA</v>
      </c>
      <c r="Z348" s="5" t="str">
        <f>IFERROR(35*R348+14.1*S348+15.1*X348, "NA")</f>
        <v>NA</v>
      </c>
      <c r="AA348" s="5">
        <f>IFERROR(35*R348+14.1*S348+15.1*V348, "NA")</f>
        <v>21.134500000000003</v>
      </c>
      <c r="AB348" s="5">
        <f>IFERROR(AA348*P348, "NA")</f>
        <v>2.5361400000000001</v>
      </c>
      <c r="AC348">
        <v>0</v>
      </c>
      <c r="AD348">
        <v>0</v>
      </c>
    </row>
    <row r="349" spans="1:30" hidden="1">
      <c r="A349" t="s">
        <v>47</v>
      </c>
      <c r="B349" t="s">
        <v>46</v>
      </c>
      <c r="C349" t="s">
        <v>64</v>
      </c>
      <c r="D349" t="s">
        <v>121</v>
      </c>
      <c r="E349">
        <v>343.5</v>
      </c>
      <c r="F349">
        <v>30.1</v>
      </c>
      <c r="G349" s="2">
        <v>6.0734919850000004</v>
      </c>
      <c r="H349">
        <v>10</v>
      </c>
      <c r="I349">
        <v>324</v>
      </c>
      <c r="J349">
        <v>3.1E-2</v>
      </c>
      <c r="K349">
        <v>55</v>
      </c>
      <c r="L349">
        <v>5.5</v>
      </c>
      <c r="M349">
        <v>0.17</v>
      </c>
      <c r="N349">
        <v>1.421</v>
      </c>
      <c r="O349">
        <v>0.46</v>
      </c>
      <c r="P349">
        <v>0.32300000000000001</v>
      </c>
      <c r="Q349">
        <v>0.68</v>
      </c>
      <c r="R349">
        <v>0.13600000000000001</v>
      </c>
      <c r="S349">
        <v>5.0999999999999997E-2</v>
      </c>
      <c r="T349">
        <v>4.0000000000000001E-3</v>
      </c>
      <c r="U349">
        <v>0.182</v>
      </c>
      <c r="V349" t="s">
        <v>31</v>
      </c>
      <c r="W349">
        <v>0.69899999999999995</v>
      </c>
      <c r="X349">
        <v>0.186</v>
      </c>
      <c r="Y349" s="4">
        <f>IFERROR(35*R349+14.1*S349+15.1*W349, "NA")</f>
        <v>16.033999999999999</v>
      </c>
      <c r="Z349" s="5">
        <f>IFERROR(35*R349+14.1*S349+15.1*X349, "NA")</f>
        <v>8.287700000000001</v>
      </c>
      <c r="AA349" s="5" t="str">
        <f>IFERROR(35*R349+14.1*S349+15.1*V349, "NA")</f>
        <v>NA</v>
      </c>
      <c r="AB349" s="5">
        <f>IFERROR(Y349*P349, "NA")</f>
        <v>5.1789819999999995</v>
      </c>
      <c r="AC349">
        <v>0</v>
      </c>
      <c r="AD349">
        <v>0</v>
      </c>
    </row>
    <row r="350" spans="1:30" hidden="1">
      <c r="A350" t="s">
        <v>115</v>
      </c>
      <c r="B350" t="s">
        <v>114</v>
      </c>
      <c r="C350" t="s">
        <v>204</v>
      </c>
      <c r="D350" t="s">
        <v>210</v>
      </c>
      <c r="E350">
        <v>69.5</v>
      </c>
      <c r="F350">
        <v>13.3</v>
      </c>
      <c r="G350" s="2">
        <v>1.5029055069999999</v>
      </c>
      <c r="H350">
        <v>5</v>
      </c>
      <c r="I350">
        <v>148.5</v>
      </c>
      <c r="J350">
        <v>3.4000000000000002E-2</v>
      </c>
      <c r="K350" t="s">
        <v>31</v>
      </c>
      <c r="L350">
        <v>5</v>
      </c>
      <c r="M350">
        <v>0.16800000000000001</v>
      </c>
      <c r="N350">
        <v>0.16800000000000001</v>
      </c>
      <c r="O350" t="s">
        <v>31</v>
      </c>
      <c r="P350">
        <v>0.13600000000000001</v>
      </c>
      <c r="Q350" t="s">
        <v>31</v>
      </c>
      <c r="R350">
        <v>0.88</v>
      </c>
      <c r="S350">
        <v>8.0000000000000002E-3</v>
      </c>
      <c r="T350" t="s">
        <v>31</v>
      </c>
      <c r="U350" t="s">
        <v>31</v>
      </c>
      <c r="V350" t="s">
        <v>31</v>
      </c>
      <c r="W350">
        <v>0.04</v>
      </c>
      <c r="X350" t="s">
        <v>31</v>
      </c>
      <c r="Y350" s="4">
        <f>IFERROR(35*R350+14.1*S350+15.1*W350, "NA")</f>
        <v>31.5168</v>
      </c>
      <c r="Z350" s="5" t="str">
        <f>IFERROR(35*R350+14.1*S350+15.1*X350, "NA")</f>
        <v>NA</v>
      </c>
      <c r="AA350" s="5" t="str">
        <f>IFERROR(35*R350+14.1*S350+15.1*V350, "NA")</f>
        <v>NA</v>
      </c>
      <c r="AB350" s="5">
        <f>IFERROR(Y350*P350, "NA")</f>
        <v>4.2862848000000007</v>
      </c>
      <c r="AC350">
        <v>0</v>
      </c>
      <c r="AD350">
        <v>0</v>
      </c>
    </row>
    <row r="351" spans="1:30" hidden="1">
      <c r="A351" t="s">
        <v>47</v>
      </c>
      <c r="B351" t="s">
        <v>46</v>
      </c>
      <c r="C351" t="s">
        <v>32</v>
      </c>
      <c r="D351" t="s">
        <v>29</v>
      </c>
      <c r="E351">
        <v>1250</v>
      </c>
      <c r="F351">
        <v>19.100000000000001</v>
      </c>
      <c r="G351" s="2">
        <v>18.781880900000001</v>
      </c>
      <c r="H351">
        <v>3</v>
      </c>
      <c r="I351">
        <v>750</v>
      </c>
      <c r="J351">
        <v>4.0000000000000001E-3</v>
      </c>
      <c r="K351" t="s">
        <v>31</v>
      </c>
      <c r="L351" s="29">
        <v>41.98</v>
      </c>
      <c r="M351">
        <v>0.16800000000000001</v>
      </c>
      <c r="N351">
        <v>1.421</v>
      </c>
      <c r="O351">
        <v>0.46</v>
      </c>
      <c r="P351">
        <v>0.32300000000000001</v>
      </c>
      <c r="Q351">
        <v>0.68</v>
      </c>
      <c r="R351">
        <v>0.13600000000000001</v>
      </c>
      <c r="S351">
        <v>5.0999999999999997E-2</v>
      </c>
      <c r="T351">
        <v>4.0000000000000001E-3</v>
      </c>
      <c r="U351">
        <v>0.182</v>
      </c>
      <c r="V351" t="s">
        <v>31</v>
      </c>
      <c r="W351">
        <v>0.69899999999999995</v>
      </c>
      <c r="X351">
        <v>0.186</v>
      </c>
      <c r="Y351" s="4">
        <f>IFERROR(35*R351+14.1*S351+15.1*W351, "NA")</f>
        <v>16.033999999999999</v>
      </c>
      <c r="Z351" s="5">
        <f>IFERROR(35*R351+14.1*S351+15.1*X351, "NA")</f>
        <v>8.287700000000001</v>
      </c>
      <c r="AA351" s="5" t="str">
        <f>IFERROR(35*R351+14.1*S351+15.1*V351, "NA")</f>
        <v>NA</v>
      </c>
      <c r="AB351" s="5">
        <f>IFERROR(Y351*P351, "NA")</f>
        <v>5.1789819999999995</v>
      </c>
      <c r="AC351">
        <v>1</v>
      </c>
      <c r="AD351">
        <v>0</v>
      </c>
    </row>
    <row r="352" spans="1:30" hidden="1">
      <c r="A352" t="s">
        <v>78</v>
      </c>
      <c r="B352" t="s">
        <v>77</v>
      </c>
      <c r="C352" t="s">
        <v>128</v>
      </c>
      <c r="D352" t="s">
        <v>126</v>
      </c>
      <c r="E352">
        <v>18</v>
      </c>
      <c r="F352">
        <v>7.4</v>
      </c>
      <c r="G352" s="2">
        <v>0.46147037800000001</v>
      </c>
      <c r="H352">
        <v>1</v>
      </c>
      <c r="I352">
        <v>19.899999999999999</v>
      </c>
      <c r="J352">
        <v>0.05</v>
      </c>
      <c r="K352" t="s">
        <v>31</v>
      </c>
      <c r="L352" s="30">
        <v>3.35</v>
      </c>
      <c r="M352">
        <v>0.16800000000000001</v>
      </c>
      <c r="N352">
        <v>1.9570000000000001</v>
      </c>
      <c r="O352">
        <v>2.74</v>
      </c>
      <c r="P352">
        <v>0.91800000000000004</v>
      </c>
      <c r="Q352">
        <v>0.8</v>
      </c>
      <c r="R352">
        <v>9.9000000000000005E-2</v>
      </c>
      <c r="S352">
        <v>6.4000000000000001E-2</v>
      </c>
      <c r="T352">
        <v>1.4E-2</v>
      </c>
      <c r="U352" t="s">
        <v>31</v>
      </c>
      <c r="V352" t="s">
        <v>31</v>
      </c>
      <c r="W352" t="s">
        <v>31</v>
      </c>
      <c r="X352">
        <v>1.4E-2</v>
      </c>
      <c r="Y352" s="4" t="str">
        <f>IFERROR(35*R352+14.1*S352+15.1*W352, "NA")</f>
        <v>NA</v>
      </c>
      <c r="Z352" s="5">
        <f>IFERROR(35*R352+14.1*S352+15.1*X352, "NA")</f>
        <v>4.5788000000000002</v>
      </c>
      <c r="AA352" s="5" t="str">
        <f>IFERROR(35*R352+14.1*S352+15.1*V352, "NA")</f>
        <v>NA</v>
      </c>
      <c r="AB352" s="5">
        <f>IFERROR(Z352*P352, "NA")</f>
        <v>4.2033384000000007</v>
      </c>
      <c r="AC352">
        <v>2</v>
      </c>
      <c r="AD352">
        <v>0</v>
      </c>
    </row>
    <row r="353" spans="1:30" hidden="1">
      <c r="A353" t="s">
        <v>80</v>
      </c>
      <c r="B353" t="s">
        <v>111</v>
      </c>
      <c r="C353" t="s">
        <v>128</v>
      </c>
      <c r="D353" t="s">
        <v>169</v>
      </c>
      <c r="E353">
        <v>39</v>
      </c>
      <c r="F353">
        <v>8.3000000000000007</v>
      </c>
      <c r="G353" s="2">
        <v>0.90704089499999996</v>
      </c>
      <c r="H353" t="s">
        <v>31</v>
      </c>
      <c r="I353" t="s">
        <v>31</v>
      </c>
      <c r="J353">
        <v>0.05</v>
      </c>
      <c r="K353" t="s">
        <v>31</v>
      </c>
      <c r="L353">
        <v>3.3</v>
      </c>
      <c r="M353">
        <v>0.16500000000000001</v>
      </c>
      <c r="N353">
        <v>1.38</v>
      </c>
      <c r="O353">
        <v>0.78</v>
      </c>
      <c r="P353">
        <v>0.26</v>
      </c>
      <c r="Q353">
        <v>0.53</v>
      </c>
      <c r="R353">
        <v>3.9E-2</v>
      </c>
      <c r="S353">
        <v>3.5999999999999997E-2</v>
      </c>
      <c r="T353">
        <v>7.5999999999999998E-2</v>
      </c>
      <c r="U353" t="s">
        <v>31</v>
      </c>
      <c r="V353" t="s">
        <v>31</v>
      </c>
      <c r="W353" t="s">
        <v>31</v>
      </c>
      <c r="X353">
        <v>7.5999999999999998E-2</v>
      </c>
      <c r="Y353" s="4" t="str">
        <f>IFERROR(35*R353+14.1*S353+15.1*W353, "NA")</f>
        <v>NA</v>
      </c>
      <c r="Z353" s="5">
        <f>IFERROR(35*R353+14.1*S353+15.1*X353, "NA")</f>
        <v>3.0202</v>
      </c>
      <c r="AA353" s="5" t="str">
        <f>IFERROR(35*R353+14.1*S353+15.1*V353, "NA")</f>
        <v>NA</v>
      </c>
      <c r="AB353" s="5">
        <f>IFERROR(Z353*P353, "NA")</f>
        <v>0.78525200000000006</v>
      </c>
      <c r="AC353">
        <v>0</v>
      </c>
      <c r="AD353">
        <v>0</v>
      </c>
    </row>
    <row r="354" spans="1:30" hidden="1">
      <c r="A354" t="s">
        <v>47</v>
      </c>
      <c r="B354" t="s">
        <v>46</v>
      </c>
      <c r="C354" t="s">
        <v>64</v>
      </c>
      <c r="D354" t="s">
        <v>62</v>
      </c>
      <c r="E354">
        <v>146</v>
      </c>
      <c r="F354">
        <v>23.6</v>
      </c>
      <c r="G354" s="2">
        <v>2.8752927229999998</v>
      </c>
      <c r="H354" t="s">
        <v>31</v>
      </c>
      <c r="I354" t="s">
        <v>31</v>
      </c>
      <c r="J354">
        <v>4.4999999999999998E-2</v>
      </c>
      <c r="K354" t="s">
        <v>31</v>
      </c>
      <c r="L354">
        <v>3.6</v>
      </c>
      <c r="M354">
        <v>0.16200000000000001</v>
      </c>
      <c r="N354">
        <v>1.421</v>
      </c>
      <c r="O354">
        <v>0.46</v>
      </c>
      <c r="P354">
        <v>0.32300000000000001</v>
      </c>
      <c r="Q354">
        <v>0.68</v>
      </c>
      <c r="R354">
        <v>0.13600000000000001</v>
      </c>
      <c r="S354">
        <v>5.0999999999999997E-2</v>
      </c>
      <c r="T354">
        <v>4.0000000000000001E-3</v>
      </c>
      <c r="U354">
        <v>0.182</v>
      </c>
      <c r="V354" t="s">
        <v>31</v>
      </c>
      <c r="W354">
        <v>0.69899999999999995</v>
      </c>
      <c r="X354">
        <v>0.186</v>
      </c>
      <c r="Y354" s="4">
        <f>IFERROR(35*R354+14.1*S354+15.1*W354, "NA")</f>
        <v>16.033999999999999</v>
      </c>
      <c r="Z354" s="5">
        <f>IFERROR(35*R354+14.1*S354+15.1*X354, "NA")</f>
        <v>8.287700000000001</v>
      </c>
      <c r="AA354" s="5" t="str">
        <f>IFERROR(35*R354+14.1*S354+15.1*V354, "NA")</f>
        <v>NA</v>
      </c>
      <c r="AB354" s="5">
        <f>IFERROR(Y354*P354, "NA")</f>
        <v>5.1789819999999995</v>
      </c>
      <c r="AC354">
        <v>0</v>
      </c>
      <c r="AD354">
        <v>0</v>
      </c>
    </row>
    <row r="355" spans="1:30" hidden="1">
      <c r="A355" t="s">
        <v>67</v>
      </c>
      <c r="B355" t="s">
        <v>97</v>
      </c>
      <c r="C355" t="s">
        <v>128</v>
      </c>
      <c r="D355" t="s">
        <v>169</v>
      </c>
      <c r="E355">
        <v>39</v>
      </c>
      <c r="F355">
        <v>8.3000000000000007</v>
      </c>
      <c r="G355" s="2">
        <v>0.90704089499999996</v>
      </c>
      <c r="H355">
        <v>1</v>
      </c>
      <c r="I355">
        <v>13</v>
      </c>
      <c r="J355">
        <v>7.6999999999999999E-2</v>
      </c>
      <c r="K355" t="s">
        <v>31</v>
      </c>
      <c r="L355" s="30">
        <v>2.1</v>
      </c>
      <c r="M355">
        <v>0.16200000000000001</v>
      </c>
      <c r="N355">
        <v>0.215</v>
      </c>
      <c r="O355" t="s">
        <v>31</v>
      </c>
      <c r="P355" s="6">
        <f>0.75*N355</f>
        <v>0.16125</v>
      </c>
      <c r="Q355" t="s">
        <v>31</v>
      </c>
      <c r="R355" t="s">
        <v>31</v>
      </c>
      <c r="S355" t="s">
        <v>31</v>
      </c>
      <c r="T355" t="s">
        <v>31</v>
      </c>
      <c r="U355" t="s">
        <v>31</v>
      </c>
      <c r="V355" t="s">
        <v>31</v>
      </c>
      <c r="W355" t="s">
        <v>31</v>
      </c>
      <c r="X355" t="s">
        <v>31</v>
      </c>
      <c r="Y355" s="4" t="str">
        <f>IFERROR(35*R355+14.1*S355+15.1*W355, "NA")</f>
        <v>NA</v>
      </c>
      <c r="Z355" s="5" t="str">
        <f>IFERROR(35*R355+14.1*S355+15.1*X355, "NA")</f>
        <v>NA</v>
      </c>
      <c r="AA355" s="5" t="str">
        <f>IFERROR(35*R355+14.1*S355+15.1*V355, "NA")</f>
        <v>NA</v>
      </c>
      <c r="AB355" s="5" t="str">
        <f>IFERROR(Z355*P355, "NA")</f>
        <v>NA</v>
      </c>
      <c r="AC355">
        <v>2</v>
      </c>
      <c r="AD355">
        <v>2</v>
      </c>
    </row>
    <row r="356" spans="1:30" hidden="1">
      <c r="A356" t="s">
        <v>67</v>
      </c>
      <c r="B356" t="s">
        <v>97</v>
      </c>
      <c r="C356" t="s">
        <v>128</v>
      </c>
      <c r="D356" t="s">
        <v>178</v>
      </c>
      <c r="E356">
        <v>32.5</v>
      </c>
      <c r="F356">
        <v>8.9</v>
      </c>
      <c r="G356" s="2">
        <v>0.77343226300000001</v>
      </c>
      <c r="H356">
        <v>1</v>
      </c>
      <c r="I356">
        <v>13</v>
      </c>
      <c r="J356">
        <v>7.6999999999999999E-2</v>
      </c>
      <c r="K356" t="s">
        <v>31</v>
      </c>
      <c r="L356" s="30">
        <v>2.1</v>
      </c>
      <c r="M356">
        <v>0.16200000000000001</v>
      </c>
      <c r="N356">
        <v>0.215</v>
      </c>
      <c r="O356" t="s">
        <v>31</v>
      </c>
      <c r="P356" s="6">
        <f>0.75*N356</f>
        <v>0.16125</v>
      </c>
      <c r="Q356" t="s">
        <v>31</v>
      </c>
      <c r="R356" t="s">
        <v>31</v>
      </c>
      <c r="S356" t="s">
        <v>31</v>
      </c>
      <c r="T356" t="s">
        <v>31</v>
      </c>
      <c r="U356" t="s">
        <v>31</v>
      </c>
      <c r="V356" t="s">
        <v>31</v>
      </c>
      <c r="W356" t="s">
        <v>31</v>
      </c>
      <c r="X356" t="s">
        <v>31</v>
      </c>
      <c r="Y356" s="4" t="str">
        <f>IFERROR(35*R356+14.1*S356+15.1*W356, "NA")</f>
        <v>NA</v>
      </c>
      <c r="Z356" s="5" t="str">
        <f>IFERROR(35*R356+14.1*S356+15.1*X356, "NA")</f>
        <v>NA</v>
      </c>
      <c r="AA356" s="5" t="str">
        <f>IFERROR(35*R356+14.1*S356+15.1*V356, "NA")</f>
        <v>NA</v>
      </c>
      <c r="AB356" s="5" t="str">
        <f>IFERROR(Z356*P356, "NA")</f>
        <v>NA</v>
      </c>
      <c r="AC356">
        <v>2</v>
      </c>
      <c r="AD356">
        <v>2</v>
      </c>
    </row>
    <row r="357" spans="1:30" hidden="1">
      <c r="A357" t="s">
        <v>47</v>
      </c>
      <c r="B357" t="s">
        <v>46</v>
      </c>
      <c r="C357" t="s">
        <v>112</v>
      </c>
      <c r="D357" t="s">
        <v>110</v>
      </c>
      <c r="E357">
        <v>200</v>
      </c>
      <c r="F357">
        <v>23.6</v>
      </c>
      <c r="G357" s="2">
        <v>3.785630201</v>
      </c>
      <c r="H357">
        <v>8</v>
      </c>
      <c r="I357">
        <v>190</v>
      </c>
      <c r="J357">
        <v>4.2000000000000003E-2</v>
      </c>
      <c r="K357">
        <v>30</v>
      </c>
      <c r="L357">
        <v>3.75</v>
      </c>
      <c r="M357">
        <v>0.158</v>
      </c>
      <c r="N357">
        <v>1.421</v>
      </c>
      <c r="O357">
        <v>0.46</v>
      </c>
      <c r="P357">
        <v>0.32300000000000001</v>
      </c>
      <c r="Q357">
        <v>0.68</v>
      </c>
      <c r="R357">
        <v>0.13600000000000001</v>
      </c>
      <c r="S357">
        <v>5.0999999999999997E-2</v>
      </c>
      <c r="T357">
        <v>4.0000000000000001E-3</v>
      </c>
      <c r="U357">
        <v>0.182</v>
      </c>
      <c r="V357" t="s">
        <v>31</v>
      </c>
      <c r="W357">
        <v>0.69899999999999995</v>
      </c>
      <c r="X357">
        <v>0.186</v>
      </c>
      <c r="Y357" s="4">
        <f>IFERROR(35*R357+14.1*S357+15.1*W357, "NA")</f>
        <v>16.033999999999999</v>
      </c>
      <c r="Z357" s="5">
        <f>IFERROR(35*R357+14.1*S357+15.1*X357, "NA")</f>
        <v>8.287700000000001</v>
      </c>
      <c r="AA357" s="5" t="str">
        <f>IFERROR(35*R357+14.1*S357+15.1*V357, "NA")</f>
        <v>NA</v>
      </c>
      <c r="AB357" s="5">
        <f>IFERROR(Y357*P357, "NA")</f>
        <v>5.1789819999999995</v>
      </c>
      <c r="AC357">
        <v>0</v>
      </c>
      <c r="AD357">
        <v>0</v>
      </c>
    </row>
    <row r="358" spans="1:30" hidden="1">
      <c r="A358" t="s">
        <v>78</v>
      </c>
      <c r="B358" t="s">
        <v>77</v>
      </c>
      <c r="C358" t="s">
        <v>64</v>
      </c>
      <c r="D358" t="s">
        <v>121</v>
      </c>
      <c r="E358">
        <v>343.5</v>
      </c>
      <c r="F358">
        <v>30.1</v>
      </c>
      <c r="G358" s="2">
        <v>6.0734919850000004</v>
      </c>
      <c r="H358">
        <v>1</v>
      </c>
      <c r="I358">
        <v>32</v>
      </c>
      <c r="J358">
        <v>3.1E-2</v>
      </c>
      <c r="K358">
        <v>5</v>
      </c>
      <c r="L358">
        <v>5</v>
      </c>
      <c r="M358">
        <v>0.156</v>
      </c>
      <c r="N358">
        <v>1.9570000000000001</v>
      </c>
      <c r="O358">
        <v>2.74</v>
      </c>
      <c r="P358">
        <v>0.91800000000000004</v>
      </c>
      <c r="Q358">
        <v>0.8</v>
      </c>
      <c r="R358">
        <v>9.9000000000000005E-2</v>
      </c>
      <c r="S358">
        <v>6.4000000000000001E-2</v>
      </c>
      <c r="T358">
        <v>1.4E-2</v>
      </c>
      <c r="U358" t="s">
        <v>31</v>
      </c>
      <c r="V358" t="s">
        <v>31</v>
      </c>
      <c r="W358" t="s">
        <v>31</v>
      </c>
      <c r="X358">
        <v>1.4E-2</v>
      </c>
      <c r="Y358" s="4" t="str">
        <f>IFERROR(35*R358+14.1*S358+15.1*W358, "NA")</f>
        <v>NA</v>
      </c>
      <c r="Z358" s="5">
        <f>IFERROR(35*R358+14.1*S358+15.1*X358, "NA")</f>
        <v>4.5788000000000002</v>
      </c>
      <c r="AA358" s="5" t="str">
        <f>IFERROR(35*R358+14.1*S358+15.1*V358, "NA")</f>
        <v>NA</v>
      </c>
      <c r="AB358" s="5">
        <f>IFERROR(Z358*P358, "NA")</f>
        <v>4.2033384000000007</v>
      </c>
      <c r="AC358">
        <v>0</v>
      </c>
      <c r="AD358">
        <v>0</v>
      </c>
    </row>
    <row r="359" spans="1:30" hidden="1">
      <c r="A359" t="s">
        <v>47</v>
      </c>
      <c r="B359" t="s">
        <v>46</v>
      </c>
      <c r="C359" t="s">
        <v>204</v>
      </c>
      <c r="D359" t="s">
        <v>210</v>
      </c>
      <c r="E359">
        <v>69.5</v>
      </c>
      <c r="F359">
        <v>13.3</v>
      </c>
      <c r="G359" s="2">
        <v>1.5029055069999999</v>
      </c>
      <c r="H359" t="s">
        <v>31</v>
      </c>
      <c r="I359" t="s">
        <v>31</v>
      </c>
      <c r="J359">
        <v>0.12</v>
      </c>
      <c r="K359" t="s">
        <v>31</v>
      </c>
      <c r="L359">
        <v>1.29</v>
      </c>
      <c r="M359">
        <v>0.155</v>
      </c>
      <c r="N359">
        <v>1.421</v>
      </c>
      <c r="O359">
        <v>0.46</v>
      </c>
      <c r="P359">
        <v>0.32300000000000001</v>
      </c>
      <c r="Q359">
        <v>0.68</v>
      </c>
      <c r="R359">
        <v>0.13600000000000001</v>
      </c>
      <c r="S359">
        <v>5.0999999999999997E-2</v>
      </c>
      <c r="T359">
        <v>4.0000000000000001E-3</v>
      </c>
      <c r="U359">
        <v>0.182</v>
      </c>
      <c r="V359" t="s">
        <v>31</v>
      </c>
      <c r="W359">
        <v>0.69899999999999995</v>
      </c>
      <c r="X359">
        <v>0.186</v>
      </c>
      <c r="Y359" s="4">
        <f>IFERROR(35*R359+14.1*S359+15.1*W359, "NA")</f>
        <v>16.033999999999999</v>
      </c>
      <c r="Z359" s="5">
        <f>IFERROR(35*R359+14.1*S359+15.1*X359, "NA")</f>
        <v>8.287700000000001</v>
      </c>
      <c r="AA359" s="5" t="str">
        <f>IFERROR(35*R359+14.1*S359+15.1*V359, "NA")</f>
        <v>NA</v>
      </c>
      <c r="AB359" s="5">
        <f>IFERROR(Y359*P359, "NA")</f>
        <v>5.1789819999999995</v>
      </c>
      <c r="AC359">
        <v>0</v>
      </c>
      <c r="AD359">
        <v>0</v>
      </c>
    </row>
    <row r="360" spans="1:30" hidden="1">
      <c r="A360" t="s">
        <v>87</v>
      </c>
      <c r="B360" t="s">
        <v>86</v>
      </c>
      <c r="C360" t="s">
        <v>128</v>
      </c>
      <c r="D360" t="s">
        <v>178</v>
      </c>
      <c r="E360">
        <v>32.5</v>
      </c>
      <c r="F360">
        <v>8.9</v>
      </c>
      <c r="G360" s="2">
        <v>0.77343226300000001</v>
      </c>
      <c r="H360">
        <v>1</v>
      </c>
      <c r="I360">
        <v>20.8</v>
      </c>
      <c r="J360">
        <v>4.8000000000000001E-2</v>
      </c>
      <c r="K360" t="s">
        <v>31</v>
      </c>
      <c r="L360" s="30">
        <v>3.16</v>
      </c>
      <c r="M360">
        <v>0.152</v>
      </c>
      <c r="N360">
        <v>0.161</v>
      </c>
      <c r="O360">
        <v>0.1</v>
      </c>
      <c r="P360">
        <v>8.0000000000000002E-3</v>
      </c>
      <c r="Q360">
        <v>0.86</v>
      </c>
      <c r="R360">
        <v>0.08</v>
      </c>
      <c r="S360">
        <v>2.9000000000000001E-2</v>
      </c>
      <c r="T360">
        <v>1E-3</v>
      </c>
      <c r="U360" t="s">
        <v>31</v>
      </c>
      <c r="V360" t="s">
        <v>31</v>
      </c>
      <c r="W360" t="s">
        <v>31</v>
      </c>
      <c r="X360">
        <v>1E-3</v>
      </c>
      <c r="Y360" s="4" t="str">
        <f>IFERROR(35*R360+14.1*S360+15.1*W360, "NA")</f>
        <v>NA</v>
      </c>
      <c r="Z360" s="5">
        <f>IFERROR(35*R360+14.1*S360+15.1*X360, "NA")</f>
        <v>3.2240000000000002</v>
      </c>
      <c r="AA360" s="5" t="str">
        <f>IFERROR(35*R360+14.1*S360+15.1*V360, "NA")</f>
        <v>NA</v>
      </c>
      <c r="AB360" s="5">
        <f>IFERROR(Z360*P360, "NA")</f>
        <v>2.5792000000000002E-2</v>
      </c>
      <c r="AC360">
        <v>2</v>
      </c>
      <c r="AD360">
        <v>0</v>
      </c>
    </row>
    <row r="361" spans="1:30" hidden="1">
      <c r="A361" t="s">
        <v>47</v>
      </c>
      <c r="B361" t="s">
        <v>46</v>
      </c>
      <c r="C361" t="s">
        <v>64</v>
      </c>
      <c r="D361" t="s">
        <v>121</v>
      </c>
      <c r="E361">
        <v>343.5</v>
      </c>
      <c r="F361">
        <v>30.1</v>
      </c>
      <c r="G361" s="2">
        <v>6.0734919850000004</v>
      </c>
      <c r="H361">
        <v>7</v>
      </c>
      <c r="I361">
        <v>324</v>
      </c>
      <c r="J361">
        <v>2.1999999999999999E-2</v>
      </c>
      <c r="K361">
        <v>49</v>
      </c>
      <c r="L361">
        <v>7</v>
      </c>
      <c r="M361">
        <v>0.151</v>
      </c>
      <c r="N361">
        <v>1.421</v>
      </c>
      <c r="O361">
        <v>0.46</v>
      </c>
      <c r="P361">
        <v>0.32300000000000001</v>
      </c>
      <c r="Q361">
        <v>0.68</v>
      </c>
      <c r="R361">
        <v>0.13600000000000001</v>
      </c>
      <c r="S361">
        <v>5.0999999999999997E-2</v>
      </c>
      <c r="T361">
        <v>4.0000000000000001E-3</v>
      </c>
      <c r="U361">
        <v>0.182</v>
      </c>
      <c r="V361" t="s">
        <v>31</v>
      </c>
      <c r="W361">
        <v>0.69899999999999995</v>
      </c>
      <c r="X361">
        <v>0.186</v>
      </c>
      <c r="Y361" s="4">
        <f>IFERROR(35*R361+14.1*S361+15.1*W361, "NA")</f>
        <v>16.033999999999999</v>
      </c>
      <c r="Z361" s="5">
        <f>IFERROR(35*R361+14.1*S361+15.1*X361, "NA")</f>
        <v>8.287700000000001</v>
      </c>
      <c r="AA361" s="5" t="str">
        <f>IFERROR(35*R361+14.1*S361+15.1*V361, "NA")</f>
        <v>NA</v>
      </c>
      <c r="AB361" s="5">
        <f>IFERROR(Y361*P361, "NA")</f>
        <v>5.1789819999999995</v>
      </c>
      <c r="AC361">
        <v>0</v>
      </c>
      <c r="AD361">
        <v>0</v>
      </c>
    </row>
    <row r="362" spans="1:30" hidden="1">
      <c r="A362" t="s">
        <v>101</v>
      </c>
      <c r="B362" t="s">
        <v>100</v>
      </c>
      <c r="C362" t="s">
        <v>128</v>
      </c>
      <c r="D362" t="s">
        <v>178</v>
      </c>
      <c r="E362">
        <v>32.5</v>
      </c>
      <c r="F362">
        <v>8.9</v>
      </c>
      <c r="G362" s="2">
        <v>0.77343226300000001</v>
      </c>
      <c r="H362">
        <v>12</v>
      </c>
      <c r="I362">
        <v>32</v>
      </c>
      <c r="J362">
        <v>0.375</v>
      </c>
      <c r="K362">
        <v>4</v>
      </c>
      <c r="L362">
        <v>0.4</v>
      </c>
      <c r="M362">
        <v>0.15</v>
      </c>
      <c r="N362">
        <v>9.56</v>
      </c>
      <c r="O362" t="s">
        <v>31</v>
      </c>
      <c r="P362" t="s">
        <v>31</v>
      </c>
      <c r="Q362">
        <v>0.9</v>
      </c>
      <c r="R362">
        <v>2.1999999999999999E-2</v>
      </c>
      <c r="S362" t="s">
        <v>31</v>
      </c>
      <c r="T362" t="s">
        <v>31</v>
      </c>
      <c r="U362" t="s">
        <v>31</v>
      </c>
      <c r="V362" t="s">
        <v>31</v>
      </c>
      <c r="W362" t="s">
        <v>31</v>
      </c>
      <c r="X362" t="s">
        <v>31</v>
      </c>
      <c r="Y362" s="4" t="str">
        <f>IFERROR(35*R362+14.1*S362+15.1*W362, "NA")</f>
        <v>NA</v>
      </c>
      <c r="Z362" s="5" t="str">
        <f>IFERROR(35*R362+14.1*S362+15.1*X362, "NA")</f>
        <v>NA</v>
      </c>
      <c r="AA362" s="5" t="str">
        <f>IFERROR(35*R362+14.1*S362+15.1*V362, "NA")</f>
        <v>NA</v>
      </c>
      <c r="AB362" s="5" t="str">
        <f>IFERROR(Z362*P362, "NA")</f>
        <v>NA</v>
      </c>
      <c r="AC362">
        <v>0</v>
      </c>
      <c r="AD362">
        <v>0</v>
      </c>
    </row>
    <row r="363" spans="1:30" hidden="1">
      <c r="A363" t="s">
        <v>67</v>
      </c>
      <c r="B363" t="s">
        <v>66</v>
      </c>
      <c r="C363" t="s">
        <v>128</v>
      </c>
      <c r="D363" t="s">
        <v>169</v>
      </c>
      <c r="E363">
        <v>39</v>
      </c>
      <c r="F363">
        <v>8.3000000000000007</v>
      </c>
      <c r="G363" s="2">
        <v>0.90704089499999996</v>
      </c>
      <c r="H363">
        <v>6</v>
      </c>
      <c r="I363">
        <v>85.3</v>
      </c>
      <c r="J363">
        <v>7.0000000000000007E-2</v>
      </c>
      <c r="K363" t="s">
        <v>31</v>
      </c>
      <c r="L363" s="30">
        <v>2.1</v>
      </c>
      <c r="M363">
        <v>0.14799999999999999</v>
      </c>
      <c r="N363" s="12" t="s">
        <v>31</v>
      </c>
      <c r="O363" t="s">
        <v>31</v>
      </c>
      <c r="P363" s="6" t="e">
        <f>0.75*N363</f>
        <v>#VALUE!</v>
      </c>
      <c r="Q363" t="s">
        <v>31</v>
      </c>
      <c r="R363" t="s">
        <v>31</v>
      </c>
      <c r="S363" t="s">
        <v>31</v>
      </c>
      <c r="T363" t="s">
        <v>31</v>
      </c>
      <c r="U363" t="s">
        <v>31</v>
      </c>
      <c r="V363" t="s">
        <v>31</v>
      </c>
      <c r="W363" t="s">
        <v>31</v>
      </c>
      <c r="X363" t="s">
        <v>31</v>
      </c>
      <c r="Y363" s="4" t="str">
        <f>IFERROR(35*R363+14.1*S363+15.1*W363, "NA")</f>
        <v>NA</v>
      </c>
      <c r="Z363" s="5" t="str">
        <f>IFERROR(35*R363+14.1*S363+15.1*X363, "NA")</f>
        <v>NA</v>
      </c>
      <c r="AA363" s="5" t="str">
        <f>IFERROR(35*R363+14.1*S363+15.1*V363, "NA")</f>
        <v>NA</v>
      </c>
      <c r="AB363" s="5" t="str">
        <f>IFERROR(Z363*P363, "NA")</f>
        <v>NA</v>
      </c>
      <c r="AC363">
        <v>2</v>
      </c>
      <c r="AD363">
        <v>2</v>
      </c>
    </row>
    <row r="364" spans="1:30" hidden="1">
      <c r="A364" t="s">
        <v>67</v>
      </c>
      <c r="B364" t="s">
        <v>66</v>
      </c>
      <c r="C364" t="s">
        <v>70</v>
      </c>
      <c r="D364" t="s">
        <v>90</v>
      </c>
      <c r="E364">
        <v>15</v>
      </c>
      <c r="F364">
        <v>6.9</v>
      </c>
      <c r="G364" s="2">
        <v>0.39349502400000003</v>
      </c>
      <c r="H364">
        <v>4</v>
      </c>
      <c r="I364">
        <v>85.3</v>
      </c>
      <c r="J364">
        <v>4.7E-2</v>
      </c>
      <c r="K364" t="s">
        <v>31</v>
      </c>
      <c r="L364" s="30">
        <v>3.13</v>
      </c>
      <c r="M364">
        <v>0.14699999999999999</v>
      </c>
      <c r="N364" s="12" t="s">
        <v>31</v>
      </c>
      <c r="O364" t="s">
        <v>31</v>
      </c>
      <c r="P364" s="6" t="e">
        <f>0.75*N364</f>
        <v>#VALUE!</v>
      </c>
      <c r="Q364" t="s">
        <v>31</v>
      </c>
      <c r="R364" t="s">
        <v>31</v>
      </c>
      <c r="S364" t="s">
        <v>31</v>
      </c>
      <c r="T364" t="s">
        <v>31</v>
      </c>
      <c r="U364" t="s">
        <v>31</v>
      </c>
      <c r="V364" t="s">
        <v>31</v>
      </c>
      <c r="W364" t="s">
        <v>31</v>
      </c>
      <c r="X364" t="s">
        <v>31</v>
      </c>
      <c r="Y364" s="4" t="str">
        <f>IFERROR(35*R364+14.1*S364+15.1*W364, "NA")</f>
        <v>NA</v>
      </c>
      <c r="Z364" s="5" t="str">
        <f>IFERROR(35*R364+14.1*S364+15.1*X364, "NA")</f>
        <v>NA</v>
      </c>
      <c r="AA364" s="5" t="str">
        <f>IFERROR(35*R364+14.1*S364+15.1*V364, "NA")</f>
        <v>NA</v>
      </c>
      <c r="AB364" s="5" t="str">
        <f>IFERROR(Z364*P364, "NA")</f>
        <v>NA</v>
      </c>
      <c r="AC364">
        <v>2</v>
      </c>
      <c r="AD364">
        <v>2</v>
      </c>
    </row>
    <row r="365" spans="1:30" hidden="1">
      <c r="A365" t="s">
        <v>47</v>
      </c>
      <c r="B365" t="s">
        <v>46</v>
      </c>
      <c r="C365" t="s">
        <v>32</v>
      </c>
      <c r="D365" t="s">
        <v>104</v>
      </c>
      <c r="E365">
        <v>1770</v>
      </c>
      <c r="F365">
        <v>22.3</v>
      </c>
      <c r="G365" s="2">
        <v>25.45474201</v>
      </c>
      <c r="H365">
        <v>3</v>
      </c>
      <c r="I365">
        <v>330</v>
      </c>
      <c r="J365">
        <v>1.7999999999999999E-2</v>
      </c>
      <c r="K365" t="s">
        <v>31</v>
      </c>
      <c r="L365">
        <v>8</v>
      </c>
      <c r="M365">
        <v>0.14499999999999999</v>
      </c>
      <c r="N365">
        <v>1.421</v>
      </c>
      <c r="O365">
        <v>0.46</v>
      </c>
      <c r="P365">
        <v>0.32300000000000001</v>
      </c>
      <c r="Q365">
        <v>0.68</v>
      </c>
      <c r="R365">
        <v>0.13600000000000001</v>
      </c>
      <c r="S365">
        <v>5.0999999999999997E-2</v>
      </c>
      <c r="T365">
        <v>4.0000000000000001E-3</v>
      </c>
      <c r="U365">
        <v>0.182</v>
      </c>
      <c r="V365" t="s">
        <v>31</v>
      </c>
      <c r="W365">
        <v>0.69899999999999995</v>
      </c>
      <c r="X365">
        <v>0.186</v>
      </c>
      <c r="Y365" s="4">
        <f>IFERROR(35*R365+14.1*S365+15.1*W365, "NA")</f>
        <v>16.033999999999999</v>
      </c>
      <c r="Z365" s="5">
        <f>IFERROR(35*R365+14.1*S365+15.1*X365, "NA")</f>
        <v>8.287700000000001</v>
      </c>
      <c r="AA365" s="5" t="str">
        <f>IFERROR(35*R365+14.1*S365+15.1*V365, "NA")</f>
        <v>NA</v>
      </c>
      <c r="AB365" s="5">
        <f>IFERROR(Y365*P365, "NA")</f>
        <v>5.1789819999999995</v>
      </c>
      <c r="AC365">
        <v>0</v>
      </c>
      <c r="AD365">
        <v>0</v>
      </c>
    </row>
    <row r="366" spans="1:30" hidden="1">
      <c r="A366" t="s">
        <v>47</v>
      </c>
      <c r="B366" t="s">
        <v>46</v>
      </c>
      <c r="C366" t="s">
        <v>112</v>
      </c>
      <c r="D366" t="s">
        <v>110</v>
      </c>
      <c r="E366">
        <v>200</v>
      </c>
      <c r="F366">
        <v>23.6</v>
      </c>
      <c r="G366" s="2">
        <v>3.785630201</v>
      </c>
      <c r="H366">
        <v>5</v>
      </c>
      <c r="I366">
        <v>276</v>
      </c>
      <c r="J366">
        <v>1.6E-2</v>
      </c>
      <c r="K366">
        <v>49</v>
      </c>
      <c r="L366">
        <v>8.8000000000000007</v>
      </c>
      <c r="M366">
        <v>0.14199999999999999</v>
      </c>
      <c r="N366">
        <v>1.421</v>
      </c>
      <c r="O366">
        <v>0.46</v>
      </c>
      <c r="P366">
        <v>0.32300000000000001</v>
      </c>
      <c r="Q366">
        <v>0.68</v>
      </c>
      <c r="R366">
        <v>0.13600000000000001</v>
      </c>
      <c r="S366">
        <v>5.0999999999999997E-2</v>
      </c>
      <c r="T366">
        <v>4.0000000000000001E-3</v>
      </c>
      <c r="U366">
        <v>0.182</v>
      </c>
      <c r="V366" t="s">
        <v>31</v>
      </c>
      <c r="W366">
        <v>0.69899999999999995</v>
      </c>
      <c r="X366">
        <v>0.186</v>
      </c>
      <c r="Y366" s="4">
        <f>IFERROR(35*R366+14.1*S366+15.1*W366, "NA")</f>
        <v>16.033999999999999</v>
      </c>
      <c r="Z366" s="5">
        <f>IFERROR(35*R366+14.1*S366+15.1*X366, "NA")</f>
        <v>8.287700000000001</v>
      </c>
      <c r="AA366" s="5" t="str">
        <f>IFERROR(35*R366+14.1*S366+15.1*V366, "NA")</f>
        <v>NA</v>
      </c>
      <c r="AB366" s="5">
        <f>IFERROR(Y366*P366, "NA")</f>
        <v>5.1789819999999995</v>
      </c>
      <c r="AC366">
        <v>0</v>
      </c>
      <c r="AD366">
        <v>0</v>
      </c>
    </row>
    <row r="367" spans="1:30" hidden="1">
      <c r="A367" t="s">
        <v>47</v>
      </c>
      <c r="B367" t="s">
        <v>46</v>
      </c>
      <c r="C367" t="s">
        <v>64</v>
      </c>
      <c r="D367" t="s">
        <v>125</v>
      </c>
      <c r="E367">
        <v>164</v>
      </c>
      <c r="F367">
        <v>25</v>
      </c>
      <c r="G367" s="2">
        <v>3.1828143249999998</v>
      </c>
      <c r="H367">
        <v>2</v>
      </c>
      <c r="I367">
        <v>190</v>
      </c>
      <c r="J367">
        <v>1.0999999999999999E-2</v>
      </c>
      <c r="K367">
        <v>27</v>
      </c>
      <c r="L367">
        <v>13.5</v>
      </c>
      <c r="M367">
        <v>0.14199999999999999</v>
      </c>
      <c r="N367">
        <v>1.421</v>
      </c>
      <c r="O367">
        <v>0.46</v>
      </c>
      <c r="P367">
        <v>0.32300000000000001</v>
      </c>
      <c r="Q367">
        <v>0.68</v>
      </c>
      <c r="R367">
        <v>0.13600000000000001</v>
      </c>
      <c r="S367">
        <v>5.0999999999999997E-2</v>
      </c>
      <c r="T367">
        <v>4.0000000000000001E-3</v>
      </c>
      <c r="U367">
        <v>0.182</v>
      </c>
      <c r="V367" t="s">
        <v>31</v>
      </c>
      <c r="W367">
        <v>0.69899999999999995</v>
      </c>
      <c r="X367">
        <v>0.186</v>
      </c>
      <c r="Y367" s="4">
        <f>IFERROR(35*R367+14.1*S367+15.1*W367, "NA")</f>
        <v>16.033999999999999</v>
      </c>
      <c r="Z367" s="5">
        <f>IFERROR(35*R367+14.1*S367+15.1*X367, "NA")</f>
        <v>8.287700000000001</v>
      </c>
      <c r="AA367" s="5" t="str">
        <f>IFERROR(35*R367+14.1*S367+15.1*V367, "NA")</f>
        <v>NA</v>
      </c>
      <c r="AB367" s="5">
        <f>IFERROR(Y367*P367, "NA")</f>
        <v>5.1789819999999995</v>
      </c>
      <c r="AC367">
        <v>0</v>
      </c>
      <c r="AD367">
        <v>0</v>
      </c>
    </row>
    <row r="368" spans="1:30" hidden="1">
      <c r="A368" t="s">
        <v>87</v>
      </c>
      <c r="B368" t="s">
        <v>157</v>
      </c>
      <c r="C368" t="s">
        <v>128</v>
      </c>
      <c r="D368" t="s">
        <v>169</v>
      </c>
      <c r="E368">
        <v>39</v>
      </c>
      <c r="F368">
        <v>8.3000000000000007</v>
      </c>
      <c r="G368" s="2">
        <v>0.90704089499999996</v>
      </c>
      <c r="H368">
        <v>11</v>
      </c>
      <c r="I368">
        <v>254</v>
      </c>
      <c r="J368">
        <v>4.2999999999999997E-2</v>
      </c>
      <c r="K368" t="s">
        <v>31</v>
      </c>
      <c r="L368" s="30">
        <v>3.16</v>
      </c>
      <c r="M368">
        <v>0.13700000000000001</v>
      </c>
      <c r="N368">
        <v>6.5000000000000002E-2</v>
      </c>
      <c r="O368" t="s">
        <v>31</v>
      </c>
      <c r="P368">
        <v>2.1999999999999999E-2</v>
      </c>
      <c r="Q368" t="s">
        <v>31</v>
      </c>
      <c r="R368">
        <v>0.11899999999999999</v>
      </c>
      <c r="S368">
        <v>0.09</v>
      </c>
      <c r="T368">
        <v>3.1E-2</v>
      </c>
      <c r="U368">
        <v>0.11799999999999999</v>
      </c>
      <c r="V368" t="s">
        <v>31</v>
      </c>
      <c r="W368" t="s">
        <v>31</v>
      </c>
      <c r="X368">
        <v>0.14899999999999999</v>
      </c>
      <c r="Y368" s="4" t="str">
        <f>IFERROR(35*R368+14.1*S368+15.1*W368, "NA")</f>
        <v>NA</v>
      </c>
      <c r="Z368" s="5">
        <f>IFERROR(35*R368+14.1*S368+15.1*X368, "NA")</f>
        <v>7.6838999999999995</v>
      </c>
      <c r="AA368" s="5" t="str">
        <f>IFERROR(35*R368+14.1*S368+15.1*V368, "NA")</f>
        <v>NA</v>
      </c>
      <c r="AB368" s="5">
        <f>IFERROR(Z368*P368, "NA")</f>
        <v>0.16904579999999997</v>
      </c>
      <c r="AC368">
        <v>2</v>
      </c>
      <c r="AD368">
        <v>0</v>
      </c>
    </row>
    <row r="369" spans="1:30" hidden="1">
      <c r="A369" t="s">
        <v>47</v>
      </c>
      <c r="B369" t="s">
        <v>46</v>
      </c>
      <c r="C369" t="s">
        <v>200</v>
      </c>
      <c r="D369" t="s">
        <v>202</v>
      </c>
      <c r="E369">
        <v>89.7</v>
      </c>
      <c r="F369">
        <v>20.5</v>
      </c>
      <c r="G369" s="2">
        <v>1.8783555249999999</v>
      </c>
      <c r="H369" t="s">
        <v>31</v>
      </c>
      <c r="I369" t="s">
        <v>31</v>
      </c>
      <c r="J369">
        <v>0.122</v>
      </c>
      <c r="K369" t="s">
        <v>31</v>
      </c>
      <c r="L369">
        <v>1.0900000000000001</v>
      </c>
      <c r="M369">
        <v>0.13300000000000001</v>
      </c>
      <c r="N369">
        <v>1.421</v>
      </c>
      <c r="O369">
        <v>0.46</v>
      </c>
      <c r="P369">
        <v>0.32300000000000001</v>
      </c>
      <c r="Q369">
        <v>0.68</v>
      </c>
      <c r="R369">
        <v>0.13600000000000001</v>
      </c>
      <c r="S369">
        <v>5.0999999999999997E-2</v>
      </c>
      <c r="T369">
        <v>4.0000000000000001E-3</v>
      </c>
      <c r="U369">
        <v>0.182</v>
      </c>
      <c r="V369" t="s">
        <v>31</v>
      </c>
      <c r="W369">
        <v>0.69899999999999995</v>
      </c>
      <c r="X369">
        <v>0.186</v>
      </c>
      <c r="Y369" s="4">
        <f>IFERROR(35*R369+14.1*S369+15.1*W369, "NA")</f>
        <v>16.033999999999999</v>
      </c>
      <c r="Z369" s="5">
        <f>IFERROR(35*R369+14.1*S369+15.1*X369, "NA")</f>
        <v>8.287700000000001</v>
      </c>
      <c r="AA369" s="5" t="str">
        <f>IFERROR(35*R369+14.1*S369+15.1*V369, "NA")</f>
        <v>NA</v>
      </c>
      <c r="AB369" s="5">
        <f>IFERROR(Y369*P369, "NA")</f>
        <v>5.1789819999999995</v>
      </c>
      <c r="AC369">
        <v>0</v>
      </c>
      <c r="AD369">
        <v>0</v>
      </c>
    </row>
    <row r="370" spans="1:30" hidden="1">
      <c r="A370" t="s">
        <v>45</v>
      </c>
      <c r="B370" t="s">
        <v>50</v>
      </c>
      <c r="C370" t="s">
        <v>128</v>
      </c>
      <c r="D370" t="s">
        <v>126</v>
      </c>
      <c r="E370">
        <v>18</v>
      </c>
      <c r="F370">
        <v>7.4</v>
      </c>
      <c r="G370" s="2">
        <v>0.46147037800000001</v>
      </c>
      <c r="H370">
        <v>6</v>
      </c>
      <c r="I370">
        <v>30</v>
      </c>
      <c r="J370">
        <v>0.2</v>
      </c>
      <c r="K370">
        <v>4</v>
      </c>
      <c r="L370">
        <v>0.67</v>
      </c>
      <c r="M370">
        <v>0.13300000000000001</v>
      </c>
      <c r="N370" t="s">
        <v>31</v>
      </c>
      <c r="O370" t="s">
        <v>31</v>
      </c>
      <c r="P370" t="s">
        <v>31</v>
      </c>
      <c r="Q370" t="s">
        <v>31</v>
      </c>
      <c r="R370">
        <v>0.27700000000000002</v>
      </c>
      <c r="S370" t="s">
        <v>31</v>
      </c>
      <c r="T370" t="s">
        <v>31</v>
      </c>
      <c r="U370" t="s">
        <v>31</v>
      </c>
      <c r="V370" t="s">
        <v>31</v>
      </c>
      <c r="W370" t="s">
        <v>31</v>
      </c>
      <c r="X370" t="s">
        <v>31</v>
      </c>
      <c r="Y370" s="4" t="str">
        <f>IFERROR(35*R370+14.1*S370+15.1*W370, "NA")</f>
        <v>NA</v>
      </c>
      <c r="Z370" s="5" t="str">
        <f>IFERROR(35*R370+14.1*S370+15.1*X370, "NA")</f>
        <v>NA</v>
      </c>
      <c r="AA370" s="5" t="str">
        <f>IFERROR(35*R370+14.1*S370+15.1*V370, "NA")</f>
        <v>NA</v>
      </c>
      <c r="AB370" s="5" t="str">
        <f>IFERROR(Z370*P370, "NA")</f>
        <v>NA</v>
      </c>
      <c r="AC370">
        <v>0</v>
      </c>
      <c r="AD370">
        <v>0</v>
      </c>
    </row>
    <row r="371" spans="1:30" hidden="1">
      <c r="A371" t="s">
        <v>67</v>
      </c>
      <c r="B371" t="s">
        <v>97</v>
      </c>
      <c r="C371" t="s">
        <v>70</v>
      </c>
      <c r="D371" t="s">
        <v>90</v>
      </c>
      <c r="E371">
        <v>15</v>
      </c>
      <c r="F371">
        <v>6.9</v>
      </c>
      <c r="G371" s="2">
        <v>0.39349502400000003</v>
      </c>
      <c r="H371">
        <v>1</v>
      </c>
      <c r="I371">
        <v>15</v>
      </c>
      <c r="J371">
        <v>0.13300000000000001</v>
      </c>
      <c r="K371" t="s">
        <v>31</v>
      </c>
      <c r="L371">
        <v>1</v>
      </c>
      <c r="M371">
        <v>0.13300000000000001</v>
      </c>
      <c r="N371">
        <v>0.215</v>
      </c>
      <c r="O371" t="s">
        <v>31</v>
      </c>
      <c r="P371" s="6">
        <f>0.75*N371</f>
        <v>0.16125</v>
      </c>
      <c r="Q371" t="s">
        <v>31</v>
      </c>
      <c r="R371" t="s">
        <v>31</v>
      </c>
      <c r="S371" t="s">
        <v>31</v>
      </c>
      <c r="T371" t="s">
        <v>31</v>
      </c>
      <c r="U371" t="s">
        <v>31</v>
      </c>
      <c r="V371" t="s">
        <v>31</v>
      </c>
      <c r="W371" t="s">
        <v>31</v>
      </c>
      <c r="X371" t="s">
        <v>31</v>
      </c>
      <c r="Y371" s="4" t="str">
        <f>IFERROR(35*R371+14.1*S371+15.1*W371, "NA")</f>
        <v>NA</v>
      </c>
      <c r="Z371" s="5" t="str">
        <f>IFERROR(35*R371+14.1*S371+15.1*X371, "NA")</f>
        <v>NA</v>
      </c>
      <c r="AA371" s="5" t="str">
        <f>IFERROR(35*R371+14.1*S371+15.1*V371, "NA")</f>
        <v>NA</v>
      </c>
      <c r="AB371" s="5" t="str">
        <f>IFERROR(Z371*P371, "NA")</f>
        <v>NA</v>
      </c>
      <c r="AC371">
        <v>0</v>
      </c>
      <c r="AD371">
        <v>2</v>
      </c>
    </row>
    <row r="372" spans="1:30">
      <c r="A372" t="s">
        <v>67</v>
      </c>
      <c r="B372" t="s">
        <v>98</v>
      </c>
      <c r="C372" t="s">
        <v>128</v>
      </c>
      <c r="D372" t="s">
        <v>169</v>
      </c>
      <c r="E372">
        <v>39</v>
      </c>
      <c r="F372">
        <v>8.3000000000000007</v>
      </c>
      <c r="G372" s="2">
        <v>0.90704089499999996</v>
      </c>
      <c r="H372">
        <v>1</v>
      </c>
      <c r="I372">
        <v>15</v>
      </c>
      <c r="J372">
        <v>0.13300000000000001</v>
      </c>
      <c r="K372" t="s">
        <v>31</v>
      </c>
      <c r="L372">
        <v>1</v>
      </c>
      <c r="M372">
        <v>0.13300000000000001</v>
      </c>
      <c r="N372">
        <v>0.12</v>
      </c>
      <c r="O372" t="s">
        <v>31</v>
      </c>
      <c r="P372" s="6">
        <f>0.67*N372</f>
        <v>8.0399999999999999E-2</v>
      </c>
      <c r="Q372" t="s">
        <v>31</v>
      </c>
      <c r="R372">
        <v>2.1999999999999999E-2</v>
      </c>
      <c r="S372">
        <v>3.5000000000000003E-2</v>
      </c>
      <c r="T372" t="s">
        <v>31</v>
      </c>
      <c r="U372" t="s">
        <v>31</v>
      </c>
      <c r="V372" s="6">
        <v>0.74399999999999999</v>
      </c>
      <c r="W372" t="s">
        <v>31</v>
      </c>
      <c r="X372" t="s">
        <v>31</v>
      </c>
      <c r="Y372" s="4" t="str">
        <f>IFERROR(35*R372+14.1*S372+15.1*W372, "NA")</f>
        <v>NA</v>
      </c>
      <c r="Z372" s="5" t="str">
        <f>IFERROR(35*R372+14.1*S372+15.1*X372, "NA")</f>
        <v>NA</v>
      </c>
      <c r="AA372" s="5">
        <f>IFERROR(35*R372+14.1*S372+15.1*V372, "NA")</f>
        <v>12.4979</v>
      </c>
      <c r="AB372" s="5">
        <f>IFERROR(AA372*P372, "NA")</f>
        <v>1.0048311599999999</v>
      </c>
      <c r="AC372">
        <v>0</v>
      </c>
      <c r="AD372">
        <v>2</v>
      </c>
    </row>
    <row r="373" spans="1:30">
      <c r="A373" t="s">
        <v>67</v>
      </c>
      <c r="B373" t="s">
        <v>98</v>
      </c>
      <c r="C373" t="s">
        <v>128</v>
      </c>
      <c r="D373" t="s">
        <v>178</v>
      </c>
      <c r="E373">
        <v>32.5</v>
      </c>
      <c r="F373">
        <v>8.9</v>
      </c>
      <c r="G373" s="2">
        <v>0.77343226300000001</v>
      </c>
      <c r="H373">
        <v>2</v>
      </c>
      <c r="I373">
        <v>15</v>
      </c>
      <c r="J373">
        <v>0.13300000000000001</v>
      </c>
      <c r="K373" t="s">
        <v>31</v>
      </c>
      <c r="L373">
        <v>1</v>
      </c>
      <c r="M373">
        <v>0.13300000000000001</v>
      </c>
      <c r="N373">
        <v>0.12</v>
      </c>
      <c r="O373" t="s">
        <v>31</v>
      </c>
      <c r="P373" s="6">
        <f>0.67*N373</f>
        <v>8.0399999999999999E-2</v>
      </c>
      <c r="Q373" t="s">
        <v>31</v>
      </c>
      <c r="R373">
        <v>2.1999999999999999E-2</v>
      </c>
      <c r="S373">
        <v>3.5000000000000003E-2</v>
      </c>
      <c r="T373" t="s">
        <v>31</v>
      </c>
      <c r="U373" t="s">
        <v>31</v>
      </c>
      <c r="V373" s="6">
        <v>0.74399999999999999</v>
      </c>
      <c r="W373" t="s">
        <v>31</v>
      </c>
      <c r="X373" t="s">
        <v>31</v>
      </c>
      <c r="Y373" s="4" t="str">
        <f>IFERROR(35*R373+14.1*S373+15.1*W373, "NA")</f>
        <v>NA</v>
      </c>
      <c r="Z373" s="5" t="str">
        <f>IFERROR(35*R373+14.1*S373+15.1*X373, "NA")</f>
        <v>NA</v>
      </c>
      <c r="AA373" s="5">
        <f>IFERROR(35*R373+14.1*S373+15.1*V373, "NA")</f>
        <v>12.4979</v>
      </c>
      <c r="AB373" s="5">
        <f>IFERROR(AA373*P373, "NA")</f>
        <v>1.0048311599999999</v>
      </c>
      <c r="AC373">
        <v>0</v>
      </c>
      <c r="AD373">
        <v>2</v>
      </c>
    </row>
    <row r="374" spans="1:30" hidden="1">
      <c r="A374" t="s">
        <v>87</v>
      </c>
      <c r="B374" t="s">
        <v>118</v>
      </c>
      <c r="C374" t="s">
        <v>128</v>
      </c>
      <c r="D374" t="s">
        <v>126</v>
      </c>
      <c r="E374">
        <v>18</v>
      </c>
      <c r="F374">
        <v>7.4</v>
      </c>
      <c r="G374" s="2">
        <v>0.46147037800000001</v>
      </c>
      <c r="H374">
        <v>1</v>
      </c>
      <c r="I374">
        <v>15</v>
      </c>
      <c r="J374">
        <v>6.7000000000000004E-2</v>
      </c>
      <c r="K374" t="s">
        <v>31</v>
      </c>
      <c r="L374">
        <v>2</v>
      </c>
      <c r="M374">
        <v>0.13300000000000001</v>
      </c>
      <c r="N374">
        <v>2.5000000000000001E-2</v>
      </c>
      <c r="O374" t="s">
        <v>31</v>
      </c>
      <c r="P374">
        <v>1.2999999999999999E-2</v>
      </c>
      <c r="Q374" t="s">
        <v>31</v>
      </c>
      <c r="R374">
        <v>0.50800000000000001</v>
      </c>
      <c r="S374" s="6">
        <v>0.05</v>
      </c>
      <c r="T374">
        <v>1.2E-2</v>
      </c>
      <c r="U374">
        <v>4.2000000000000003E-2</v>
      </c>
      <c r="V374" t="s">
        <v>31</v>
      </c>
      <c r="W374" t="s">
        <v>31</v>
      </c>
      <c r="X374">
        <v>5.3999999999999999E-2</v>
      </c>
      <c r="Y374" s="4" t="str">
        <f>IFERROR(35*R374+14.1*S374+15.1*W374, "NA")</f>
        <v>NA</v>
      </c>
      <c r="Z374" s="5">
        <f>IFERROR(35*R374+14.1*S374+15.1*X374, "NA")</f>
        <v>19.3004</v>
      </c>
      <c r="AA374" s="5" t="str">
        <f>IFERROR(35*R374+14.1*S374+15.1*V374, "NA")</f>
        <v>NA</v>
      </c>
      <c r="AB374" s="5">
        <f>IFERROR(Z374*P374, "NA")</f>
        <v>0.25090519999999999</v>
      </c>
      <c r="AC374">
        <v>0</v>
      </c>
      <c r="AD374">
        <v>2</v>
      </c>
    </row>
    <row r="375" spans="1:30" hidden="1">
      <c r="A375" t="s">
        <v>80</v>
      </c>
      <c r="B375" t="s">
        <v>167</v>
      </c>
      <c r="C375" t="s">
        <v>128</v>
      </c>
      <c r="D375" t="s">
        <v>178</v>
      </c>
      <c r="E375">
        <v>32.5</v>
      </c>
      <c r="F375">
        <v>8.9</v>
      </c>
      <c r="G375" s="2">
        <v>0.77343226300000001</v>
      </c>
      <c r="H375">
        <v>3</v>
      </c>
      <c r="I375">
        <v>23</v>
      </c>
      <c r="J375">
        <v>0.13</v>
      </c>
      <c r="K375" t="s">
        <v>31</v>
      </c>
      <c r="L375">
        <v>1</v>
      </c>
      <c r="M375">
        <v>0.13</v>
      </c>
      <c r="N375">
        <v>0.14000000000000001</v>
      </c>
      <c r="O375" t="s">
        <v>31</v>
      </c>
      <c r="P375" t="s">
        <v>31</v>
      </c>
      <c r="Q375" t="s">
        <v>31</v>
      </c>
      <c r="R375">
        <v>0.14499999999999999</v>
      </c>
      <c r="S375">
        <v>0.114</v>
      </c>
      <c r="T375">
        <v>7.4999999999999997E-2</v>
      </c>
      <c r="U375">
        <v>0.19900000000000001</v>
      </c>
      <c r="V375" t="s">
        <v>31</v>
      </c>
      <c r="W375" t="s">
        <v>31</v>
      </c>
      <c r="X375">
        <v>0.27400000000000002</v>
      </c>
      <c r="Y375" s="4" t="str">
        <f>IFERROR(35*R375+14.1*S375+15.1*W375, "NA")</f>
        <v>NA</v>
      </c>
      <c r="Z375" s="5">
        <f>IFERROR(35*R375+14.1*S375+15.1*X375, "NA")</f>
        <v>10.819800000000001</v>
      </c>
      <c r="AA375" s="5" t="str">
        <f>IFERROR(35*R375+14.1*S375+15.1*V375, "NA")</f>
        <v>NA</v>
      </c>
      <c r="AB375" s="5" t="str">
        <f>IFERROR(Z375*P375, "NA")</f>
        <v>NA</v>
      </c>
      <c r="AC375">
        <v>0</v>
      </c>
      <c r="AD375">
        <v>0</v>
      </c>
    </row>
    <row r="376" spans="1:30" hidden="1">
      <c r="A376" t="s">
        <v>45</v>
      </c>
      <c r="B376" t="s">
        <v>122</v>
      </c>
      <c r="C376" t="s">
        <v>204</v>
      </c>
      <c r="D376" t="s">
        <v>203</v>
      </c>
      <c r="E376">
        <v>54</v>
      </c>
      <c r="F376">
        <v>11.1</v>
      </c>
      <c r="G376" s="2">
        <v>1.205449054</v>
      </c>
      <c r="H376">
        <v>4</v>
      </c>
      <c r="I376">
        <v>32</v>
      </c>
      <c r="J376">
        <v>0.125</v>
      </c>
      <c r="K376">
        <v>2</v>
      </c>
      <c r="L376">
        <v>1</v>
      </c>
      <c r="M376">
        <v>0.125</v>
      </c>
      <c r="N376">
        <v>1.6</v>
      </c>
      <c r="O376" t="s">
        <v>31</v>
      </c>
      <c r="P376" t="s">
        <v>31</v>
      </c>
      <c r="Q376">
        <v>0.62</v>
      </c>
      <c r="R376">
        <v>0.01</v>
      </c>
      <c r="S376" t="s">
        <v>31</v>
      </c>
      <c r="T376" t="s">
        <v>31</v>
      </c>
      <c r="U376" t="s">
        <v>31</v>
      </c>
      <c r="V376" t="s">
        <v>31</v>
      </c>
      <c r="W376" t="s">
        <v>31</v>
      </c>
      <c r="X376" t="s">
        <v>31</v>
      </c>
      <c r="Y376" s="4" t="str">
        <f>IFERROR(35*R376+14.1*S376+15.1*W376, "NA")</f>
        <v>NA</v>
      </c>
      <c r="Z376" s="5" t="str">
        <f>IFERROR(35*R376+14.1*S376+15.1*X376, "NA")</f>
        <v>NA</v>
      </c>
      <c r="AA376" s="5" t="str">
        <f>IFERROR(35*R376+14.1*S376+15.1*V376, "NA")</f>
        <v>NA</v>
      </c>
      <c r="AB376" s="5" t="str">
        <f>IFERROR(Z376*P376, "NA")</f>
        <v>NA</v>
      </c>
      <c r="AC376">
        <v>0</v>
      </c>
      <c r="AD376">
        <v>0</v>
      </c>
    </row>
    <row r="377" spans="1:30" hidden="1">
      <c r="A377" t="s">
        <v>65</v>
      </c>
      <c r="B377" t="s">
        <v>83</v>
      </c>
      <c r="C377" t="s">
        <v>204</v>
      </c>
      <c r="D377" t="s">
        <v>210</v>
      </c>
      <c r="E377">
        <v>69.5</v>
      </c>
      <c r="F377">
        <v>13.3</v>
      </c>
      <c r="G377" s="2">
        <v>1.5029055069999999</v>
      </c>
      <c r="H377">
        <v>6</v>
      </c>
      <c r="I377">
        <v>91.4</v>
      </c>
      <c r="J377">
        <v>6.6000000000000003E-2</v>
      </c>
      <c r="K377">
        <v>11</v>
      </c>
      <c r="L377">
        <v>1.83</v>
      </c>
      <c r="M377">
        <v>0.12</v>
      </c>
      <c r="N377" t="s">
        <v>31</v>
      </c>
      <c r="O377" t="s">
        <v>31</v>
      </c>
      <c r="P377" t="s">
        <v>31</v>
      </c>
      <c r="Q377" t="s">
        <v>31</v>
      </c>
      <c r="R377" t="s">
        <v>31</v>
      </c>
      <c r="S377" t="s">
        <v>31</v>
      </c>
      <c r="T377" t="s">
        <v>31</v>
      </c>
      <c r="U377" t="s">
        <v>31</v>
      </c>
      <c r="V377" t="s">
        <v>31</v>
      </c>
      <c r="W377" t="s">
        <v>31</v>
      </c>
      <c r="X377" t="s">
        <v>31</v>
      </c>
      <c r="Y377" s="4" t="str">
        <f>IFERROR(35*R377+14.1*S377+15.1*W377, "NA")</f>
        <v>NA</v>
      </c>
      <c r="Z377" s="5" t="str">
        <f>IFERROR(35*R377+14.1*S377+15.1*X377, "NA")</f>
        <v>NA</v>
      </c>
      <c r="AA377" s="5" t="str">
        <f>IFERROR(35*R377+14.1*S377+15.1*V377, "NA")</f>
        <v>NA</v>
      </c>
      <c r="AB377" s="5" t="str">
        <f>IFERROR(Z377*P377, "NA")</f>
        <v>NA</v>
      </c>
      <c r="AC377">
        <v>0</v>
      </c>
      <c r="AD377">
        <v>0</v>
      </c>
    </row>
    <row r="378" spans="1:30" hidden="1">
      <c r="A378" t="s">
        <v>67</v>
      </c>
      <c r="B378" t="s">
        <v>219</v>
      </c>
      <c r="C378" t="s">
        <v>204</v>
      </c>
      <c r="D378" t="s">
        <v>210</v>
      </c>
      <c r="E378">
        <v>69.5</v>
      </c>
      <c r="F378">
        <v>13.3</v>
      </c>
      <c r="G378" s="2">
        <v>1.5029055069999999</v>
      </c>
      <c r="H378">
        <v>1</v>
      </c>
      <c r="I378">
        <v>85.3</v>
      </c>
      <c r="J378">
        <v>1.2E-2</v>
      </c>
      <c r="K378" t="s">
        <v>31</v>
      </c>
      <c r="L378" s="30">
        <v>10.029999999999999</v>
      </c>
      <c r="M378">
        <v>0.11799999999999999</v>
      </c>
      <c r="N378">
        <v>6.3E-2</v>
      </c>
      <c r="O378" t="s">
        <v>31</v>
      </c>
      <c r="P378">
        <v>5.7000000000000002E-2</v>
      </c>
      <c r="Q378" t="s">
        <v>31</v>
      </c>
      <c r="R378">
        <v>0.111</v>
      </c>
      <c r="S378">
        <v>0.14099999999999999</v>
      </c>
      <c r="T378">
        <v>8.8999999999999996E-2</v>
      </c>
      <c r="U378">
        <v>7.0000000000000007E-2</v>
      </c>
      <c r="V378" t="s">
        <v>31</v>
      </c>
      <c r="W378" t="s">
        <v>31</v>
      </c>
      <c r="X378">
        <v>0.159</v>
      </c>
      <c r="Y378" s="4" t="str">
        <f>IFERROR(35*R378+14.1*S378+15.1*W378, "NA")</f>
        <v>NA</v>
      </c>
      <c r="Z378" s="5">
        <f>IFERROR(35*R378+14.1*S378+15.1*X378, "NA")</f>
        <v>8.2740000000000009</v>
      </c>
      <c r="AA378" s="5" t="str">
        <f>IFERROR(35*R378+14.1*S378+15.1*V378, "NA")</f>
        <v>NA</v>
      </c>
      <c r="AB378" s="5">
        <f>IFERROR(Z378*P378, "NA")</f>
        <v>0.47161800000000009</v>
      </c>
      <c r="AC378">
        <v>2</v>
      </c>
      <c r="AD378">
        <v>0</v>
      </c>
    </row>
    <row r="379" spans="1:30" hidden="1">
      <c r="A379" t="s">
        <v>67</v>
      </c>
      <c r="B379" t="s">
        <v>185</v>
      </c>
      <c r="C379" t="s">
        <v>204</v>
      </c>
      <c r="D379" t="s">
        <v>203</v>
      </c>
      <c r="E379">
        <v>54</v>
      </c>
      <c r="F379">
        <v>11.1</v>
      </c>
      <c r="G379" s="2">
        <v>1.205449054</v>
      </c>
      <c r="H379">
        <v>1</v>
      </c>
      <c r="I379">
        <v>85.3</v>
      </c>
      <c r="J379">
        <v>1.2E-2</v>
      </c>
      <c r="K379" t="s">
        <v>31</v>
      </c>
      <c r="L379" s="30">
        <v>10.029999999999999</v>
      </c>
      <c r="M379">
        <v>0.11799999999999999</v>
      </c>
      <c r="N379">
        <v>5.5E-2</v>
      </c>
      <c r="O379" t="s">
        <v>31</v>
      </c>
      <c r="P379">
        <v>5.2999999999999999E-2</v>
      </c>
      <c r="Q379" t="s">
        <v>31</v>
      </c>
      <c r="R379" t="s">
        <v>31</v>
      </c>
      <c r="S379" t="s">
        <v>31</v>
      </c>
      <c r="T379" t="s">
        <v>31</v>
      </c>
      <c r="U379" t="s">
        <v>31</v>
      </c>
      <c r="V379" t="s">
        <v>31</v>
      </c>
      <c r="W379" t="s">
        <v>31</v>
      </c>
      <c r="X379" t="s">
        <v>31</v>
      </c>
      <c r="Y379" s="4" t="str">
        <f>IFERROR(35*R379+14.1*S379+15.1*W379, "NA")</f>
        <v>NA</v>
      </c>
      <c r="Z379" s="5" t="str">
        <f>IFERROR(35*R379+14.1*S379+15.1*X379, "NA")</f>
        <v>NA</v>
      </c>
      <c r="AA379" s="5" t="str">
        <f>IFERROR(35*R379+14.1*S379+15.1*V379, "NA")</f>
        <v>NA</v>
      </c>
      <c r="AB379" s="5" t="str">
        <f>IFERROR(Z379*P379, "NA")</f>
        <v>NA</v>
      </c>
      <c r="AC379">
        <v>2</v>
      </c>
      <c r="AD379">
        <v>0</v>
      </c>
    </row>
    <row r="380" spans="1:30" hidden="1">
      <c r="A380" t="s">
        <v>67</v>
      </c>
      <c r="B380" t="s">
        <v>185</v>
      </c>
      <c r="C380" t="s">
        <v>204</v>
      </c>
      <c r="D380" t="s">
        <v>210</v>
      </c>
      <c r="E380">
        <v>69.5</v>
      </c>
      <c r="F380">
        <v>13.3</v>
      </c>
      <c r="G380" s="2">
        <v>1.5029055069999999</v>
      </c>
      <c r="H380">
        <v>1</v>
      </c>
      <c r="I380">
        <v>85.3</v>
      </c>
      <c r="J380">
        <v>1.2E-2</v>
      </c>
      <c r="K380" t="s">
        <v>31</v>
      </c>
      <c r="L380" s="30">
        <v>10.029999999999999</v>
      </c>
      <c r="M380">
        <v>0.11799999999999999</v>
      </c>
      <c r="N380">
        <v>5.5E-2</v>
      </c>
      <c r="O380" t="s">
        <v>31</v>
      </c>
      <c r="P380">
        <v>5.2999999999999999E-2</v>
      </c>
      <c r="Q380" t="s">
        <v>31</v>
      </c>
      <c r="R380" t="s">
        <v>31</v>
      </c>
      <c r="S380" t="s">
        <v>31</v>
      </c>
      <c r="T380" t="s">
        <v>31</v>
      </c>
      <c r="U380" t="s">
        <v>31</v>
      </c>
      <c r="V380" t="s">
        <v>31</v>
      </c>
      <c r="W380" t="s">
        <v>31</v>
      </c>
      <c r="X380" t="s">
        <v>31</v>
      </c>
      <c r="Y380" s="4" t="str">
        <f>IFERROR(35*R380+14.1*S380+15.1*W380, "NA")</f>
        <v>NA</v>
      </c>
      <c r="Z380" s="5" t="str">
        <f>IFERROR(35*R380+14.1*S380+15.1*X380, "NA")</f>
        <v>NA</v>
      </c>
      <c r="AA380" s="5" t="str">
        <f>IFERROR(35*R380+14.1*S380+15.1*V380, "NA")</f>
        <v>NA</v>
      </c>
      <c r="AB380" s="5" t="str">
        <f>IFERROR(Z380*P380, "NA")</f>
        <v>NA</v>
      </c>
      <c r="AC380">
        <v>2</v>
      </c>
      <c r="AD380">
        <v>0</v>
      </c>
    </row>
    <row r="381" spans="1:30" hidden="1">
      <c r="A381" t="s">
        <v>43</v>
      </c>
      <c r="B381" t="s">
        <v>53</v>
      </c>
      <c r="C381" t="s">
        <v>200</v>
      </c>
      <c r="D381" t="s">
        <v>198</v>
      </c>
      <c r="E381">
        <v>73.3</v>
      </c>
      <c r="F381">
        <v>17.5</v>
      </c>
      <c r="G381" s="2">
        <v>1.574482658</v>
      </c>
      <c r="H381">
        <v>4</v>
      </c>
      <c r="I381">
        <v>70</v>
      </c>
      <c r="J381">
        <v>5.7000000000000002E-2</v>
      </c>
      <c r="K381" t="s">
        <v>31</v>
      </c>
      <c r="L381">
        <v>2</v>
      </c>
      <c r="M381">
        <v>0.114</v>
      </c>
      <c r="N381">
        <v>0.33</v>
      </c>
      <c r="O381" s="6">
        <f>0.527*N381</f>
        <v>0.17391000000000001</v>
      </c>
      <c r="P381" s="6">
        <f>O381*(1-Q381)</f>
        <v>7.6520399999999988E-2</v>
      </c>
      <c r="Q381">
        <v>0.56000000000000005</v>
      </c>
      <c r="R381">
        <v>0.58899999999999997</v>
      </c>
      <c r="S381">
        <v>0.11</v>
      </c>
      <c r="T381" t="s">
        <v>31</v>
      </c>
      <c r="U381" t="s">
        <v>31</v>
      </c>
      <c r="V381" s="9">
        <v>0.20499999999999999</v>
      </c>
      <c r="W381" t="s">
        <v>31</v>
      </c>
      <c r="X381" t="s">
        <v>31</v>
      </c>
      <c r="Y381" s="4" t="str">
        <f>IFERROR(35*R381+14.1*S381+15.1*W381, "NA")</f>
        <v>NA</v>
      </c>
      <c r="Z381" s="5" t="str">
        <f>IFERROR(35*R381+14.1*S381+15.1*X381, "NA")</f>
        <v>NA</v>
      </c>
      <c r="AA381" s="5">
        <f>IFERROR(35*R381+14.1*S381+15.1*V381, "NA")</f>
        <v>25.261499999999998</v>
      </c>
      <c r="AB381" s="5">
        <f>IFERROR(AA381*P381, "NA")</f>
        <v>1.9330200845999996</v>
      </c>
      <c r="AC381">
        <v>0</v>
      </c>
      <c r="AD381">
        <v>2</v>
      </c>
    </row>
    <row r="382" spans="1:30" hidden="1">
      <c r="A382" t="s">
        <v>67</v>
      </c>
      <c r="B382" t="s">
        <v>66</v>
      </c>
      <c r="C382" t="s">
        <v>204</v>
      </c>
      <c r="D382" t="s">
        <v>210</v>
      </c>
      <c r="E382">
        <v>69.5</v>
      </c>
      <c r="F382">
        <v>13.3</v>
      </c>
      <c r="G382" s="2">
        <v>1.5029055069999999</v>
      </c>
      <c r="H382">
        <v>2</v>
      </c>
      <c r="I382">
        <v>177.8</v>
      </c>
      <c r="J382">
        <v>1.0999999999999999E-2</v>
      </c>
      <c r="K382" t="s">
        <v>31</v>
      </c>
      <c r="L382" s="30">
        <v>10.029999999999999</v>
      </c>
      <c r="M382">
        <v>0.113</v>
      </c>
      <c r="N382" s="12" t="s">
        <v>31</v>
      </c>
      <c r="O382" t="s">
        <v>31</v>
      </c>
      <c r="P382" s="6" t="e">
        <f>0.75*N382</f>
        <v>#VALUE!</v>
      </c>
      <c r="Q382" t="s">
        <v>31</v>
      </c>
      <c r="R382" t="s">
        <v>31</v>
      </c>
      <c r="S382" t="s">
        <v>31</v>
      </c>
      <c r="T382" t="s">
        <v>31</v>
      </c>
      <c r="U382" t="s">
        <v>31</v>
      </c>
      <c r="V382" t="s">
        <v>31</v>
      </c>
      <c r="W382" t="s">
        <v>31</v>
      </c>
      <c r="X382" t="s">
        <v>31</v>
      </c>
      <c r="Y382" s="4" t="str">
        <f>IFERROR(35*R382+14.1*S382+15.1*W382, "NA")</f>
        <v>NA</v>
      </c>
      <c r="Z382" s="5" t="str">
        <f>IFERROR(35*R382+14.1*S382+15.1*X382, "NA")</f>
        <v>NA</v>
      </c>
      <c r="AA382" s="5" t="str">
        <f>IFERROR(35*R382+14.1*S382+15.1*V382, "NA")</f>
        <v>NA</v>
      </c>
      <c r="AB382" s="5" t="str">
        <f>IFERROR(Z382*P382, "NA")</f>
        <v>NA</v>
      </c>
      <c r="AC382">
        <v>2</v>
      </c>
      <c r="AD382">
        <v>2</v>
      </c>
    </row>
    <row r="383" spans="1:30" hidden="1">
      <c r="A383" t="s">
        <v>47</v>
      </c>
      <c r="B383" t="s">
        <v>46</v>
      </c>
      <c r="C383" t="s">
        <v>64</v>
      </c>
      <c r="D383" t="s">
        <v>121</v>
      </c>
      <c r="E383">
        <v>343.5</v>
      </c>
      <c r="F383">
        <v>30.1</v>
      </c>
      <c r="G383" s="2">
        <v>6.0734919850000004</v>
      </c>
      <c r="H383">
        <v>6</v>
      </c>
      <c r="I383">
        <v>190</v>
      </c>
      <c r="J383">
        <v>3.2000000000000001E-2</v>
      </c>
      <c r="K383">
        <v>21</v>
      </c>
      <c r="L383">
        <v>3.5</v>
      </c>
      <c r="M383">
        <v>0.111</v>
      </c>
      <c r="N383">
        <v>1.421</v>
      </c>
      <c r="O383">
        <v>0.46</v>
      </c>
      <c r="P383">
        <v>0.32300000000000001</v>
      </c>
      <c r="Q383">
        <v>0.68</v>
      </c>
      <c r="R383">
        <v>0.13600000000000001</v>
      </c>
      <c r="S383">
        <v>5.0999999999999997E-2</v>
      </c>
      <c r="T383">
        <v>4.0000000000000001E-3</v>
      </c>
      <c r="U383">
        <v>0.182</v>
      </c>
      <c r="V383" t="s">
        <v>31</v>
      </c>
      <c r="W383">
        <v>0.69899999999999995</v>
      </c>
      <c r="X383">
        <v>0.186</v>
      </c>
      <c r="Y383" s="4">
        <f>IFERROR(35*R383+14.1*S383+15.1*W383, "NA")</f>
        <v>16.033999999999999</v>
      </c>
      <c r="Z383" s="5">
        <f>IFERROR(35*R383+14.1*S383+15.1*X383, "NA")</f>
        <v>8.287700000000001</v>
      </c>
      <c r="AA383" s="5" t="str">
        <f>IFERROR(35*R383+14.1*S383+15.1*V383, "NA")</f>
        <v>NA</v>
      </c>
      <c r="AB383" s="5">
        <f>IFERROR(Y383*P383, "NA")</f>
        <v>5.1789819999999995</v>
      </c>
      <c r="AC383">
        <v>0</v>
      </c>
      <c r="AD383">
        <v>0</v>
      </c>
    </row>
    <row r="384" spans="1:30" hidden="1">
      <c r="A384" t="s">
        <v>47</v>
      </c>
      <c r="B384" t="s">
        <v>46</v>
      </c>
      <c r="C384" t="s">
        <v>32</v>
      </c>
      <c r="D384" t="s">
        <v>104</v>
      </c>
      <c r="E384">
        <v>1770</v>
      </c>
      <c r="F384">
        <v>22.3</v>
      </c>
      <c r="G384" s="2">
        <v>25.45474201</v>
      </c>
      <c r="H384" t="s">
        <v>31</v>
      </c>
      <c r="I384" t="s">
        <v>31</v>
      </c>
      <c r="J384">
        <v>1.2E-2</v>
      </c>
      <c r="K384" t="s">
        <v>31</v>
      </c>
      <c r="L384">
        <v>8.91</v>
      </c>
      <c r="M384">
        <v>0.107</v>
      </c>
      <c r="N384">
        <v>1.421</v>
      </c>
      <c r="O384">
        <v>0.46</v>
      </c>
      <c r="P384">
        <v>0.32300000000000001</v>
      </c>
      <c r="Q384">
        <v>0.68</v>
      </c>
      <c r="R384">
        <v>0.13600000000000001</v>
      </c>
      <c r="S384">
        <v>5.0999999999999997E-2</v>
      </c>
      <c r="T384">
        <v>4.0000000000000001E-3</v>
      </c>
      <c r="U384">
        <v>0.182</v>
      </c>
      <c r="V384" t="s">
        <v>31</v>
      </c>
      <c r="W384">
        <v>0.69899999999999995</v>
      </c>
      <c r="X384">
        <v>0.186</v>
      </c>
      <c r="Y384" s="4">
        <f>IFERROR(35*R384+14.1*S384+15.1*W384, "NA")</f>
        <v>16.033999999999999</v>
      </c>
      <c r="Z384" s="5">
        <f>IFERROR(35*R384+14.1*S384+15.1*X384, "NA")</f>
        <v>8.287700000000001</v>
      </c>
      <c r="AA384" s="5" t="str">
        <f>IFERROR(35*R384+14.1*S384+15.1*V384, "NA")</f>
        <v>NA</v>
      </c>
      <c r="AB384" s="5">
        <f>IFERROR(Y384*P384, "NA")</f>
        <v>5.1789819999999995</v>
      </c>
      <c r="AC384">
        <v>0</v>
      </c>
      <c r="AD384">
        <v>0</v>
      </c>
    </row>
    <row r="385" spans="1:30" hidden="1">
      <c r="A385" t="s">
        <v>33</v>
      </c>
      <c r="B385" t="s">
        <v>30</v>
      </c>
      <c r="C385" t="s">
        <v>128</v>
      </c>
      <c r="D385" t="s">
        <v>169</v>
      </c>
      <c r="E385">
        <v>39</v>
      </c>
      <c r="F385">
        <v>8.3000000000000007</v>
      </c>
      <c r="G385" s="2">
        <v>0.90704089499999996</v>
      </c>
      <c r="H385">
        <v>18</v>
      </c>
      <c r="I385">
        <v>48.2</v>
      </c>
      <c r="J385">
        <v>0.374</v>
      </c>
      <c r="K385">
        <v>69</v>
      </c>
      <c r="L385">
        <v>0.28000000000000003</v>
      </c>
      <c r="M385">
        <v>0.105</v>
      </c>
      <c r="N385">
        <v>14.87</v>
      </c>
      <c r="O385" t="s">
        <v>31</v>
      </c>
      <c r="P385" s="6">
        <v>1.1896</v>
      </c>
      <c r="Q385" t="s">
        <v>31</v>
      </c>
      <c r="R385">
        <v>3.6999999999999998E-2</v>
      </c>
      <c r="S385">
        <v>0.121</v>
      </c>
      <c r="T385">
        <v>8.0000000000000002E-3</v>
      </c>
      <c r="U385">
        <v>7.6999999999999999E-2</v>
      </c>
      <c r="V385" t="s">
        <v>31</v>
      </c>
      <c r="W385" t="s">
        <v>31</v>
      </c>
      <c r="X385">
        <v>8.4000000000000005E-2</v>
      </c>
      <c r="Y385" s="4" t="str">
        <f>IFERROR(35*R385+14.1*S385+15.1*W385, "NA")</f>
        <v>NA</v>
      </c>
      <c r="Z385" s="5">
        <f>IFERROR(35*R385+14.1*S385+15.1*X385, "NA")</f>
        <v>4.2694999999999999</v>
      </c>
      <c r="AA385" s="5" t="str">
        <f>IFERROR(35*R385+14.1*S385+15.1*V385, "NA")</f>
        <v>NA</v>
      </c>
      <c r="AB385" s="5">
        <f>IFERROR(Z385*P385, "NA")</f>
        <v>5.0789971999999999</v>
      </c>
      <c r="AC385">
        <v>0</v>
      </c>
      <c r="AD385">
        <v>2</v>
      </c>
    </row>
    <row r="386" spans="1:30" hidden="1">
      <c r="A386" t="s">
        <v>47</v>
      </c>
      <c r="B386" t="s">
        <v>46</v>
      </c>
      <c r="C386" t="s">
        <v>204</v>
      </c>
      <c r="D386" t="s">
        <v>203</v>
      </c>
      <c r="E386">
        <v>54</v>
      </c>
      <c r="F386">
        <v>11.1</v>
      </c>
      <c r="G386" s="2">
        <v>1.205449054</v>
      </c>
      <c r="H386">
        <v>31</v>
      </c>
      <c r="I386">
        <v>324</v>
      </c>
      <c r="J386">
        <v>9.6000000000000002E-2</v>
      </c>
      <c r="K386">
        <v>33</v>
      </c>
      <c r="L386">
        <v>1.06</v>
      </c>
      <c r="M386">
        <v>0.10199999999999999</v>
      </c>
      <c r="N386">
        <v>1.421</v>
      </c>
      <c r="O386">
        <v>0.46</v>
      </c>
      <c r="P386">
        <v>0.32300000000000001</v>
      </c>
      <c r="Q386">
        <v>0.68</v>
      </c>
      <c r="R386">
        <v>0.13600000000000001</v>
      </c>
      <c r="S386">
        <v>5.0999999999999997E-2</v>
      </c>
      <c r="T386">
        <v>4.0000000000000001E-3</v>
      </c>
      <c r="U386">
        <v>0.182</v>
      </c>
      <c r="V386" t="s">
        <v>31</v>
      </c>
      <c r="W386">
        <v>0.69899999999999995</v>
      </c>
      <c r="X386">
        <v>0.186</v>
      </c>
      <c r="Y386" s="4">
        <f>IFERROR(35*R386+14.1*S386+15.1*W386, "NA")</f>
        <v>16.033999999999999</v>
      </c>
      <c r="Z386" s="5">
        <f>IFERROR(35*R386+14.1*S386+15.1*X386, "NA")</f>
        <v>8.287700000000001</v>
      </c>
      <c r="AA386" s="5" t="str">
        <f>IFERROR(35*R386+14.1*S386+15.1*V386, "NA")</f>
        <v>NA</v>
      </c>
      <c r="AB386" s="5">
        <f>IFERROR(Y386*P386, "NA")</f>
        <v>5.1789819999999995</v>
      </c>
      <c r="AC386">
        <v>0</v>
      </c>
      <c r="AD386">
        <v>0</v>
      </c>
    </row>
    <row r="387" spans="1:30" hidden="1">
      <c r="A387" t="s">
        <v>80</v>
      </c>
      <c r="B387" t="s">
        <v>116</v>
      </c>
      <c r="C387" t="s">
        <v>204</v>
      </c>
      <c r="D387" t="s">
        <v>210</v>
      </c>
      <c r="E387">
        <v>69.5</v>
      </c>
      <c r="F387">
        <v>13.3</v>
      </c>
      <c r="G387" s="2">
        <v>1.5029055069999999</v>
      </c>
      <c r="H387">
        <v>6</v>
      </c>
      <c r="I387">
        <v>60</v>
      </c>
      <c r="J387">
        <v>0.1</v>
      </c>
      <c r="K387">
        <v>6</v>
      </c>
      <c r="L387">
        <v>1</v>
      </c>
      <c r="M387">
        <v>0.1</v>
      </c>
      <c r="N387" s="8">
        <v>4.9989999999999997</v>
      </c>
      <c r="O387" s="8">
        <v>4.109</v>
      </c>
      <c r="P387" s="8">
        <v>0.43099999999999999</v>
      </c>
      <c r="Q387">
        <v>0.86</v>
      </c>
      <c r="R387">
        <v>2.8000000000000001E-2</v>
      </c>
      <c r="S387">
        <v>5.6000000000000001E-2</v>
      </c>
      <c r="T387" t="s">
        <v>31</v>
      </c>
      <c r="U387" t="s">
        <v>31</v>
      </c>
      <c r="V387">
        <v>0.88</v>
      </c>
      <c r="W387" t="s">
        <v>31</v>
      </c>
      <c r="X387" t="s">
        <v>31</v>
      </c>
      <c r="Y387" s="4" t="str">
        <f>IFERROR(35*R387+14.1*S387+15.1*W387, "NA")</f>
        <v>NA</v>
      </c>
      <c r="Z387" s="5" t="str">
        <f>IFERROR(35*R387+14.1*S387+15.1*X387, "NA")</f>
        <v>NA</v>
      </c>
      <c r="AA387" s="5">
        <f>IFERROR(35*R387+14.1*S387+15.1*V387, "NA")</f>
        <v>15.057600000000001</v>
      </c>
      <c r="AB387" s="5">
        <f>IFERROR(AA387*P387, "NA")</f>
        <v>6.4898256000000005</v>
      </c>
      <c r="AC387">
        <v>0</v>
      </c>
      <c r="AD387">
        <v>0</v>
      </c>
    </row>
    <row r="388" spans="1:30" hidden="1">
      <c r="A388" t="s">
        <v>65</v>
      </c>
      <c r="B388" t="s">
        <v>73</v>
      </c>
      <c r="C388" t="s">
        <v>70</v>
      </c>
      <c r="D388" t="s">
        <v>68</v>
      </c>
      <c r="E388">
        <v>11</v>
      </c>
      <c r="F388">
        <v>6.1</v>
      </c>
      <c r="G388" s="2">
        <v>0.30006296300000002</v>
      </c>
      <c r="H388">
        <v>1</v>
      </c>
      <c r="I388">
        <v>30</v>
      </c>
      <c r="J388">
        <v>3.3000000000000002E-2</v>
      </c>
      <c r="K388">
        <v>3</v>
      </c>
      <c r="L388">
        <v>3</v>
      </c>
      <c r="M388">
        <v>0.1</v>
      </c>
      <c r="N388">
        <v>1.19</v>
      </c>
      <c r="O388" t="s">
        <v>31</v>
      </c>
      <c r="P388">
        <v>0.27</v>
      </c>
      <c r="Q388">
        <v>0.63</v>
      </c>
      <c r="R388">
        <v>4.5999999999999999E-2</v>
      </c>
      <c r="S388">
        <v>6.3E-2</v>
      </c>
      <c r="T388" t="s">
        <v>31</v>
      </c>
      <c r="U388" t="s">
        <v>31</v>
      </c>
      <c r="V388" t="s">
        <v>31</v>
      </c>
      <c r="W388" t="s">
        <v>31</v>
      </c>
      <c r="X388" t="s">
        <v>31</v>
      </c>
      <c r="Y388" s="4" t="str">
        <f>IFERROR(35*R388+14.1*S388+15.1*W388, "NA")</f>
        <v>NA</v>
      </c>
      <c r="Z388" s="5" t="str">
        <f>IFERROR(35*R388+14.1*S388+15.1*X388, "NA")</f>
        <v>NA</v>
      </c>
      <c r="AA388" s="5" t="str">
        <f>IFERROR(35*R388+14.1*S388+15.1*V388, "NA")</f>
        <v>NA</v>
      </c>
      <c r="AB388" s="5" t="str">
        <f>IFERROR(Z388*P388, "NA")</f>
        <v>NA</v>
      </c>
      <c r="AC388">
        <v>0</v>
      </c>
      <c r="AD388">
        <v>0</v>
      </c>
    </row>
    <row r="389" spans="1:30" hidden="1">
      <c r="A389" t="s">
        <v>82</v>
      </c>
      <c r="B389" t="s">
        <v>102</v>
      </c>
      <c r="C389" t="s">
        <v>128</v>
      </c>
      <c r="D389" t="s">
        <v>126</v>
      </c>
      <c r="E389">
        <v>18</v>
      </c>
      <c r="F389">
        <v>7.4</v>
      </c>
      <c r="G389" s="2">
        <v>0.46147037800000001</v>
      </c>
      <c r="H389">
        <v>1</v>
      </c>
      <c r="I389">
        <v>20</v>
      </c>
      <c r="J389">
        <v>0.05</v>
      </c>
      <c r="K389">
        <v>2</v>
      </c>
      <c r="L389">
        <v>2</v>
      </c>
      <c r="M389">
        <v>0.1</v>
      </c>
      <c r="N389">
        <v>2.8000000000000001E-2</v>
      </c>
      <c r="O389">
        <v>0.01</v>
      </c>
      <c r="P389">
        <v>7.0000000000000001E-3</v>
      </c>
      <c r="Q389">
        <v>0.66</v>
      </c>
      <c r="R389">
        <v>5.5E-2</v>
      </c>
      <c r="S389">
        <v>6.9000000000000006E-2</v>
      </c>
      <c r="T389">
        <v>8.9999999999999993E-3</v>
      </c>
      <c r="U389" t="s">
        <v>31</v>
      </c>
      <c r="V389" t="s">
        <v>31</v>
      </c>
      <c r="W389" t="s">
        <v>31</v>
      </c>
      <c r="X389">
        <v>8.9999999999999993E-3</v>
      </c>
      <c r="Y389" s="4" t="str">
        <f>IFERROR(35*R389+14.1*S389+15.1*W389, "NA")</f>
        <v>NA</v>
      </c>
      <c r="Z389" s="5">
        <f>IFERROR(35*R389+14.1*S389+15.1*X389, "NA")</f>
        <v>3.0337999999999998</v>
      </c>
      <c r="AA389" s="5" t="str">
        <f>IFERROR(35*R389+14.1*S389+15.1*V389, "NA")</f>
        <v>NA</v>
      </c>
      <c r="AB389" s="5">
        <f>IFERROR(Z389*P389, "NA")</f>
        <v>2.1236599999999998E-2</v>
      </c>
      <c r="AC389">
        <v>0</v>
      </c>
      <c r="AD389">
        <v>0</v>
      </c>
    </row>
    <row r="390" spans="1:30" hidden="1">
      <c r="A390" t="s">
        <v>162</v>
      </c>
      <c r="B390" t="s">
        <v>161</v>
      </c>
      <c r="C390" t="s">
        <v>128</v>
      </c>
      <c r="D390" t="s">
        <v>169</v>
      </c>
      <c r="E390">
        <v>39</v>
      </c>
      <c r="F390">
        <v>8.3000000000000007</v>
      </c>
      <c r="G390" s="2">
        <v>0.90704089499999996</v>
      </c>
      <c r="H390">
        <v>1</v>
      </c>
      <c r="I390">
        <v>10</v>
      </c>
      <c r="J390">
        <v>0.1</v>
      </c>
      <c r="K390">
        <v>1</v>
      </c>
      <c r="L390">
        <v>1</v>
      </c>
      <c r="M390">
        <v>0.1</v>
      </c>
      <c r="N390">
        <v>0.01</v>
      </c>
      <c r="O390" t="s">
        <v>31</v>
      </c>
      <c r="P390">
        <v>6.0000000000000001E-3</v>
      </c>
      <c r="Q390" t="s">
        <v>31</v>
      </c>
      <c r="R390">
        <v>0.48799999999999999</v>
      </c>
      <c r="S390">
        <v>0.107</v>
      </c>
      <c r="T390">
        <v>1E-3</v>
      </c>
      <c r="U390">
        <v>2.1000000000000001E-2</v>
      </c>
      <c r="V390" t="s">
        <v>31</v>
      </c>
      <c r="W390" t="s">
        <v>31</v>
      </c>
      <c r="X390">
        <v>2.1999999999999999E-2</v>
      </c>
      <c r="Y390" s="4" t="str">
        <f>IFERROR(35*R390+14.1*S390+15.1*W390, "NA")</f>
        <v>NA</v>
      </c>
      <c r="Z390" s="5">
        <f>IFERROR(35*R390+14.1*S390+15.1*X390, "NA")</f>
        <v>18.9209</v>
      </c>
      <c r="AA390" s="5" t="str">
        <f>IFERROR(35*R390+14.1*S390+15.1*V390, "NA")</f>
        <v>NA</v>
      </c>
      <c r="AB390" s="5">
        <f>IFERROR(Z390*P390, "NA")</f>
        <v>0.1135254</v>
      </c>
      <c r="AC390">
        <v>0</v>
      </c>
      <c r="AD390">
        <v>0</v>
      </c>
    </row>
    <row r="391" spans="1:30" hidden="1">
      <c r="A391" t="s">
        <v>65</v>
      </c>
      <c r="B391" t="s">
        <v>246</v>
      </c>
      <c r="C391" t="s">
        <v>128</v>
      </c>
      <c r="D391" t="s">
        <v>126</v>
      </c>
      <c r="E391">
        <v>18</v>
      </c>
      <c r="F391">
        <v>7.4</v>
      </c>
      <c r="G391" s="2">
        <v>0.46147037800000001</v>
      </c>
      <c r="H391">
        <v>3</v>
      </c>
      <c r="I391">
        <v>30</v>
      </c>
      <c r="J391">
        <v>0.1</v>
      </c>
      <c r="K391">
        <v>3</v>
      </c>
      <c r="L391">
        <v>1</v>
      </c>
      <c r="M391">
        <v>0.1</v>
      </c>
      <c r="N391" t="s">
        <v>31</v>
      </c>
      <c r="O391" t="s">
        <v>31</v>
      </c>
      <c r="P391" t="s">
        <v>31</v>
      </c>
      <c r="Q391" t="s">
        <v>31</v>
      </c>
      <c r="R391" t="s">
        <v>31</v>
      </c>
      <c r="S391" t="s">
        <v>31</v>
      </c>
      <c r="T391" t="s">
        <v>31</v>
      </c>
      <c r="U391" t="s">
        <v>31</v>
      </c>
      <c r="V391" t="s">
        <v>31</v>
      </c>
      <c r="W391" t="s">
        <v>31</v>
      </c>
      <c r="X391" t="s">
        <v>31</v>
      </c>
      <c r="Y391" s="4" t="str">
        <f>IFERROR(35*R391+14.1*S391+15.1*W391, "NA")</f>
        <v>NA</v>
      </c>
      <c r="Z391" s="5" t="str">
        <f>IFERROR(35*R391+14.1*S391+15.1*X391, "NA")</f>
        <v>NA</v>
      </c>
      <c r="AA391" s="5" t="str">
        <f>IFERROR(35*R391+14.1*S391+15.1*V391, "NA")</f>
        <v>NA</v>
      </c>
      <c r="AB391" s="5" t="str">
        <f>IFERROR(Z391*P391, "NA")</f>
        <v>NA</v>
      </c>
      <c r="AC391">
        <v>0</v>
      </c>
      <c r="AD391">
        <v>0</v>
      </c>
    </row>
    <row r="392" spans="1:30" hidden="1">
      <c r="A392" t="s">
        <v>59</v>
      </c>
      <c r="B392" t="s">
        <v>175</v>
      </c>
      <c r="C392" t="s">
        <v>112</v>
      </c>
      <c r="D392" t="s">
        <v>197</v>
      </c>
      <c r="E392">
        <v>68.099999999999994</v>
      </c>
      <c r="F392">
        <v>16.600000000000001</v>
      </c>
      <c r="G392" s="2">
        <v>1.4764118180000001</v>
      </c>
      <c r="H392">
        <v>1</v>
      </c>
      <c r="I392">
        <v>30</v>
      </c>
      <c r="J392">
        <v>3.3000000000000002E-2</v>
      </c>
      <c r="K392">
        <v>3</v>
      </c>
      <c r="L392">
        <v>3</v>
      </c>
      <c r="M392">
        <v>0.1</v>
      </c>
      <c r="N392">
        <v>0.75</v>
      </c>
      <c r="O392" t="s">
        <v>31</v>
      </c>
      <c r="P392">
        <v>0.12</v>
      </c>
      <c r="Q392">
        <v>0.41</v>
      </c>
      <c r="R392">
        <v>0.53900000000000003</v>
      </c>
      <c r="S392">
        <v>7.0999999999999994E-2</v>
      </c>
      <c r="T392" t="s">
        <v>31</v>
      </c>
      <c r="U392" t="s">
        <v>31</v>
      </c>
      <c r="V392">
        <v>8.4000000000000005E-2</v>
      </c>
      <c r="W392" t="s">
        <v>31</v>
      </c>
      <c r="X392" t="s">
        <v>31</v>
      </c>
      <c r="Y392" s="4" t="str">
        <f>IFERROR(35*R392+14.1*S392+15.1*W392, "NA")</f>
        <v>NA</v>
      </c>
      <c r="Z392" s="5" t="str">
        <f>IFERROR(35*R392+14.1*S392+15.1*X392, "NA")</f>
        <v>NA</v>
      </c>
      <c r="AA392" s="5">
        <f>IFERROR(35*R392+14.1*S392+15.1*V392, "NA")</f>
        <v>21.134500000000003</v>
      </c>
      <c r="AB392" s="5">
        <f>IFERROR(AA392*P392, "NA")</f>
        <v>2.5361400000000001</v>
      </c>
      <c r="AC392">
        <v>0</v>
      </c>
      <c r="AD392">
        <v>0</v>
      </c>
    </row>
    <row r="393" spans="1:30" hidden="1">
      <c r="A393" t="s">
        <v>47</v>
      </c>
      <c r="B393" t="s">
        <v>46</v>
      </c>
      <c r="C393" t="s">
        <v>200</v>
      </c>
      <c r="D393" t="s">
        <v>202</v>
      </c>
      <c r="E393">
        <v>89.7</v>
      </c>
      <c r="F393">
        <v>20.5</v>
      </c>
      <c r="G393" s="2">
        <v>1.8783555249999999</v>
      </c>
      <c r="H393">
        <v>6</v>
      </c>
      <c r="I393">
        <v>330</v>
      </c>
      <c r="J393">
        <v>2.7E-2</v>
      </c>
      <c r="K393" t="s">
        <v>31</v>
      </c>
      <c r="L393">
        <v>3.6</v>
      </c>
      <c r="M393">
        <v>9.8000000000000004E-2</v>
      </c>
      <c r="N393">
        <v>1.421</v>
      </c>
      <c r="O393">
        <v>0.46</v>
      </c>
      <c r="P393">
        <v>0.32300000000000001</v>
      </c>
      <c r="Q393">
        <v>0.68</v>
      </c>
      <c r="R393">
        <v>0.13600000000000001</v>
      </c>
      <c r="S393">
        <v>5.0999999999999997E-2</v>
      </c>
      <c r="T393">
        <v>4.0000000000000001E-3</v>
      </c>
      <c r="U393">
        <v>0.182</v>
      </c>
      <c r="V393" t="s">
        <v>31</v>
      </c>
      <c r="W393">
        <v>0.69899999999999995</v>
      </c>
      <c r="X393">
        <v>0.186</v>
      </c>
      <c r="Y393" s="4">
        <f>IFERROR(35*R393+14.1*S393+15.1*W393, "NA")</f>
        <v>16.033999999999999</v>
      </c>
      <c r="Z393" s="5">
        <f>IFERROR(35*R393+14.1*S393+15.1*X393, "NA")</f>
        <v>8.287700000000001</v>
      </c>
      <c r="AA393" s="5" t="str">
        <f>IFERROR(35*R393+14.1*S393+15.1*V393, "NA")</f>
        <v>NA</v>
      </c>
      <c r="AB393" s="5">
        <f>IFERROR(Y393*P393, "NA")</f>
        <v>5.1789819999999995</v>
      </c>
      <c r="AC393">
        <v>0</v>
      </c>
      <c r="AD393">
        <v>0</v>
      </c>
    </row>
    <row r="394" spans="1:30" hidden="1">
      <c r="A394" t="s">
        <v>141</v>
      </c>
      <c r="B394" t="s">
        <v>140</v>
      </c>
      <c r="C394" t="s">
        <v>204</v>
      </c>
      <c r="D394" t="s">
        <v>210</v>
      </c>
      <c r="E394">
        <v>69.5</v>
      </c>
      <c r="F394">
        <v>13.3</v>
      </c>
      <c r="G394" s="2">
        <v>1.5029055069999999</v>
      </c>
      <c r="H394">
        <v>1</v>
      </c>
      <c r="I394">
        <v>41.25</v>
      </c>
      <c r="J394">
        <v>2.4E-2</v>
      </c>
      <c r="K394" t="s">
        <v>31</v>
      </c>
      <c r="L394">
        <v>4</v>
      </c>
      <c r="M394">
        <v>9.7000000000000003E-2</v>
      </c>
      <c r="N394">
        <v>0.98</v>
      </c>
      <c r="O394" s="53">
        <f>0.33*N394</f>
        <v>0.32340000000000002</v>
      </c>
      <c r="P394" s="53">
        <f>O394*(1-Q394)</f>
        <v>8.0850000000000005E-2</v>
      </c>
      <c r="Q394">
        <v>0.75</v>
      </c>
      <c r="R394">
        <v>0.155</v>
      </c>
      <c r="S394">
        <v>9.2999999999999999E-2</v>
      </c>
      <c r="T394" t="s">
        <v>31</v>
      </c>
      <c r="U394" t="s">
        <v>31</v>
      </c>
      <c r="V394" t="s">
        <v>31</v>
      </c>
      <c r="W394">
        <v>0.70299999999999996</v>
      </c>
      <c r="X394" t="s">
        <v>31</v>
      </c>
      <c r="Y394" s="4">
        <f>IFERROR(35*R394+14.1*S394+15.1*W394, "NA")</f>
        <v>17.351599999999998</v>
      </c>
      <c r="Z394" s="5" t="str">
        <f>IFERROR(35*R394+14.1*S394+15.1*X394, "NA")</f>
        <v>NA</v>
      </c>
      <c r="AA394" s="5" t="str">
        <f>IFERROR(35*R394+14.1*S394+15.1*V394, "NA")</f>
        <v>NA</v>
      </c>
      <c r="AB394" s="5">
        <f>IFERROR(Y394*P394, "NA")</f>
        <v>1.4028768599999999</v>
      </c>
      <c r="AC394">
        <v>0</v>
      </c>
      <c r="AD394">
        <v>1</v>
      </c>
    </row>
    <row r="395" spans="1:30" hidden="1">
      <c r="A395" t="s">
        <v>47</v>
      </c>
      <c r="B395" t="s">
        <v>46</v>
      </c>
      <c r="C395" t="s">
        <v>112</v>
      </c>
      <c r="D395" t="s">
        <v>110</v>
      </c>
      <c r="E395">
        <v>200</v>
      </c>
      <c r="F395">
        <v>23.6</v>
      </c>
      <c r="G395" s="2">
        <v>3.785630201</v>
      </c>
      <c r="H395">
        <v>6</v>
      </c>
      <c r="I395">
        <v>324</v>
      </c>
      <c r="J395">
        <v>1.9E-2</v>
      </c>
      <c r="K395">
        <v>28</v>
      </c>
      <c r="L395">
        <v>4.67</v>
      </c>
      <c r="M395">
        <v>8.5999999999999993E-2</v>
      </c>
      <c r="N395">
        <v>1.421</v>
      </c>
      <c r="O395">
        <v>0.46</v>
      </c>
      <c r="P395">
        <v>0.32300000000000001</v>
      </c>
      <c r="Q395">
        <v>0.68</v>
      </c>
      <c r="R395">
        <v>0.13600000000000001</v>
      </c>
      <c r="S395">
        <v>5.0999999999999997E-2</v>
      </c>
      <c r="T395">
        <v>4.0000000000000001E-3</v>
      </c>
      <c r="U395">
        <v>0.182</v>
      </c>
      <c r="V395" t="s">
        <v>31</v>
      </c>
      <c r="W395">
        <v>0.69899999999999995</v>
      </c>
      <c r="X395">
        <v>0.186</v>
      </c>
      <c r="Y395" s="4">
        <f>IFERROR(35*R395+14.1*S395+15.1*W395, "NA")</f>
        <v>16.033999999999999</v>
      </c>
      <c r="Z395" s="5">
        <f>IFERROR(35*R395+14.1*S395+15.1*X395, "NA")</f>
        <v>8.287700000000001</v>
      </c>
      <c r="AA395" s="5" t="str">
        <f>IFERROR(35*R395+14.1*S395+15.1*V395, "NA")</f>
        <v>NA</v>
      </c>
      <c r="AB395" s="5">
        <f>IFERROR(Y395*P395, "NA")</f>
        <v>5.1789819999999995</v>
      </c>
      <c r="AC395">
        <v>0</v>
      </c>
      <c r="AD395">
        <v>0</v>
      </c>
    </row>
    <row r="396" spans="1:30" hidden="1">
      <c r="A396" t="s">
        <v>43</v>
      </c>
      <c r="B396" t="s">
        <v>53</v>
      </c>
      <c r="C396" t="s">
        <v>112</v>
      </c>
      <c r="D396" t="s">
        <v>197</v>
      </c>
      <c r="E396">
        <v>68.099999999999994</v>
      </c>
      <c r="F396">
        <v>16.600000000000001</v>
      </c>
      <c r="G396" s="2">
        <v>1.4764118180000001</v>
      </c>
      <c r="H396">
        <v>3</v>
      </c>
      <c r="I396">
        <v>70</v>
      </c>
      <c r="J396">
        <v>4.2999999999999997E-2</v>
      </c>
      <c r="K396" t="s">
        <v>31</v>
      </c>
      <c r="L396">
        <v>2</v>
      </c>
      <c r="M396">
        <v>8.5999999999999993E-2</v>
      </c>
      <c r="N396">
        <v>0.33</v>
      </c>
      <c r="O396" s="6">
        <f>0.527*N396</f>
        <v>0.17391000000000001</v>
      </c>
      <c r="P396" s="6">
        <f>O396*(1-Q396)</f>
        <v>7.6520399999999988E-2</v>
      </c>
      <c r="Q396">
        <v>0.56000000000000005</v>
      </c>
      <c r="R396">
        <v>0.58899999999999997</v>
      </c>
      <c r="S396">
        <v>0.11</v>
      </c>
      <c r="T396" t="s">
        <v>31</v>
      </c>
      <c r="U396" t="s">
        <v>31</v>
      </c>
      <c r="V396" s="9">
        <v>0.20499999999999999</v>
      </c>
      <c r="W396" t="s">
        <v>31</v>
      </c>
      <c r="X396" t="s">
        <v>31</v>
      </c>
      <c r="Y396" s="4" t="str">
        <f>IFERROR(35*R396+14.1*S396+15.1*W396, "NA")</f>
        <v>NA</v>
      </c>
      <c r="Z396" s="5" t="str">
        <f>IFERROR(35*R396+14.1*S396+15.1*X396, "NA")</f>
        <v>NA</v>
      </c>
      <c r="AA396" s="5">
        <f>IFERROR(35*R396+14.1*S396+15.1*V396, "NA")</f>
        <v>25.261499999999998</v>
      </c>
      <c r="AB396" s="5">
        <f>IFERROR(AA396*P396, "NA")</f>
        <v>1.9330200845999996</v>
      </c>
      <c r="AC396">
        <v>0</v>
      </c>
      <c r="AD396">
        <v>2</v>
      </c>
    </row>
    <row r="397" spans="1:30" hidden="1">
      <c r="A397" t="s">
        <v>65</v>
      </c>
      <c r="B397" t="s">
        <v>63</v>
      </c>
      <c r="C397" t="s">
        <v>200</v>
      </c>
      <c r="D397" t="s">
        <v>198</v>
      </c>
      <c r="E397">
        <v>73.3</v>
      </c>
      <c r="F397">
        <v>17.5</v>
      </c>
      <c r="G397" s="2">
        <v>1.574482658</v>
      </c>
      <c r="H397">
        <v>3</v>
      </c>
      <c r="I397">
        <v>70.2</v>
      </c>
      <c r="J397">
        <v>4.2999999999999997E-2</v>
      </c>
      <c r="K397" t="s">
        <v>31</v>
      </c>
      <c r="L397" s="30">
        <v>2</v>
      </c>
      <c r="M397">
        <v>8.5000000000000006E-2</v>
      </c>
      <c r="N397">
        <v>0.93500000000000005</v>
      </c>
      <c r="O397">
        <v>0.7</v>
      </c>
      <c r="P397">
        <v>0.35</v>
      </c>
      <c r="Q397">
        <v>0.41</v>
      </c>
      <c r="R397">
        <v>0.71099999999999997</v>
      </c>
      <c r="S397">
        <v>8.7999999999999995E-2</v>
      </c>
      <c r="T397">
        <v>1.2E-2</v>
      </c>
      <c r="U397" t="s">
        <v>31</v>
      </c>
      <c r="V397" t="s">
        <v>31</v>
      </c>
      <c r="W397">
        <v>0.16500000000000001</v>
      </c>
      <c r="X397">
        <v>1.2E-2</v>
      </c>
      <c r="Y397" s="4">
        <f>IFERROR(35*R397+14.1*S397+15.1*W397, "NA")</f>
        <v>28.6173</v>
      </c>
      <c r="Z397" s="5">
        <f>IFERROR(35*R397+14.1*S397+15.1*X397, "NA")</f>
        <v>26.306999999999999</v>
      </c>
      <c r="AA397" s="5" t="str">
        <f>IFERROR(35*R397+14.1*S397+15.1*V397, "NA")</f>
        <v>NA</v>
      </c>
      <c r="AB397" s="5">
        <f>IFERROR(Y397*P397, "NA")</f>
        <v>10.016055</v>
      </c>
      <c r="AC397">
        <v>1</v>
      </c>
      <c r="AD397">
        <v>0</v>
      </c>
    </row>
    <row r="398" spans="1:30" hidden="1">
      <c r="A398" t="s">
        <v>47</v>
      </c>
      <c r="B398" t="s">
        <v>46</v>
      </c>
      <c r="C398" t="s">
        <v>64</v>
      </c>
      <c r="D398" t="s">
        <v>121</v>
      </c>
      <c r="E398">
        <v>343.5</v>
      </c>
      <c r="F398">
        <v>30.1</v>
      </c>
      <c r="G398" s="2">
        <v>6.0734919850000004</v>
      </c>
      <c r="H398">
        <v>3</v>
      </c>
      <c r="I398">
        <v>190</v>
      </c>
      <c r="J398">
        <v>1.6E-2</v>
      </c>
      <c r="K398">
        <v>16</v>
      </c>
      <c r="L398">
        <v>5.33</v>
      </c>
      <c r="M398">
        <v>8.4000000000000005E-2</v>
      </c>
      <c r="N398">
        <v>1.421</v>
      </c>
      <c r="O398">
        <v>0.46</v>
      </c>
      <c r="P398">
        <v>0.32300000000000001</v>
      </c>
      <c r="Q398">
        <v>0.68</v>
      </c>
      <c r="R398">
        <v>0.13600000000000001</v>
      </c>
      <c r="S398">
        <v>5.0999999999999997E-2</v>
      </c>
      <c r="T398">
        <v>4.0000000000000001E-3</v>
      </c>
      <c r="U398">
        <v>0.182</v>
      </c>
      <c r="V398" t="s">
        <v>31</v>
      </c>
      <c r="W398">
        <v>0.69899999999999995</v>
      </c>
      <c r="X398">
        <v>0.186</v>
      </c>
      <c r="Y398" s="4">
        <f>IFERROR(35*R398+14.1*S398+15.1*W398, "NA")</f>
        <v>16.033999999999999</v>
      </c>
      <c r="Z398" s="5">
        <f>IFERROR(35*R398+14.1*S398+15.1*X398, "NA")</f>
        <v>8.287700000000001</v>
      </c>
      <c r="AA398" s="5" t="str">
        <f>IFERROR(35*R398+14.1*S398+15.1*V398, "NA")</f>
        <v>NA</v>
      </c>
      <c r="AB398" s="5">
        <f>IFERROR(Y398*P398, "NA")</f>
        <v>5.1789819999999995</v>
      </c>
      <c r="AC398">
        <v>0</v>
      </c>
      <c r="AD398">
        <v>0</v>
      </c>
    </row>
    <row r="399" spans="1:30" hidden="1">
      <c r="A399" t="s">
        <v>47</v>
      </c>
      <c r="B399" t="s">
        <v>46</v>
      </c>
      <c r="C399" t="s">
        <v>204</v>
      </c>
      <c r="D399" t="s">
        <v>203</v>
      </c>
      <c r="E399">
        <v>54</v>
      </c>
      <c r="F399">
        <v>11.1</v>
      </c>
      <c r="G399" s="2">
        <v>1.205449054</v>
      </c>
      <c r="H399">
        <v>8</v>
      </c>
      <c r="I399">
        <v>190</v>
      </c>
      <c r="J399">
        <v>4.2000000000000003E-2</v>
      </c>
      <c r="K399">
        <v>16</v>
      </c>
      <c r="L399">
        <v>2</v>
      </c>
      <c r="M399">
        <v>8.4000000000000005E-2</v>
      </c>
      <c r="N399">
        <v>1.421</v>
      </c>
      <c r="O399">
        <v>0.46</v>
      </c>
      <c r="P399">
        <v>0.32300000000000001</v>
      </c>
      <c r="Q399">
        <v>0.68</v>
      </c>
      <c r="R399">
        <v>0.13600000000000001</v>
      </c>
      <c r="S399">
        <v>5.0999999999999997E-2</v>
      </c>
      <c r="T399">
        <v>4.0000000000000001E-3</v>
      </c>
      <c r="U399">
        <v>0.182</v>
      </c>
      <c r="V399" t="s">
        <v>31</v>
      </c>
      <c r="W399">
        <v>0.69899999999999995</v>
      </c>
      <c r="X399">
        <v>0.186</v>
      </c>
      <c r="Y399" s="4">
        <f>IFERROR(35*R399+14.1*S399+15.1*W399, "NA")</f>
        <v>16.033999999999999</v>
      </c>
      <c r="Z399" s="5">
        <f>IFERROR(35*R399+14.1*S399+15.1*X399, "NA")</f>
        <v>8.287700000000001</v>
      </c>
      <c r="AA399" s="5" t="str">
        <f>IFERROR(35*R399+14.1*S399+15.1*V399, "NA")</f>
        <v>NA</v>
      </c>
      <c r="AB399" s="5">
        <f>IFERROR(Y399*P399, "NA")</f>
        <v>5.1789819999999995</v>
      </c>
      <c r="AC399">
        <v>0</v>
      </c>
      <c r="AD399">
        <v>0</v>
      </c>
    </row>
    <row r="400" spans="1:30" hidden="1">
      <c r="A400" t="s">
        <v>80</v>
      </c>
      <c r="B400" t="s">
        <v>220</v>
      </c>
      <c r="C400" t="s">
        <v>204</v>
      </c>
      <c r="D400" t="s">
        <v>210</v>
      </c>
      <c r="E400">
        <v>69.5</v>
      </c>
      <c r="F400">
        <v>13.3</v>
      </c>
      <c r="G400" s="2">
        <v>1.5029055069999999</v>
      </c>
      <c r="H400">
        <v>1</v>
      </c>
      <c r="I400">
        <v>12</v>
      </c>
      <c r="J400">
        <v>8.3000000000000004E-2</v>
      </c>
      <c r="K400">
        <v>1</v>
      </c>
      <c r="L400">
        <v>1</v>
      </c>
      <c r="M400">
        <v>8.3000000000000004E-2</v>
      </c>
      <c r="N400">
        <v>2</v>
      </c>
      <c r="O400" t="s">
        <v>31</v>
      </c>
      <c r="P400" t="s">
        <v>31</v>
      </c>
      <c r="Q400">
        <v>0.86</v>
      </c>
      <c r="R400">
        <v>5.6000000000000001E-2</v>
      </c>
      <c r="S400">
        <v>9.2999999999999999E-2</v>
      </c>
      <c r="T400" t="s">
        <v>31</v>
      </c>
      <c r="U400" t="s">
        <v>31</v>
      </c>
      <c r="V400" t="s">
        <v>31</v>
      </c>
      <c r="W400">
        <v>0.80100000000000005</v>
      </c>
      <c r="X400" t="s">
        <v>31</v>
      </c>
      <c r="Y400" s="4">
        <f>IFERROR(35*R400+14.1*S400+15.1*W400, "NA")</f>
        <v>15.366400000000001</v>
      </c>
      <c r="Z400" s="5" t="str">
        <f>IFERROR(35*R400+14.1*S400+15.1*X400, "NA")</f>
        <v>NA</v>
      </c>
      <c r="AA400" s="5" t="str">
        <f>IFERROR(35*R400+14.1*S400+15.1*V400, "NA")</f>
        <v>NA</v>
      </c>
      <c r="AB400" s="5" t="str">
        <f>IFERROR(Z400*P400, "NA")</f>
        <v>NA</v>
      </c>
      <c r="AC400">
        <v>0</v>
      </c>
      <c r="AD400">
        <v>0</v>
      </c>
    </row>
    <row r="401" spans="1:30" hidden="1">
      <c r="A401" t="s">
        <v>47</v>
      </c>
      <c r="B401" t="s">
        <v>46</v>
      </c>
      <c r="C401" t="s">
        <v>64</v>
      </c>
      <c r="D401" t="s">
        <v>113</v>
      </c>
      <c r="E401">
        <v>331</v>
      </c>
      <c r="F401">
        <v>30.7</v>
      </c>
      <c r="G401" s="2">
        <v>5.8798753819999998</v>
      </c>
      <c r="H401">
        <v>2</v>
      </c>
      <c r="I401">
        <v>330</v>
      </c>
      <c r="J401">
        <v>1.7999999999999999E-2</v>
      </c>
      <c r="K401" t="s">
        <v>31</v>
      </c>
      <c r="L401">
        <v>4.5</v>
      </c>
      <c r="M401">
        <v>8.2000000000000003E-2</v>
      </c>
      <c r="N401">
        <v>1.421</v>
      </c>
      <c r="O401">
        <v>0.46</v>
      </c>
      <c r="P401">
        <v>0.32300000000000001</v>
      </c>
      <c r="Q401">
        <v>0.68</v>
      </c>
      <c r="R401">
        <v>0.13600000000000001</v>
      </c>
      <c r="S401">
        <v>5.0999999999999997E-2</v>
      </c>
      <c r="T401">
        <v>4.0000000000000001E-3</v>
      </c>
      <c r="U401">
        <v>0.182</v>
      </c>
      <c r="V401" t="s">
        <v>31</v>
      </c>
      <c r="W401">
        <v>0.69899999999999995</v>
      </c>
      <c r="X401">
        <v>0.186</v>
      </c>
      <c r="Y401" s="4">
        <f>IFERROR(35*R401+14.1*S401+15.1*W401, "NA")</f>
        <v>16.033999999999999</v>
      </c>
      <c r="Z401" s="5">
        <f>IFERROR(35*R401+14.1*S401+15.1*X401, "NA")</f>
        <v>8.287700000000001</v>
      </c>
      <c r="AA401" s="5" t="str">
        <f>IFERROR(35*R401+14.1*S401+15.1*V401, "NA")</f>
        <v>NA</v>
      </c>
      <c r="AB401" s="5">
        <f>IFERROR(Y401*P401, "NA")</f>
        <v>5.1789819999999995</v>
      </c>
      <c r="AC401">
        <v>0</v>
      </c>
      <c r="AD401">
        <v>0</v>
      </c>
    </row>
    <row r="402" spans="1:30" hidden="1">
      <c r="A402" t="s">
        <v>33</v>
      </c>
      <c r="B402" t="s">
        <v>30</v>
      </c>
      <c r="C402" t="s">
        <v>64</v>
      </c>
      <c r="D402" t="s">
        <v>125</v>
      </c>
      <c r="E402">
        <v>164</v>
      </c>
      <c r="F402">
        <v>25</v>
      </c>
      <c r="G402" s="2">
        <v>3.1828143249999998</v>
      </c>
      <c r="H402">
        <v>3</v>
      </c>
      <c r="I402">
        <v>48.2</v>
      </c>
      <c r="J402">
        <v>6.2E-2</v>
      </c>
      <c r="K402">
        <v>23</v>
      </c>
      <c r="L402">
        <v>1.27</v>
      </c>
      <c r="M402">
        <v>7.9000000000000001E-2</v>
      </c>
      <c r="N402">
        <v>14.87</v>
      </c>
      <c r="O402" t="s">
        <v>31</v>
      </c>
      <c r="P402" s="6">
        <v>1.1896</v>
      </c>
      <c r="Q402" t="s">
        <v>31</v>
      </c>
      <c r="R402">
        <v>3.6999999999999998E-2</v>
      </c>
      <c r="S402">
        <v>0.121</v>
      </c>
      <c r="T402">
        <v>8.0000000000000002E-3</v>
      </c>
      <c r="U402">
        <v>7.6999999999999999E-2</v>
      </c>
      <c r="V402" t="s">
        <v>31</v>
      </c>
      <c r="W402" t="s">
        <v>31</v>
      </c>
      <c r="X402">
        <v>8.4000000000000005E-2</v>
      </c>
      <c r="Y402" s="4" t="str">
        <f>IFERROR(35*R402+14.1*S402+15.1*W402, "NA")</f>
        <v>NA</v>
      </c>
      <c r="Z402" s="5">
        <f>IFERROR(35*R402+14.1*S402+15.1*X402, "NA")</f>
        <v>4.2694999999999999</v>
      </c>
      <c r="AA402" s="5" t="str">
        <f>IFERROR(35*R402+14.1*S402+15.1*V402, "NA")</f>
        <v>NA</v>
      </c>
      <c r="AB402" s="5">
        <f>IFERROR(Z402*P402, "NA")</f>
        <v>5.0789971999999999</v>
      </c>
      <c r="AC402">
        <v>0</v>
      </c>
      <c r="AD402">
        <v>2</v>
      </c>
    </row>
    <row r="403" spans="1:30" hidden="1">
      <c r="A403" t="s">
        <v>67</v>
      </c>
      <c r="B403" t="s">
        <v>154</v>
      </c>
      <c r="C403" t="s">
        <v>204</v>
      </c>
      <c r="D403" t="s">
        <v>210</v>
      </c>
      <c r="E403">
        <v>69.5</v>
      </c>
      <c r="F403">
        <v>13.3</v>
      </c>
      <c r="G403" s="2">
        <v>1.5029055069999999</v>
      </c>
      <c r="H403">
        <v>2</v>
      </c>
      <c r="I403">
        <v>254</v>
      </c>
      <c r="J403">
        <v>8.0000000000000002E-3</v>
      </c>
      <c r="K403" t="s">
        <v>31</v>
      </c>
      <c r="L403" s="30">
        <v>10.029999999999999</v>
      </c>
      <c r="M403">
        <v>7.9000000000000001E-2</v>
      </c>
      <c r="N403" t="s">
        <v>31</v>
      </c>
      <c r="O403" t="s">
        <v>31</v>
      </c>
      <c r="P403" s="6" t="e">
        <f>0.75*N403</f>
        <v>#VALUE!</v>
      </c>
      <c r="Q403" t="s">
        <v>31</v>
      </c>
      <c r="R403" t="s">
        <v>31</v>
      </c>
      <c r="S403" t="s">
        <v>31</v>
      </c>
      <c r="T403" t="s">
        <v>31</v>
      </c>
      <c r="U403" t="s">
        <v>31</v>
      </c>
      <c r="V403" t="s">
        <v>31</v>
      </c>
      <c r="W403" t="s">
        <v>31</v>
      </c>
      <c r="X403" t="s">
        <v>31</v>
      </c>
      <c r="Y403" s="4" t="str">
        <f>IFERROR(35*R403+14.1*S403+15.1*W403, "NA")</f>
        <v>NA</v>
      </c>
      <c r="Z403" s="5" t="str">
        <f>IFERROR(35*R403+14.1*S403+15.1*X403, "NA")</f>
        <v>NA</v>
      </c>
      <c r="AA403" s="5" t="str">
        <f>IFERROR(35*R403+14.1*S403+15.1*V403, "NA")</f>
        <v>NA</v>
      </c>
      <c r="AB403" s="5" t="str">
        <f>IFERROR(Z403*P403, "NA")</f>
        <v>NA</v>
      </c>
      <c r="AC403">
        <v>2</v>
      </c>
      <c r="AD403">
        <v>2</v>
      </c>
    </row>
    <row r="404" spans="1:30" hidden="1">
      <c r="A404" t="s">
        <v>59</v>
      </c>
      <c r="B404" t="s">
        <v>58</v>
      </c>
      <c r="C404" t="s">
        <v>64</v>
      </c>
      <c r="D404" t="s">
        <v>125</v>
      </c>
      <c r="E404">
        <v>164</v>
      </c>
      <c r="F404">
        <v>25</v>
      </c>
      <c r="G404" s="2">
        <v>3.1828143249999998</v>
      </c>
      <c r="H404">
        <v>6</v>
      </c>
      <c r="I404">
        <v>77.3</v>
      </c>
      <c r="J404">
        <v>7.8E-2</v>
      </c>
      <c r="K404">
        <v>6</v>
      </c>
      <c r="L404">
        <v>1</v>
      </c>
      <c r="M404">
        <v>7.8E-2</v>
      </c>
      <c r="N404">
        <v>5.258</v>
      </c>
      <c r="O404">
        <v>1.55</v>
      </c>
      <c r="P404">
        <v>0.71</v>
      </c>
      <c r="Q404">
        <v>0.54</v>
      </c>
      <c r="R404">
        <v>0.56899999999999995</v>
      </c>
      <c r="S404">
        <v>5.5E-2</v>
      </c>
      <c r="T404">
        <v>3.0000000000000001E-3</v>
      </c>
      <c r="U404" t="s">
        <v>31</v>
      </c>
      <c r="V404" t="s">
        <v>31</v>
      </c>
      <c r="W404" t="s">
        <v>31</v>
      </c>
      <c r="X404">
        <v>3.0000000000000001E-3</v>
      </c>
      <c r="Y404" s="4" t="str">
        <f>IFERROR(35*R404+14.1*S404+15.1*W404, "NA")</f>
        <v>NA</v>
      </c>
      <c r="Z404" s="5">
        <f>IFERROR(35*R404+14.1*S404+15.1*X404, "NA")</f>
        <v>20.735800000000001</v>
      </c>
      <c r="AA404" s="5" t="str">
        <f>IFERROR(35*R404+14.1*S404+15.1*V404, "NA")</f>
        <v>NA</v>
      </c>
      <c r="AB404" s="5">
        <f>IFERROR(Z404*P404, "NA")</f>
        <v>14.722417999999999</v>
      </c>
      <c r="AC404">
        <v>0</v>
      </c>
      <c r="AD404">
        <v>0</v>
      </c>
    </row>
    <row r="405" spans="1:30" hidden="1">
      <c r="A405" t="s">
        <v>59</v>
      </c>
      <c r="B405" t="s">
        <v>58</v>
      </c>
      <c r="C405" t="s">
        <v>32</v>
      </c>
      <c r="D405" t="s">
        <v>29</v>
      </c>
      <c r="E405">
        <v>1250</v>
      </c>
      <c r="F405">
        <v>19.100000000000001</v>
      </c>
      <c r="G405" s="2">
        <v>18.781880900000001</v>
      </c>
      <c r="H405">
        <v>1</v>
      </c>
      <c r="I405">
        <v>77.3</v>
      </c>
      <c r="J405">
        <v>1.2999999999999999E-2</v>
      </c>
      <c r="K405">
        <v>6</v>
      </c>
      <c r="L405" s="2">
        <v>6</v>
      </c>
      <c r="M405">
        <v>7.6999999999999999E-2</v>
      </c>
      <c r="N405">
        <v>5.258</v>
      </c>
      <c r="O405">
        <v>1.55</v>
      </c>
      <c r="P405">
        <v>0.71</v>
      </c>
      <c r="Q405">
        <v>0.54</v>
      </c>
      <c r="R405">
        <v>0.56899999999999995</v>
      </c>
      <c r="S405">
        <v>5.5E-2</v>
      </c>
      <c r="T405">
        <v>3.0000000000000001E-3</v>
      </c>
      <c r="U405" t="s">
        <v>31</v>
      </c>
      <c r="V405" t="s">
        <v>31</v>
      </c>
      <c r="W405" t="s">
        <v>31</v>
      </c>
      <c r="X405">
        <v>3.0000000000000001E-3</v>
      </c>
      <c r="Y405" s="4" t="str">
        <f>IFERROR(35*R405+14.1*S405+15.1*W405, "NA")</f>
        <v>NA</v>
      </c>
      <c r="Z405" s="5">
        <f>IFERROR(35*R405+14.1*S405+15.1*X405, "NA")</f>
        <v>20.735800000000001</v>
      </c>
      <c r="AA405" s="5" t="str">
        <f>IFERROR(35*R405+14.1*S405+15.1*V405, "NA")</f>
        <v>NA</v>
      </c>
      <c r="AB405" s="5">
        <f>IFERROR(Z405*P405, "NA")</f>
        <v>14.722417999999999</v>
      </c>
      <c r="AC405">
        <v>0</v>
      </c>
      <c r="AD405">
        <v>0</v>
      </c>
    </row>
    <row r="406" spans="1:30" hidden="1">
      <c r="A406" t="s">
        <v>131</v>
      </c>
      <c r="B406" t="s">
        <v>199</v>
      </c>
      <c r="C406" t="s">
        <v>204</v>
      </c>
      <c r="D406" t="s">
        <v>203</v>
      </c>
      <c r="E406">
        <v>54</v>
      </c>
      <c r="F406">
        <v>11.1</v>
      </c>
      <c r="G406" s="2">
        <v>1.205449054</v>
      </c>
      <c r="H406">
        <v>2</v>
      </c>
      <c r="I406" t="s">
        <v>31</v>
      </c>
      <c r="J406">
        <v>0.05</v>
      </c>
      <c r="K406" t="s">
        <v>31</v>
      </c>
      <c r="L406">
        <v>1.5</v>
      </c>
      <c r="M406">
        <v>7.4999999999999997E-2</v>
      </c>
      <c r="N406">
        <v>0.25</v>
      </c>
      <c r="O406" s="6">
        <f>0.381*N406</f>
        <v>9.5250000000000001E-2</v>
      </c>
      <c r="P406" s="6">
        <f>O406*(1-Q406)</f>
        <v>5.4292500000000007E-2</v>
      </c>
      <c r="Q406">
        <v>0.43</v>
      </c>
      <c r="R406">
        <v>0.67100000000000004</v>
      </c>
      <c r="S406">
        <v>7.8E-2</v>
      </c>
      <c r="T406">
        <v>1.4999999999999999E-2</v>
      </c>
      <c r="U406">
        <v>6.5000000000000002E-2</v>
      </c>
      <c r="V406" t="s">
        <v>31</v>
      </c>
      <c r="W406">
        <v>0.217</v>
      </c>
      <c r="X406">
        <v>0.08</v>
      </c>
      <c r="Y406" s="4">
        <f>IFERROR(35*R406+14.1*S406+15.1*W406, "NA")</f>
        <v>27.861499999999999</v>
      </c>
      <c r="Z406" s="5">
        <f>IFERROR(35*R406+14.1*S406+15.1*X406, "NA")</f>
        <v>25.7928</v>
      </c>
      <c r="AA406" s="5" t="str">
        <f>IFERROR(35*R406+14.1*S406+15.1*V406, "NA")</f>
        <v>NA</v>
      </c>
      <c r="AB406" s="5">
        <f>IFERROR(Y406*P406, "NA")</f>
        <v>1.5126704887500002</v>
      </c>
      <c r="AC406">
        <v>0</v>
      </c>
      <c r="AD406">
        <v>2</v>
      </c>
    </row>
    <row r="407" spans="1:30" hidden="1">
      <c r="A407" t="s">
        <v>87</v>
      </c>
      <c r="B407" t="s">
        <v>86</v>
      </c>
      <c r="C407" t="s">
        <v>128</v>
      </c>
      <c r="D407" t="s">
        <v>178</v>
      </c>
      <c r="E407">
        <v>32.5</v>
      </c>
      <c r="F407">
        <v>8.9</v>
      </c>
      <c r="G407" s="2">
        <v>0.77343226300000001</v>
      </c>
      <c r="H407">
        <v>33</v>
      </c>
      <c r="I407">
        <v>139.69999999999999</v>
      </c>
      <c r="J407">
        <v>2.4E-2</v>
      </c>
      <c r="K407" t="s">
        <v>31</v>
      </c>
      <c r="L407" s="30">
        <v>3.16</v>
      </c>
      <c r="M407">
        <v>7.4999999999999997E-2</v>
      </c>
      <c r="N407">
        <v>0.161</v>
      </c>
      <c r="O407">
        <v>0.1</v>
      </c>
      <c r="P407">
        <v>8.0000000000000002E-3</v>
      </c>
      <c r="Q407">
        <v>0.86</v>
      </c>
      <c r="R407">
        <v>0.08</v>
      </c>
      <c r="S407">
        <v>2.9000000000000001E-2</v>
      </c>
      <c r="T407">
        <v>1E-3</v>
      </c>
      <c r="U407" t="s">
        <v>31</v>
      </c>
      <c r="V407" t="s">
        <v>31</v>
      </c>
      <c r="W407" t="s">
        <v>31</v>
      </c>
      <c r="X407">
        <v>1E-3</v>
      </c>
      <c r="Y407" s="4" t="str">
        <f>IFERROR(35*R407+14.1*S407+15.1*W407, "NA")</f>
        <v>NA</v>
      </c>
      <c r="Z407" s="5">
        <f>IFERROR(35*R407+14.1*S407+15.1*X407, "NA")</f>
        <v>3.2240000000000002</v>
      </c>
      <c r="AA407" s="5" t="str">
        <f>IFERROR(35*R407+14.1*S407+15.1*V407, "NA")</f>
        <v>NA</v>
      </c>
      <c r="AB407" s="5">
        <f>IFERROR(Z407*P407, "NA")</f>
        <v>2.5792000000000002E-2</v>
      </c>
      <c r="AC407">
        <v>2</v>
      </c>
      <c r="AD407">
        <v>0</v>
      </c>
    </row>
    <row r="408" spans="1:30" hidden="1">
      <c r="A408" t="s">
        <v>47</v>
      </c>
      <c r="B408" t="s">
        <v>46</v>
      </c>
      <c r="C408" t="s">
        <v>204</v>
      </c>
      <c r="D408" t="s">
        <v>203</v>
      </c>
      <c r="E408">
        <v>54</v>
      </c>
      <c r="F408">
        <v>11.1</v>
      </c>
      <c r="G408" s="2">
        <v>1.205449054</v>
      </c>
      <c r="H408">
        <v>8</v>
      </c>
      <c r="I408">
        <v>190</v>
      </c>
      <c r="J408">
        <v>4.2000000000000003E-2</v>
      </c>
      <c r="K408">
        <v>14</v>
      </c>
      <c r="L408">
        <v>1.75</v>
      </c>
      <c r="M408">
        <v>7.3999999999999996E-2</v>
      </c>
      <c r="N408">
        <v>1.421</v>
      </c>
      <c r="O408">
        <v>0.46</v>
      </c>
      <c r="P408">
        <v>0.32300000000000001</v>
      </c>
      <c r="Q408">
        <v>0.68</v>
      </c>
      <c r="R408">
        <v>0.13600000000000001</v>
      </c>
      <c r="S408">
        <v>5.0999999999999997E-2</v>
      </c>
      <c r="T408">
        <v>4.0000000000000001E-3</v>
      </c>
      <c r="U408">
        <v>0.182</v>
      </c>
      <c r="V408" t="s">
        <v>31</v>
      </c>
      <c r="W408">
        <v>0.69899999999999995</v>
      </c>
      <c r="X408">
        <v>0.186</v>
      </c>
      <c r="Y408" s="4">
        <f>IFERROR(35*R408+14.1*S408+15.1*W408, "NA")</f>
        <v>16.033999999999999</v>
      </c>
      <c r="Z408" s="5">
        <f>IFERROR(35*R408+14.1*S408+15.1*X408, "NA")</f>
        <v>8.287700000000001</v>
      </c>
      <c r="AA408" s="5" t="str">
        <f>IFERROR(35*R408+14.1*S408+15.1*V408, "NA")</f>
        <v>NA</v>
      </c>
      <c r="AB408" s="5">
        <f>IFERROR(Y408*P408, "NA")</f>
        <v>5.1789819999999995</v>
      </c>
      <c r="AC408">
        <v>0</v>
      </c>
      <c r="AD408">
        <v>0</v>
      </c>
    </row>
    <row r="409" spans="1:30" hidden="1">
      <c r="A409" t="s">
        <v>67</v>
      </c>
      <c r="B409" t="s">
        <v>66</v>
      </c>
      <c r="C409" t="s">
        <v>128</v>
      </c>
      <c r="D409" t="s">
        <v>178</v>
      </c>
      <c r="E409">
        <v>32.5</v>
      </c>
      <c r="F409">
        <v>8.9</v>
      </c>
      <c r="G409" s="2">
        <v>0.77343226300000001</v>
      </c>
      <c r="H409">
        <v>3</v>
      </c>
      <c r="I409">
        <v>85.3</v>
      </c>
      <c r="J409">
        <v>3.5000000000000003E-2</v>
      </c>
      <c r="K409" t="s">
        <v>31</v>
      </c>
      <c r="L409" s="30">
        <v>2.1</v>
      </c>
      <c r="M409">
        <v>7.3999999999999996E-2</v>
      </c>
      <c r="N409" s="12" t="s">
        <v>31</v>
      </c>
      <c r="O409" t="s">
        <v>31</v>
      </c>
      <c r="P409" s="6" t="e">
        <f>0.75*N409</f>
        <v>#VALUE!</v>
      </c>
      <c r="Q409" t="s">
        <v>31</v>
      </c>
      <c r="R409" t="s">
        <v>31</v>
      </c>
      <c r="S409" t="s">
        <v>31</v>
      </c>
      <c r="T409" t="s">
        <v>31</v>
      </c>
      <c r="U409" t="s">
        <v>31</v>
      </c>
      <c r="V409" t="s">
        <v>31</v>
      </c>
      <c r="W409" t="s">
        <v>31</v>
      </c>
      <c r="X409" t="s">
        <v>31</v>
      </c>
      <c r="Y409" s="4" t="str">
        <f>IFERROR(35*R409+14.1*S409+15.1*W409, "NA")</f>
        <v>NA</v>
      </c>
      <c r="Z409" s="5" t="str">
        <f>IFERROR(35*R409+14.1*S409+15.1*X409, "NA")</f>
        <v>NA</v>
      </c>
      <c r="AA409" s="5" t="str">
        <f>IFERROR(35*R409+14.1*S409+15.1*V409, "NA")</f>
        <v>NA</v>
      </c>
      <c r="AB409" s="5" t="str">
        <f>IFERROR(Z409*P409, "NA")</f>
        <v>NA</v>
      </c>
      <c r="AC409">
        <v>2</v>
      </c>
      <c r="AD409">
        <v>2</v>
      </c>
    </row>
    <row r="410" spans="1:30" hidden="1">
      <c r="A410" t="s">
        <v>47</v>
      </c>
      <c r="B410" t="s">
        <v>46</v>
      </c>
      <c r="C410" t="s">
        <v>64</v>
      </c>
      <c r="D410" t="s">
        <v>113</v>
      </c>
      <c r="E410">
        <v>331</v>
      </c>
      <c r="F410">
        <v>30.7</v>
      </c>
      <c r="G410" s="2">
        <v>5.8798753819999998</v>
      </c>
      <c r="H410">
        <v>1</v>
      </c>
      <c r="I410">
        <v>330</v>
      </c>
      <c r="J410">
        <v>6.0000000000000001E-3</v>
      </c>
      <c r="K410" t="s">
        <v>31</v>
      </c>
      <c r="L410">
        <v>12</v>
      </c>
      <c r="M410">
        <v>7.2999999999999995E-2</v>
      </c>
      <c r="N410">
        <v>1.421</v>
      </c>
      <c r="O410">
        <v>0.46</v>
      </c>
      <c r="P410">
        <v>0.32300000000000001</v>
      </c>
      <c r="Q410">
        <v>0.68</v>
      </c>
      <c r="R410">
        <v>0.13600000000000001</v>
      </c>
      <c r="S410">
        <v>5.0999999999999997E-2</v>
      </c>
      <c r="T410">
        <v>4.0000000000000001E-3</v>
      </c>
      <c r="U410">
        <v>0.182</v>
      </c>
      <c r="V410" t="s">
        <v>31</v>
      </c>
      <c r="W410">
        <v>0.69899999999999995</v>
      </c>
      <c r="X410">
        <v>0.186</v>
      </c>
      <c r="Y410" s="4">
        <f>IFERROR(35*R410+14.1*S410+15.1*W410, "NA")</f>
        <v>16.033999999999999</v>
      </c>
      <c r="Z410" s="5">
        <f>IFERROR(35*R410+14.1*S410+15.1*X410, "NA")</f>
        <v>8.287700000000001</v>
      </c>
      <c r="AA410" s="5" t="str">
        <f>IFERROR(35*R410+14.1*S410+15.1*V410, "NA")</f>
        <v>NA</v>
      </c>
      <c r="AB410" s="5">
        <f>IFERROR(Y410*P410, "NA")</f>
        <v>5.1789819999999995</v>
      </c>
      <c r="AC410">
        <v>0</v>
      </c>
      <c r="AD410">
        <v>0</v>
      </c>
    </row>
    <row r="411" spans="1:30" hidden="1">
      <c r="A411" t="s">
        <v>47</v>
      </c>
      <c r="B411" t="s">
        <v>46</v>
      </c>
      <c r="C411" t="s">
        <v>32</v>
      </c>
      <c r="D411" t="s">
        <v>104</v>
      </c>
      <c r="E411">
        <v>1770</v>
      </c>
      <c r="F411">
        <v>22.3</v>
      </c>
      <c r="G411" s="2">
        <v>25.45474201</v>
      </c>
      <c r="H411">
        <v>2</v>
      </c>
      <c r="I411">
        <v>250</v>
      </c>
      <c r="J411">
        <v>8.0000000000000002E-3</v>
      </c>
      <c r="K411" t="s">
        <v>31</v>
      </c>
      <c r="L411" s="30">
        <v>8.9700000000000006</v>
      </c>
      <c r="M411">
        <v>7.1999999999999995E-2</v>
      </c>
      <c r="N411">
        <v>1.421</v>
      </c>
      <c r="O411">
        <v>0.46</v>
      </c>
      <c r="P411">
        <v>0.32300000000000001</v>
      </c>
      <c r="Q411">
        <v>0.68</v>
      </c>
      <c r="R411">
        <v>0.13600000000000001</v>
      </c>
      <c r="S411">
        <v>5.0999999999999997E-2</v>
      </c>
      <c r="T411">
        <v>4.0000000000000001E-3</v>
      </c>
      <c r="U411">
        <v>0.182</v>
      </c>
      <c r="V411" t="s">
        <v>31</v>
      </c>
      <c r="W411">
        <v>0.69899999999999995</v>
      </c>
      <c r="X411">
        <v>0.186</v>
      </c>
      <c r="Y411" s="4">
        <f>IFERROR(35*R411+14.1*S411+15.1*W411, "NA")</f>
        <v>16.033999999999999</v>
      </c>
      <c r="Z411" s="5">
        <f>IFERROR(35*R411+14.1*S411+15.1*X411, "NA")</f>
        <v>8.287700000000001</v>
      </c>
      <c r="AA411" s="5" t="str">
        <f>IFERROR(35*R411+14.1*S411+15.1*V411, "NA")</f>
        <v>NA</v>
      </c>
      <c r="AB411" s="5">
        <f>IFERROR(Y411*P411, "NA")</f>
        <v>5.1789819999999995</v>
      </c>
      <c r="AC411">
        <v>1</v>
      </c>
      <c r="AD411">
        <v>0</v>
      </c>
    </row>
    <row r="412" spans="1:30" hidden="1">
      <c r="A412" t="s">
        <v>89</v>
      </c>
      <c r="B412" t="s">
        <v>88</v>
      </c>
      <c r="C412" t="s">
        <v>128</v>
      </c>
      <c r="D412" t="s">
        <v>126</v>
      </c>
      <c r="E412">
        <v>18</v>
      </c>
      <c r="F412">
        <v>7.4</v>
      </c>
      <c r="G412" s="2">
        <v>0.46147037800000001</v>
      </c>
      <c r="H412">
        <v>2</v>
      </c>
      <c r="I412">
        <v>28</v>
      </c>
      <c r="J412">
        <v>7.0999999999999994E-2</v>
      </c>
      <c r="K412">
        <v>2</v>
      </c>
      <c r="L412">
        <v>1</v>
      </c>
      <c r="M412">
        <v>7.0999999999999994E-2</v>
      </c>
      <c r="N412">
        <v>0.3</v>
      </c>
      <c r="O412" t="s">
        <v>31</v>
      </c>
      <c r="P412" s="6">
        <f t="shared" ref="P412:P413" si="0">0.61*N412</f>
        <v>0.183</v>
      </c>
      <c r="Q412">
        <v>0.91</v>
      </c>
      <c r="R412">
        <v>2.5000000000000001E-2</v>
      </c>
      <c r="S412">
        <v>6.9000000000000006E-2</v>
      </c>
      <c r="T412" t="s">
        <v>31</v>
      </c>
      <c r="U412" t="s">
        <v>31</v>
      </c>
      <c r="V412" t="s">
        <v>31</v>
      </c>
      <c r="W412">
        <v>0.877</v>
      </c>
      <c r="X412" t="s">
        <v>31</v>
      </c>
      <c r="Y412" s="4">
        <f>IFERROR(35*R412+14.1*S412+15.1*W412, "NA")</f>
        <v>15.090599999999998</v>
      </c>
      <c r="Z412" s="5" t="str">
        <f>IFERROR(35*R412+14.1*S412+15.1*X412, "NA")</f>
        <v>NA</v>
      </c>
      <c r="AA412" s="5" t="str">
        <f>IFERROR(35*R412+14.1*S412+15.1*V412, "NA")</f>
        <v>NA</v>
      </c>
      <c r="AB412" s="5">
        <f>IFERROR(Y412*P412, "NA")</f>
        <v>2.7615797999999998</v>
      </c>
      <c r="AC412">
        <v>0</v>
      </c>
      <c r="AD412">
        <v>2</v>
      </c>
    </row>
    <row r="413" spans="1:30" hidden="1">
      <c r="A413" t="s">
        <v>89</v>
      </c>
      <c r="B413" t="s">
        <v>88</v>
      </c>
      <c r="C413" t="s">
        <v>112</v>
      </c>
      <c r="D413" t="s">
        <v>197</v>
      </c>
      <c r="E413">
        <v>68.099999999999994</v>
      </c>
      <c r="F413">
        <v>16.600000000000001</v>
      </c>
      <c r="G413" s="2">
        <v>1.4764118180000001</v>
      </c>
      <c r="H413">
        <v>1</v>
      </c>
      <c r="I413">
        <v>28</v>
      </c>
      <c r="J413">
        <v>3.5999999999999997E-2</v>
      </c>
      <c r="K413">
        <v>2</v>
      </c>
      <c r="L413">
        <v>2</v>
      </c>
      <c r="M413">
        <v>7.0999999999999994E-2</v>
      </c>
      <c r="N413">
        <v>0.3</v>
      </c>
      <c r="O413" t="s">
        <v>31</v>
      </c>
      <c r="P413" s="6">
        <f t="shared" si="0"/>
        <v>0.183</v>
      </c>
      <c r="Q413">
        <v>0.91</v>
      </c>
      <c r="R413">
        <v>2.5000000000000001E-2</v>
      </c>
      <c r="S413">
        <v>6.9000000000000006E-2</v>
      </c>
      <c r="T413" t="s">
        <v>31</v>
      </c>
      <c r="U413" t="s">
        <v>31</v>
      </c>
      <c r="V413" t="s">
        <v>31</v>
      </c>
      <c r="W413">
        <v>0.877</v>
      </c>
      <c r="X413" t="s">
        <v>31</v>
      </c>
      <c r="Y413" s="4">
        <f>IFERROR(35*R413+14.1*S413+15.1*W413, "NA")</f>
        <v>15.090599999999998</v>
      </c>
      <c r="Z413" s="5" t="str">
        <f>IFERROR(35*R413+14.1*S413+15.1*X413, "NA")</f>
        <v>NA</v>
      </c>
      <c r="AA413" s="5" t="str">
        <f>IFERROR(35*R413+14.1*S413+15.1*V413, "NA")</f>
        <v>NA</v>
      </c>
      <c r="AB413" s="5">
        <f>IFERROR(Y413*P413, "NA")</f>
        <v>2.7615797999999998</v>
      </c>
      <c r="AC413">
        <v>0</v>
      </c>
      <c r="AD413">
        <v>2</v>
      </c>
    </row>
    <row r="414" spans="1:30" hidden="1">
      <c r="A414" t="s">
        <v>39</v>
      </c>
      <c r="B414" t="s">
        <v>38</v>
      </c>
      <c r="C414" t="s">
        <v>204</v>
      </c>
      <c r="D414" t="s">
        <v>210</v>
      </c>
      <c r="E414">
        <v>69.5</v>
      </c>
      <c r="F414">
        <v>13.3</v>
      </c>
      <c r="G414" s="2">
        <v>1.5029055069999999</v>
      </c>
      <c r="H414">
        <v>1</v>
      </c>
      <c r="I414">
        <v>15</v>
      </c>
      <c r="J414">
        <v>6.7000000000000004E-2</v>
      </c>
      <c r="K414" t="s">
        <v>31</v>
      </c>
      <c r="L414">
        <v>1</v>
      </c>
      <c r="M414">
        <v>6.7000000000000004E-2</v>
      </c>
      <c r="N414">
        <v>1.6</v>
      </c>
      <c r="O414">
        <v>0.7</v>
      </c>
      <c r="P414" s="53">
        <f>O414*(1-Q414)</f>
        <v>0.13299999999999995</v>
      </c>
      <c r="Q414">
        <v>0.81</v>
      </c>
      <c r="R414">
        <v>6.3E-2</v>
      </c>
      <c r="S414">
        <v>6.8000000000000005E-2</v>
      </c>
      <c r="T414" t="s">
        <v>31</v>
      </c>
      <c r="U414" t="s">
        <v>31</v>
      </c>
      <c r="V414" t="s">
        <v>31</v>
      </c>
      <c r="W414">
        <v>0.82699999999999996</v>
      </c>
      <c r="X414" t="s">
        <v>31</v>
      </c>
      <c r="Y414" s="4">
        <f>IFERROR(35*R414+14.1*S414+15.1*W414, "NA")</f>
        <v>15.651499999999999</v>
      </c>
      <c r="Z414" s="5" t="str">
        <f>IFERROR(35*R414+14.1*S414+15.1*X414, "NA")</f>
        <v>NA</v>
      </c>
      <c r="AA414" s="5" t="str">
        <f>IFERROR(35*R414+14.1*S414+15.1*V414, "NA")</f>
        <v>NA</v>
      </c>
      <c r="AB414" s="5">
        <f>IFERROR(Y414*P414, "NA")</f>
        <v>2.0816494999999993</v>
      </c>
      <c r="AC414">
        <v>0</v>
      </c>
      <c r="AD414">
        <v>1</v>
      </c>
    </row>
    <row r="415" spans="1:30" hidden="1">
      <c r="A415" t="s">
        <v>67</v>
      </c>
      <c r="B415" t="s">
        <v>207</v>
      </c>
      <c r="C415" t="s">
        <v>204</v>
      </c>
      <c r="D415" t="s">
        <v>203</v>
      </c>
      <c r="E415">
        <v>54</v>
      </c>
      <c r="F415">
        <v>11.1</v>
      </c>
      <c r="G415" s="2">
        <v>1.205449054</v>
      </c>
      <c r="H415">
        <v>2</v>
      </c>
      <c r="I415">
        <v>60</v>
      </c>
      <c r="J415">
        <v>3.3000000000000002E-2</v>
      </c>
      <c r="K415">
        <v>4</v>
      </c>
      <c r="L415">
        <v>2</v>
      </c>
      <c r="M415">
        <v>6.7000000000000004E-2</v>
      </c>
      <c r="N415">
        <v>0.188</v>
      </c>
      <c r="O415" t="s">
        <v>31</v>
      </c>
      <c r="P415" t="s">
        <v>31</v>
      </c>
      <c r="Q415" t="s">
        <v>31</v>
      </c>
      <c r="R415" t="s">
        <v>31</v>
      </c>
      <c r="S415" t="s">
        <v>31</v>
      </c>
      <c r="T415" t="s">
        <v>31</v>
      </c>
      <c r="U415" t="s">
        <v>31</v>
      </c>
      <c r="V415" t="s">
        <v>31</v>
      </c>
      <c r="W415" t="s">
        <v>31</v>
      </c>
      <c r="X415" t="s">
        <v>31</v>
      </c>
      <c r="Y415" s="4" t="str">
        <f>IFERROR(35*R415+14.1*S415+15.1*W415, "NA")</f>
        <v>NA</v>
      </c>
      <c r="Z415" s="5" t="str">
        <f>IFERROR(35*R415+14.1*S415+15.1*X415, "NA")</f>
        <v>NA</v>
      </c>
      <c r="AA415" s="5" t="str">
        <f>IFERROR(35*R415+14.1*S415+15.1*V415, "NA")</f>
        <v>NA</v>
      </c>
      <c r="AB415" s="5" t="str">
        <f>IFERROR(Z415*P415, "NA")</f>
        <v>NA</v>
      </c>
      <c r="AC415">
        <v>0</v>
      </c>
      <c r="AD415">
        <v>0</v>
      </c>
    </row>
    <row r="416" spans="1:30" hidden="1">
      <c r="A416" t="s">
        <v>67</v>
      </c>
      <c r="B416" t="s">
        <v>97</v>
      </c>
      <c r="C416" t="s">
        <v>128</v>
      </c>
      <c r="D416" t="s">
        <v>178</v>
      </c>
      <c r="E416">
        <v>32.5</v>
      </c>
      <c r="F416">
        <v>8.9</v>
      </c>
      <c r="G416" s="2">
        <v>0.77343226300000001</v>
      </c>
      <c r="H416">
        <v>1</v>
      </c>
      <c r="I416">
        <v>15</v>
      </c>
      <c r="J416">
        <v>6.7000000000000004E-2</v>
      </c>
      <c r="K416" t="s">
        <v>31</v>
      </c>
      <c r="L416">
        <v>1</v>
      </c>
      <c r="M416">
        <v>6.7000000000000004E-2</v>
      </c>
      <c r="N416">
        <v>0.215</v>
      </c>
      <c r="O416" t="s">
        <v>31</v>
      </c>
      <c r="P416" s="6">
        <f>0.75*N416</f>
        <v>0.16125</v>
      </c>
      <c r="Q416" t="s">
        <v>31</v>
      </c>
      <c r="R416" t="s">
        <v>31</v>
      </c>
      <c r="S416" t="s">
        <v>31</v>
      </c>
      <c r="T416" t="s">
        <v>31</v>
      </c>
      <c r="U416" t="s">
        <v>31</v>
      </c>
      <c r="V416" t="s">
        <v>31</v>
      </c>
      <c r="W416" t="s">
        <v>31</v>
      </c>
      <c r="X416" t="s">
        <v>31</v>
      </c>
      <c r="Y416" s="4" t="str">
        <f>IFERROR(35*R416+14.1*S416+15.1*W416, "NA")</f>
        <v>NA</v>
      </c>
      <c r="Z416" s="5" t="str">
        <f>IFERROR(35*R416+14.1*S416+15.1*X416, "NA")</f>
        <v>NA</v>
      </c>
      <c r="AA416" s="5" t="str">
        <f>IFERROR(35*R416+14.1*S416+15.1*V416, "NA")</f>
        <v>NA</v>
      </c>
      <c r="AB416" s="5" t="str">
        <f>IFERROR(Z416*P416, "NA")</f>
        <v>NA</v>
      </c>
      <c r="AC416">
        <v>0</v>
      </c>
      <c r="AD416">
        <v>2</v>
      </c>
    </row>
    <row r="417" spans="1:30" hidden="1">
      <c r="A417" t="s">
        <v>80</v>
      </c>
      <c r="B417" t="s">
        <v>167</v>
      </c>
      <c r="C417" t="s">
        <v>128</v>
      </c>
      <c r="D417" t="s">
        <v>169</v>
      </c>
      <c r="E417">
        <v>39</v>
      </c>
      <c r="F417">
        <v>8.3000000000000007</v>
      </c>
      <c r="G417" s="2">
        <v>0.90704089499999996</v>
      </c>
      <c r="H417">
        <v>1</v>
      </c>
      <c r="I417">
        <v>15</v>
      </c>
      <c r="J417">
        <v>6.7000000000000004E-2</v>
      </c>
      <c r="K417" t="s">
        <v>31</v>
      </c>
      <c r="L417">
        <v>1</v>
      </c>
      <c r="M417">
        <v>6.7000000000000004E-2</v>
      </c>
      <c r="N417">
        <v>0.14000000000000001</v>
      </c>
      <c r="O417" t="s">
        <v>31</v>
      </c>
      <c r="P417" t="s">
        <v>31</v>
      </c>
      <c r="Q417" t="s">
        <v>31</v>
      </c>
      <c r="R417">
        <v>0.14499999999999999</v>
      </c>
      <c r="S417">
        <v>0.114</v>
      </c>
      <c r="T417">
        <v>7.4999999999999997E-2</v>
      </c>
      <c r="U417">
        <v>0.19900000000000001</v>
      </c>
      <c r="V417" t="s">
        <v>31</v>
      </c>
      <c r="W417" t="s">
        <v>31</v>
      </c>
      <c r="X417">
        <v>0.27400000000000002</v>
      </c>
      <c r="Y417" s="4" t="str">
        <f>IFERROR(35*R417+14.1*S417+15.1*W417, "NA")</f>
        <v>NA</v>
      </c>
      <c r="Z417" s="5">
        <f>IFERROR(35*R417+14.1*S417+15.1*X417, "NA")</f>
        <v>10.819800000000001</v>
      </c>
      <c r="AA417" s="5" t="str">
        <f>IFERROR(35*R417+14.1*S417+15.1*V417, "NA")</f>
        <v>NA</v>
      </c>
      <c r="AB417" s="5" t="str">
        <f>IFERROR(Z417*P417, "NA")</f>
        <v>NA</v>
      </c>
      <c r="AC417">
        <v>0</v>
      </c>
      <c r="AD417">
        <v>0</v>
      </c>
    </row>
    <row r="418" spans="1:30" hidden="1">
      <c r="A418" t="s">
        <v>87</v>
      </c>
      <c r="B418" t="s">
        <v>118</v>
      </c>
      <c r="C418" t="s">
        <v>128</v>
      </c>
      <c r="D418" t="s">
        <v>178</v>
      </c>
      <c r="E418">
        <v>32.5</v>
      </c>
      <c r="F418">
        <v>8.9</v>
      </c>
      <c r="G418" s="2">
        <v>0.77343226300000001</v>
      </c>
      <c r="H418">
        <v>1</v>
      </c>
      <c r="I418">
        <v>15</v>
      </c>
      <c r="J418">
        <v>6.7000000000000004E-2</v>
      </c>
      <c r="K418" t="s">
        <v>31</v>
      </c>
      <c r="L418">
        <v>1</v>
      </c>
      <c r="M418">
        <v>6.7000000000000004E-2</v>
      </c>
      <c r="N418">
        <v>2.5000000000000001E-2</v>
      </c>
      <c r="O418" t="s">
        <v>31</v>
      </c>
      <c r="P418">
        <v>1.2999999999999999E-2</v>
      </c>
      <c r="Q418" t="s">
        <v>31</v>
      </c>
      <c r="R418">
        <v>0.50800000000000001</v>
      </c>
      <c r="S418" s="6">
        <v>0.05</v>
      </c>
      <c r="T418">
        <v>1.2E-2</v>
      </c>
      <c r="U418">
        <v>4.2000000000000003E-2</v>
      </c>
      <c r="V418" t="s">
        <v>31</v>
      </c>
      <c r="W418" t="s">
        <v>31</v>
      </c>
      <c r="X418">
        <v>5.3999999999999999E-2</v>
      </c>
      <c r="Y418" s="4" t="str">
        <f>IFERROR(35*R418+14.1*S418+15.1*W418, "NA")</f>
        <v>NA</v>
      </c>
      <c r="Z418" s="5">
        <f>IFERROR(35*R418+14.1*S418+15.1*X418, "NA")</f>
        <v>19.3004</v>
      </c>
      <c r="AA418" s="5" t="str">
        <f>IFERROR(35*R418+14.1*S418+15.1*V418, "NA")</f>
        <v>NA</v>
      </c>
      <c r="AB418" s="5">
        <f>IFERROR(Z418*P418, "NA")</f>
        <v>0.25090519999999999</v>
      </c>
      <c r="AC418">
        <v>0</v>
      </c>
      <c r="AD418">
        <v>2</v>
      </c>
    </row>
    <row r="419" spans="1:30" hidden="1">
      <c r="A419" t="s">
        <v>177</v>
      </c>
      <c r="B419" t="s">
        <v>176</v>
      </c>
      <c r="C419" t="s">
        <v>128</v>
      </c>
      <c r="D419" t="s">
        <v>169</v>
      </c>
      <c r="E419">
        <v>39</v>
      </c>
      <c r="F419">
        <v>8.3000000000000007</v>
      </c>
      <c r="G419" s="2">
        <v>0.90704089499999996</v>
      </c>
      <c r="H419">
        <v>1</v>
      </c>
      <c r="I419">
        <v>15</v>
      </c>
      <c r="J419">
        <v>6.7000000000000004E-2</v>
      </c>
      <c r="K419" t="s">
        <v>31</v>
      </c>
      <c r="L419">
        <v>1</v>
      </c>
      <c r="M419">
        <v>6.7000000000000004E-2</v>
      </c>
      <c r="N419" t="s">
        <v>31</v>
      </c>
      <c r="O419" t="s">
        <v>31</v>
      </c>
      <c r="P419" t="s">
        <v>31</v>
      </c>
      <c r="Q419" t="s">
        <v>31</v>
      </c>
      <c r="R419" t="s">
        <v>31</v>
      </c>
      <c r="S419" t="s">
        <v>31</v>
      </c>
      <c r="T419" t="s">
        <v>31</v>
      </c>
      <c r="U419" t="s">
        <v>31</v>
      </c>
      <c r="V419" t="s">
        <v>31</v>
      </c>
      <c r="W419" t="s">
        <v>31</v>
      </c>
      <c r="X419" t="s">
        <v>31</v>
      </c>
      <c r="Y419" s="4" t="str">
        <f>IFERROR(35*R419+14.1*S419+15.1*W419, "NA")</f>
        <v>NA</v>
      </c>
      <c r="Z419" s="5" t="str">
        <f>IFERROR(35*R419+14.1*S419+15.1*X419, "NA")</f>
        <v>NA</v>
      </c>
      <c r="AA419" s="5" t="str">
        <f>IFERROR(35*R419+14.1*S419+15.1*V419, "NA")</f>
        <v>NA</v>
      </c>
      <c r="AB419" s="5" t="str">
        <f>IFERROR(Z419*P419, "NA")</f>
        <v>NA</v>
      </c>
      <c r="AC419">
        <v>0</v>
      </c>
      <c r="AD419">
        <v>0</v>
      </c>
    </row>
    <row r="420" spans="1:30" hidden="1">
      <c r="A420" t="s">
        <v>177</v>
      </c>
      <c r="B420" t="s">
        <v>176</v>
      </c>
      <c r="C420" t="s">
        <v>128</v>
      </c>
      <c r="D420" t="s">
        <v>178</v>
      </c>
      <c r="E420">
        <v>32.5</v>
      </c>
      <c r="F420">
        <v>8.9</v>
      </c>
      <c r="G420" s="2">
        <v>0.77343226300000001</v>
      </c>
      <c r="H420">
        <v>1</v>
      </c>
      <c r="I420">
        <v>15</v>
      </c>
      <c r="J420">
        <v>6.7000000000000004E-2</v>
      </c>
      <c r="K420" t="s">
        <v>31</v>
      </c>
      <c r="L420">
        <v>1</v>
      </c>
      <c r="M420">
        <v>6.7000000000000004E-2</v>
      </c>
      <c r="N420" t="s">
        <v>31</v>
      </c>
      <c r="O420" t="s">
        <v>31</v>
      </c>
      <c r="P420" t="s">
        <v>31</v>
      </c>
      <c r="Q420" t="s">
        <v>31</v>
      </c>
      <c r="R420" t="s">
        <v>31</v>
      </c>
      <c r="S420" t="s">
        <v>31</v>
      </c>
      <c r="T420" t="s">
        <v>31</v>
      </c>
      <c r="U420" t="s">
        <v>31</v>
      </c>
      <c r="V420" t="s">
        <v>31</v>
      </c>
      <c r="W420" t="s">
        <v>31</v>
      </c>
      <c r="X420" t="s">
        <v>31</v>
      </c>
      <c r="Y420" s="4" t="str">
        <f>IFERROR(35*R420+14.1*S420+15.1*W420, "NA")</f>
        <v>NA</v>
      </c>
      <c r="Z420" s="5" t="str">
        <f>IFERROR(35*R420+14.1*S420+15.1*X420, "NA")</f>
        <v>NA</v>
      </c>
      <c r="AA420" s="5" t="str">
        <f>IFERROR(35*R420+14.1*S420+15.1*V420, "NA")</f>
        <v>NA</v>
      </c>
      <c r="AB420" s="5" t="str">
        <f>IFERROR(Z420*P420, "NA")</f>
        <v>NA</v>
      </c>
      <c r="AC420">
        <v>0</v>
      </c>
      <c r="AD420">
        <v>0</v>
      </c>
    </row>
    <row r="421" spans="1:30" hidden="1">
      <c r="A421" t="s">
        <v>138</v>
      </c>
      <c r="B421" t="s">
        <v>137</v>
      </c>
      <c r="C421" t="s">
        <v>128</v>
      </c>
      <c r="D421" t="s">
        <v>126</v>
      </c>
      <c r="E421">
        <v>18</v>
      </c>
      <c r="F421">
        <v>7.4</v>
      </c>
      <c r="G421" s="2">
        <v>0.46147037800000001</v>
      </c>
      <c r="H421">
        <v>2</v>
      </c>
      <c r="I421">
        <v>102.3</v>
      </c>
      <c r="J421">
        <v>0.02</v>
      </c>
      <c r="K421" t="s">
        <v>31</v>
      </c>
      <c r="L421" s="30">
        <v>3.4</v>
      </c>
      <c r="M421">
        <v>6.6000000000000003E-2</v>
      </c>
      <c r="N421" t="s">
        <v>31</v>
      </c>
      <c r="O421" t="s">
        <v>31</v>
      </c>
      <c r="P421" t="s">
        <v>31</v>
      </c>
      <c r="Q421" t="s">
        <v>31</v>
      </c>
      <c r="R421" t="s">
        <v>31</v>
      </c>
      <c r="S421" t="s">
        <v>31</v>
      </c>
      <c r="T421" t="s">
        <v>31</v>
      </c>
      <c r="U421" t="s">
        <v>31</v>
      </c>
      <c r="V421" t="s">
        <v>31</v>
      </c>
      <c r="W421" t="s">
        <v>31</v>
      </c>
      <c r="X421" t="s">
        <v>31</v>
      </c>
      <c r="Y421" s="4" t="str">
        <f>IFERROR(35*R421+14.1*S421+15.1*W421, "NA")</f>
        <v>NA</v>
      </c>
      <c r="Z421" s="5" t="str">
        <f>IFERROR(35*R421+14.1*S421+15.1*X421, "NA")</f>
        <v>NA</v>
      </c>
      <c r="AA421" s="5" t="str">
        <f>IFERROR(35*R421+14.1*S421+15.1*V421, "NA")</f>
        <v>NA</v>
      </c>
      <c r="AB421" s="5" t="str">
        <f>IFERROR(Z421*P421, "NA")</f>
        <v>NA</v>
      </c>
      <c r="AC421">
        <v>1</v>
      </c>
      <c r="AD421">
        <v>0</v>
      </c>
    </row>
    <row r="422" spans="1:30" hidden="1">
      <c r="A422" t="s">
        <v>47</v>
      </c>
      <c r="B422" t="s">
        <v>46</v>
      </c>
      <c r="C422" t="s">
        <v>112</v>
      </c>
      <c r="D422" t="s">
        <v>110</v>
      </c>
      <c r="E422">
        <v>200</v>
      </c>
      <c r="F422">
        <v>23.6</v>
      </c>
      <c r="G422" s="2">
        <v>3.785630201</v>
      </c>
      <c r="H422">
        <v>9</v>
      </c>
      <c r="I422">
        <v>324</v>
      </c>
      <c r="J422">
        <v>2.8000000000000001E-2</v>
      </c>
      <c r="K422">
        <v>21</v>
      </c>
      <c r="L422">
        <v>2.33</v>
      </c>
      <c r="M422">
        <v>6.5000000000000002E-2</v>
      </c>
      <c r="N422">
        <v>1.421</v>
      </c>
      <c r="O422">
        <v>0.46</v>
      </c>
      <c r="P422">
        <v>0.32300000000000001</v>
      </c>
      <c r="Q422">
        <v>0.68</v>
      </c>
      <c r="R422">
        <v>0.13600000000000001</v>
      </c>
      <c r="S422">
        <v>5.0999999999999997E-2</v>
      </c>
      <c r="T422">
        <v>4.0000000000000001E-3</v>
      </c>
      <c r="U422">
        <v>0.182</v>
      </c>
      <c r="V422" t="s">
        <v>31</v>
      </c>
      <c r="W422">
        <v>0.69899999999999995</v>
      </c>
      <c r="X422">
        <v>0.186</v>
      </c>
      <c r="Y422" s="4">
        <f>IFERROR(35*R422+14.1*S422+15.1*W422, "NA")</f>
        <v>16.033999999999999</v>
      </c>
      <c r="Z422" s="5">
        <f>IFERROR(35*R422+14.1*S422+15.1*X422, "NA")</f>
        <v>8.287700000000001</v>
      </c>
      <c r="AA422" s="5" t="str">
        <f>IFERROR(35*R422+14.1*S422+15.1*V422, "NA")</f>
        <v>NA</v>
      </c>
      <c r="AB422" s="5">
        <f>IFERROR(Y422*P422, "NA")</f>
        <v>5.1789819999999995</v>
      </c>
      <c r="AC422">
        <v>0</v>
      </c>
      <c r="AD422">
        <v>0</v>
      </c>
    </row>
    <row r="423" spans="1:30" hidden="1">
      <c r="A423" t="s">
        <v>47</v>
      </c>
      <c r="B423" t="s">
        <v>46</v>
      </c>
      <c r="C423" t="s">
        <v>204</v>
      </c>
      <c r="D423" t="s">
        <v>203</v>
      </c>
      <c r="E423">
        <v>54</v>
      </c>
      <c r="F423">
        <v>11.1</v>
      </c>
      <c r="G423" s="2">
        <v>1.205449054</v>
      </c>
      <c r="H423" t="s">
        <v>31</v>
      </c>
      <c r="I423" t="s">
        <v>31</v>
      </c>
      <c r="J423">
        <v>5.0999999999999997E-2</v>
      </c>
      <c r="K423" t="s">
        <v>31</v>
      </c>
      <c r="L423">
        <v>1.27</v>
      </c>
      <c r="M423">
        <v>6.5000000000000002E-2</v>
      </c>
      <c r="N423">
        <v>1.421</v>
      </c>
      <c r="O423">
        <v>0.46</v>
      </c>
      <c r="P423">
        <v>0.32300000000000001</v>
      </c>
      <c r="Q423">
        <v>0.68</v>
      </c>
      <c r="R423">
        <v>0.13600000000000001</v>
      </c>
      <c r="S423">
        <v>5.0999999999999997E-2</v>
      </c>
      <c r="T423">
        <v>4.0000000000000001E-3</v>
      </c>
      <c r="U423">
        <v>0.182</v>
      </c>
      <c r="V423" t="s">
        <v>31</v>
      </c>
      <c r="W423">
        <v>0.69899999999999995</v>
      </c>
      <c r="X423">
        <v>0.186</v>
      </c>
      <c r="Y423" s="4">
        <f>IFERROR(35*R423+14.1*S423+15.1*W423, "NA")</f>
        <v>16.033999999999999</v>
      </c>
      <c r="Z423" s="5">
        <f>IFERROR(35*R423+14.1*S423+15.1*X423, "NA")</f>
        <v>8.287700000000001</v>
      </c>
      <c r="AA423" s="5" t="str">
        <f>IFERROR(35*R423+14.1*S423+15.1*V423, "NA")</f>
        <v>NA</v>
      </c>
      <c r="AB423" s="5">
        <f>IFERROR(Y423*P423, "NA")</f>
        <v>5.1789819999999995</v>
      </c>
      <c r="AC423">
        <v>0</v>
      </c>
      <c r="AD423">
        <v>0</v>
      </c>
    </row>
    <row r="424" spans="1:30" hidden="1">
      <c r="A424" t="s">
        <v>59</v>
      </c>
      <c r="B424" t="s">
        <v>58</v>
      </c>
      <c r="C424" t="s">
        <v>204</v>
      </c>
      <c r="D424" t="s">
        <v>203</v>
      </c>
      <c r="E424">
        <v>54</v>
      </c>
      <c r="F424">
        <v>11.1</v>
      </c>
      <c r="G424" s="2">
        <v>1.205449054</v>
      </c>
      <c r="H424">
        <v>3</v>
      </c>
      <c r="I424">
        <v>77.3</v>
      </c>
      <c r="J424">
        <v>3.9E-2</v>
      </c>
      <c r="K424">
        <v>5</v>
      </c>
      <c r="L424">
        <v>1.67</v>
      </c>
      <c r="M424">
        <v>6.5000000000000002E-2</v>
      </c>
      <c r="N424">
        <v>5.258</v>
      </c>
      <c r="O424">
        <v>1.55</v>
      </c>
      <c r="P424">
        <v>0.71</v>
      </c>
      <c r="Q424">
        <v>0.54</v>
      </c>
      <c r="R424">
        <v>0.56899999999999995</v>
      </c>
      <c r="S424">
        <v>5.5E-2</v>
      </c>
      <c r="T424">
        <v>3.0000000000000001E-3</v>
      </c>
      <c r="U424" t="s">
        <v>31</v>
      </c>
      <c r="V424" t="s">
        <v>31</v>
      </c>
      <c r="W424" t="s">
        <v>31</v>
      </c>
      <c r="X424">
        <v>3.0000000000000001E-3</v>
      </c>
      <c r="Y424" s="4" t="str">
        <f>IFERROR(35*R424+14.1*S424+15.1*W424, "NA")</f>
        <v>NA</v>
      </c>
      <c r="Z424" s="5">
        <f>IFERROR(35*R424+14.1*S424+15.1*X424, "NA")</f>
        <v>20.735800000000001</v>
      </c>
      <c r="AA424" s="5" t="str">
        <f>IFERROR(35*R424+14.1*S424+15.1*V424, "NA")</f>
        <v>NA</v>
      </c>
      <c r="AB424" s="5">
        <f>IFERROR(Z424*P424, "NA")</f>
        <v>14.722417999999999</v>
      </c>
      <c r="AC424">
        <v>0</v>
      </c>
      <c r="AD424">
        <v>0</v>
      </c>
    </row>
    <row r="425" spans="1:30" hidden="1">
      <c r="A425" t="s">
        <v>124</v>
      </c>
      <c r="B425" t="s">
        <v>123</v>
      </c>
      <c r="C425" t="s">
        <v>204</v>
      </c>
      <c r="D425" t="s">
        <v>210</v>
      </c>
      <c r="E425">
        <v>69.5</v>
      </c>
      <c r="F425">
        <v>13.3</v>
      </c>
      <c r="G425" s="2">
        <v>1.5029055069999999</v>
      </c>
      <c r="H425">
        <v>2</v>
      </c>
      <c r="I425">
        <v>32</v>
      </c>
      <c r="J425">
        <v>6.3E-2</v>
      </c>
      <c r="K425">
        <v>1</v>
      </c>
      <c r="L425">
        <v>1</v>
      </c>
      <c r="M425">
        <v>6.3E-2</v>
      </c>
      <c r="N425">
        <v>0.505</v>
      </c>
      <c r="O425" t="s">
        <v>31</v>
      </c>
      <c r="P425">
        <v>0.11600000000000001</v>
      </c>
      <c r="Q425">
        <v>0.78</v>
      </c>
      <c r="R425">
        <v>0.17899999999999999</v>
      </c>
      <c r="S425">
        <v>0.11899999999999999</v>
      </c>
      <c r="T425" t="s">
        <v>31</v>
      </c>
      <c r="U425" t="s">
        <v>31</v>
      </c>
      <c r="V425">
        <v>0.54600000000000004</v>
      </c>
      <c r="W425" t="s">
        <v>31</v>
      </c>
      <c r="X425" t="s">
        <v>31</v>
      </c>
      <c r="Y425" s="4" t="str">
        <f>IFERROR(35*R425+14.1*S425+15.1*W425, "NA")</f>
        <v>NA</v>
      </c>
      <c r="Z425" s="5" t="str">
        <f>IFERROR(35*R425+14.1*S425+15.1*X425, "NA")</f>
        <v>NA</v>
      </c>
      <c r="AA425" s="5">
        <f>IFERROR(35*R425+14.1*S425+15.1*V425, "NA")</f>
        <v>16.1875</v>
      </c>
      <c r="AB425" s="5">
        <f>IFERROR(AA425*P425, "NA")</f>
        <v>1.87775</v>
      </c>
      <c r="AC425">
        <v>0</v>
      </c>
      <c r="AD425">
        <v>0</v>
      </c>
    </row>
    <row r="426" spans="1:30" hidden="1">
      <c r="A426" t="s">
        <v>45</v>
      </c>
      <c r="B426" t="s">
        <v>44</v>
      </c>
      <c r="C426" t="s">
        <v>128</v>
      </c>
      <c r="D426" t="s">
        <v>169</v>
      </c>
      <c r="E426">
        <v>39</v>
      </c>
      <c r="F426">
        <v>8.3000000000000007</v>
      </c>
      <c r="G426" s="2">
        <v>0.90704089499999996</v>
      </c>
      <c r="H426">
        <v>1</v>
      </c>
      <c r="I426">
        <v>21</v>
      </c>
      <c r="J426">
        <v>4.8000000000000001E-2</v>
      </c>
      <c r="K426" t="s">
        <v>31</v>
      </c>
      <c r="L426" s="30">
        <v>1.3</v>
      </c>
      <c r="M426">
        <v>6.2E-2</v>
      </c>
      <c r="N426">
        <v>1.4</v>
      </c>
      <c r="O426" s="53">
        <f>N426-1.1</f>
        <v>0.29999999999999982</v>
      </c>
      <c r="P426" s="53">
        <f>O426*(1-Q426)</f>
        <v>0.1319999999999999</v>
      </c>
      <c r="Q426">
        <v>0.56000000000000005</v>
      </c>
      <c r="R426">
        <v>0.626</v>
      </c>
      <c r="S426">
        <v>0.11</v>
      </c>
      <c r="T426" t="s">
        <v>31</v>
      </c>
      <c r="U426" t="s">
        <v>31</v>
      </c>
      <c r="V426" t="s">
        <v>31</v>
      </c>
      <c r="W426">
        <v>0.246</v>
      </c>
      <c r="X426" t="s">
        <v>31</v>
      </c>
      <c r="Y426" s="4">
        <f>IFERROR(35*R426+14.1*S426+15.1*W426, "NA")</f>
        <v>27.175599999999999</v>
      </c>
      <c r="Z426" s="5" t="str">
        <f>IFERROR(35*R426+14.1*S426+15.1*X426, "NA")</f>
        <v>NA</v>
      </c>
      <c r="AA426" s="5" t="str">
        <f>IFERROR(35*R426+14.1*S426+15.1*V426, "NA")</f>
        <v>NA</v>
      </c>
      <c r="AB426" s="5">
        <f>IFERROR(Y426*P426, "NA")</f>
        <v>3.5871791999999969</v>
      </c>
      <c r="AC426">
        <v>2</v>
      </c>
      <c r="AD426">
        <v>1</v>
      </c>
    </row>
    <row r="427" spans="1:30" hidden="1">
      <c r="A427" t="s">
        <v>45</v>
      </c>
      <c r="B427" t="s">
        <v>44</v>
      </c>
      <c r="C427" t="s">
        <v>128</v>
      </c>
      <c r="D427" t="s">
        <v>178</v>
      </c>
      <c r="E427">
        <v>32.5</v>
      </c>
      <c r="F427">
        <v>8.9</v>
      </c>
      <c r="G427" s="2">
        <v>0.77343226300000001</v>
      </c>
      <c r="H427">
        <v>1</v>
      </c>
      <c r="I427">
        <v>21</v>
      </c>
      <c r="J427">
        <v>4.8000000000000001E-2</v>
      </c>
      <c r="K427" t="s">
        <v>31</v>
      </c>
      <c r="L427" s="30">
        <v>1.3</v>
      </c>
      <c r="M427">
        <v>6.2E-2</v>
      </c>
      <c r="N427">
        <v>1.4</v>
      </c>
      <c r="O427" s="53">
        <f>N427-1.1</f>
        <v>0.29999999999999982</v>
      </c>
      <c r="P427" s="53">
        <f>O427*(1-Q427)</f>
        <v>0.1319999999999999</v>
      </c>
      <c r="Q427">
        <v>0.56000000000000005</v>
      </c>
      <c r="R427">
        <v>0.626</v>
      </c>
      <c r="S427">
        <v>0.11</v>
      </c>
      <c r="T427" t="s">
        <v>31</v>
      </c>
      <c r="U427" t="s">
        <v>31</v>
      </c>
      <c r="V427" t="s">
        <v>31</v>
      </c>
      <c r="W427">
        <v>0.246</v>
      </c>
      <c r="X427" t="s">
        <v>31</v>
      </c>
      <c r="Y427" s="4">
        <f>IFERROR(35*R427+14.1*S427+15.1*W427, "NA")</f>
        <v>27.175599999999999</v>
      </c>
      <c r="Z427" s="5" t="str">
        <f>IFERROR(35*R427+14.1*S427+15.1*X427, "NA")</f>
        <v>NA</v>
      </c>
      <c r="AA427" s="5" t="str">
        <f>IFERROR(35*R427+14.1*S427+15.1*V427, "NA")</f>
        <v>NA</v>
      </c>
      <c r="AB427" s="5">
        <f>IFERROR(Y427*P427, "NA")</f>
        <v>3.5871791999999969</v>
      </c>
      <c r="AC427">
        <v>2</v>
      </c>
      <c r="AD427">
        <v>1</v>
      </c>
    </row>
    <row r="428" spans="1:30" hidden="1">
      <c r="A428" t="s">
        <v>47</v>
      </c>
      <c r="B428" t="s">
        <v>46</v>
      </c>
      <c r="C428" t="s">
        <v>64</v>
      </c>
      <c r="D428" t="s">
        <v>113</v>
      </c>
      <c r="E428">
        <v>331</v>
      </c>
      <c r="F428">
        <v>30.7</v>
      </c>
      <c r="G428" s="2">
        <v>5.8798753819999998</v>
      </c>
      <c r="H428" t="s">
        <v>31</v>
      </c>
      <c r="I428" t="s">
        <v>31</v>
      </c>
      <c r="J428">
        <v>1.4E-2</v>
      </c>
      <c r="K428" t="s">
        <v>31</v>
      </c>
      <c r="L428">
        <v>4.4400000000000004</v>
      </c>
      <c r="M428">
        <v>6.2E-2</v>
      </c>
      <c r="N428">
        <v>1.421</v>
      </c>
      <c r="O428">
        <v>0.46</v>
      </c>
      <c r="P428">
        <v>0.32300000000000001</v>
      </c>
      <c r="Q428">
        <v>0.68</v>
      </c>
      <c r="R428">
        <v>0.13600000000000001</v>
      </c>
      <c r="S428">
        <v>5.0999999999999997E-2</v>
      </c>
      <c r="T428">
        <v>4.0000000000000001E-3</v>
      </c>
      <c r="U428">
        <v>0.182</v>
      </c>
      <c r="V428" t="s">
        <v>31</v>
      </c>
      <c r="W428">
        <v>0.69899999999999995</v>
      </c>
      <c r="X428">
        <v>0.186</v>
      </c>
      <c r="Y428" s="4">
        <f>IFERROR(35*R428+14.1*S428+15.1*W428, "NA")</f>
        <v>16.033999999999999</v>
      </c>
      <c r="Z428" s="5">
        <f>IFERROR(35*R428+14.1*S428+15.1*X428, "NA")</f>
        <v>8.287700000000001</v>
      </c>
      <c r="AA428" s="5" t="str">
        <f>IFERROR(35*R428+14.1*S428+15.1*V428, "NA")</f>
        <v>NA</v>
      </c>
      <c r="AB428" s="5">
        <f>IFERROR(Y428*P428, "NA")</f>
        <v>5.1789819999999995</v>
      </c>
      <c r="AC428">
        <v>0</v>
      </c>
      <c r="AD428">
        <v>0</v>
      </c>
    </row>
    <row r="429" spans="1:30" hidden="1">
      <c r="A429" t="s">
        <v>115</v>
      </c>
      <c r="B429" t="s">
        <v>114</v>
      </c>
      <c r="C429" t="s">
        <v>204</v>
      </c>
      <c r="D429" t="s">
        <v>203</v>
      </c>
      <c r="E429">
        <v>54</v>
      </c>
      <c r="F429">
        <v>11.1</v>
      </c>
      <c r="G429" s="2">
        <v>1.205449054</v>
      </c>
      <c r="H429">
        <v>3</v>
      </c>
      <c r="I429">
        <v>148.5</v>
      </c>
      <c r="J429">
        <v>0.02</v>
      </c>
      <c r="K429" t="s">
        <v>31</v>
      </c>
      <c r="L429">
        <v>3</v>
      </c>
      <c r="M429">
        <v>6.0999999999999999E-2</v>
      </c>
      <c r="N429">
        <v>0.16800000000000001</v>
      </c>
      <c r="O429" t="s">
        <v>31</v>
      </c>
      <c r="P429">
        <v>0.13600000000000001</v>
      </c>
      <c r="Q429" t="s">
        <v>31</v>
      </c>
      <c r="R429">
        <v>0.88</v>
      </c>
      <c r="S429">
        <v>8.0000000000000002E-3</v>
      </c>
      <c r="T429" t="s">
        <v>31</v>
      </c>
      <c r="U429" t="s">
        <v>31</v>
      </c>
      <c r="V429" t="s">
        <v>31</v>
      </c>
      <c r="W429">
        <v>0.04</v>
      </c>
      <c r="X429" t="s">
        <v>31</v>
      </c>
      <c r="Y429" s="4">
        <f>IFERROR(35*R429+14.1*S429+15.1*W429, "NA")</f>
        <v>31.5168</v>
      </c>
      <c r="Z429" s="5" t="str">
        <f>IFERROR(35*R429+14.1*S429+15.1*X429, "NA")</f>
        <v>NA</v>
      </c>
      <c r="AA429" s="5" t="str">
        <f>IFERROR(35*R429+14.1*S429+15.1*V429, "NA")</f>
        <v>NA</v>
      </c>
      <c r="AB429" s="5">
        <f>IFERROR(Y429*P429, "NA")</f>
        <v>4.2862848000000007</v>
      </c>
      <c r="AC429">
        <v>0</v>
      </c>
      <c r="AD429">
        <v>0</v>
      </c>
    </row>
    <row r="430" spans="1:30" hidden="1">
      <c r="A430" t="s">
        <v>47</v>
      </c>
      <c r="B430" t="s">
        <v>46</v>
      </c>
      <c r="C430" t="s">
        <v>64</v>
      </c>
      <c r="D430" t="s">
        <v>125</v>
      </c>
      <c r="E430">
        <v>164</v>
      </c>
      <c r="F430">
        <v>25</v>
      </c>
      <c r="G430" s="2">
        <v>3.1828143249999998</v>
      </c>
      <c r="H430">
        <v>6</v>
      </c>
      <c r="I430">
        <v>750</v>
      </c>
      <c r="J430">
        <v>8.0000000000000002E-3</v>
      </c>
      <c r="K430" t="s">
        <v>31</v>
      </c>
      <c r="L430" s="30">
        <v>7.43</v>
      </c>
      <c r="M430">
        <v>5.8999999999999997E-2</v>
      </c>
      <c r="N430">
        <v>1.421</v>
      </c>
      <c r="O430">
        <v>0.46</v>
      </c>
      <c r="P430">
        <v>0.32300000000000001</v>
      </c>
      <c r="Q430">
        <v>0.68</v>
      </c>
      <c r="R430">
        <v>0.13600000000000001</v>
      </c>
      <c r="S430">
        <v>5.0999999999999997E-2</v>
      </c>
      <c r="T430">
        <v>4.0000000000000001E-3</v>
      </c>
      <c r="U430">
        <v>0.182</v>
      </c>
      <c r="V430" t="s">
        <v>31</v>
      </c>
      <c r="W430">
        <v>0.69899999999999995</v>
      </c>
      <c r="X430">
        <v>0.186</v>
      </c>
      <c r="Y430" s="4">
        <f>IFERROR(35*R430+14.1*S430+15.1*W430, "NA")</f>
        <v>16.033999999999999</v>
      </c>
      <c r="Z430" s="5">
        <f>IFERROR(35*R430+14.1*S430+15.1*X430, "NA")</f>
        <v>8.287700000000001</v>
      </c>
      <c r="AA430" s="5" t="str">
        <f>IFERROR(35*R430+14.1*S430+15.1*V430, "NA")</f>
        <v>NA</v>
      </c>
      <c r="AB430" s="5">
        <f>IFERROR(Y430*P430, "NA")</f>
        <v>5.1789819999999995</v>
      </c>
      <c r="AC430">
        <v>1</v>
      </c>
      <c r="AD430">
        <v>0</v>
      </c>
    </row>
    <row r="431" spans="1:30" hidden="1">
      <c r="A431" t="s">
        <v>47</v>
      </c>
      <c r="B431" t="s">
        <v>46</v>
      </c>
      <c r="C431" t="s">
        <v>64</v>
      </c>
      <c r="D431" t="s">
        <v>125</v>
      </c>
      <c r="E431">
        <v>164</v>
      </c>
      <c r="F431">
        <v>25</v>
      </c>
      <c r="G431" s="2">
        <v>3.1828143249999998</v>
      </c>
      <c r="H431">
        <v>4</v>
      </c>
      <c r="I431">
        <v>324</v>
      </c>
      <c r="J431">
        <v>1.2E-2</v>
      </c>
      <c r="K431">
        <v>18</v>
      </c>
      <c r="L431">
        <v>4.5</v>
      </c>
      <c r="M431">
        <v>5.6000000000000001E-2</v>
      </c>
      <c r="N431">
        <v>1.421</v>
      </c>
      <c r="O431">
        <v>0.46</v>
      </c>
      <c r="P431">
        <v>0.32300000000000001</v>
      </c>
      <c r="Q431">
        <v>0.68</v>
      </c>
      <c r="R431">
        <v>0.13600000000000001</v>
      </c>
      <c r="S431">
        <v>5.0999999999999997E-2</v>
      </c>
      <c r="T431">
        <v>4.0000000000000001E-3</v>
      </c>
      <c r="U431">
        <v>0.182</v>
      </c>
      <c r="V431" t="s">
        <v>31</v>
      </c>
      <c r="W431">
        <v>0.69899999999999995</v>
      </c>
      <c r="X431">
        <v>0.186</v>
      </c>
      <c r="Y431" s="4">
        <f>IFERROR(35*R431+14.1*S431+15.1*W431, "NA")</f>
        <v>16.033999999999999</v>
      </c>
      <c r="Z431" s="5">
        <f>IFERROR(35*R431+14.1*S431+15.1*X431, "NA")</f>
        <v>8.287700000000001</v>
      </c>
      <c r="AA431" s="5" t="str">
        <f>IFERROR(35*R431+14.1*S431+15.1*V431, "NA")</f>
        <v>NA</v>
      </c>
      <c r="AB431" s="5">
        <f>IFERROR(Y431*P431, "NA")</f>
        <v>5.1789819999999995</v>
      </c>
      <c r="AC431">
        <v>0</v>
      </c>
      <c r="AD431">
        <v>0</v>
      </c>
    </row>
    <row r="432" spans="1:30" hidden="1">
      <c r="A432" t="s">
        <v>65</v>
      </c>
      <c r="B432" t="s">
        <v>246</v>
      </c>
      <c r="C432" t="s">
        <v>128</v>
      </c>
      <c r="D432" t="s">
        <v>126</v>
      </c>
      <c r="E432">
        <v>18</v>
      </c>
      <c r="F432">
        <v>7.4</v>
      </c>
      <c r="G432" s="2">
        <v>0.46147037800000001</v>
      </c>
      <c r="H432">
        <v>2</v>
      </c>
      <c r="I432">
        <v>90.5</v>
      </c>
      <c r="J432">
        <v>2.1999999999999999E-2</v>
      </c>
      <c r="K432">
        <v>5</v>
      </c>
      <c r="L432">
        <v>2.5</v>
      </c>
      <c r="M432">
        <v>5.5E-2</v>
      </c>
      <c r="N432" t="s">
        <v>31</v>
      </c>
      <c r="O432" t="s">
        <v>31</v>
      </c>
      <c r="P432" t="s">
        <v>31</v>
      </c>
      <c r="Q432" t="s">
        <v>31</v>
      </c>
      <c r="R432" t="s">
        <v>31</v>
      </c>
      <c r="S432" t="s">
        <v>31</v>
      </c>
      <c r="T432" t="s">
        <v>31</v>
      </c>
      <c r="U432" t="s">
        <v>31</v>
      </c>
      <c r="V432" t="s">
        <v>31</v>
      </c>
      <c r="W432" t="s">
        <v>31</v>
      </c>
      <c r="X432" t="s">
        <v>31</v>
      </c>
      <c r="Y432" s="4" t="str">
        <f>IFERROR(35*R432+14.1*S432+15.1*W432, "NA")</f>
        <v>NA</v>
      </c>
      <c r="Z432" s="5" t="str">
        <f>IFERROR(35*R432+14.1*S432+15.1*X432, "NA")</f>
        <v>NA</v>
      </c>
      <c r="AA432" s="5" t="str">
        <f>IFERROR(35*R432+14.1*S432+15.1*V432, "NA")</f>
        <v>NA</v>
      </c>
      <c r="AB432" s="5" t="str">
        <f>IFERROR(Z432*P432, "NA")</f>
        <v>NA</v>
      </c>
      <c r="AC432">
        <v>0</v>
      </c>
      <c r="AD432">
        <v>0</v>
      </c>
    </row>
    <row r="433" spans="1:30" hidden="1">
      <c r="A433" t="s">
        <v>115</v>
      </c>
      <c r="B433" t="s">
        <v>114</v>
      </c>
      <c r="C433" t="s">
        <v>64</v>
      </c>
      <c r="D433" t="s">
        <v>113</v>
      </c>
      <c r="E433">
        <v>331</v>
      </c>
      <c r="F433">
        <v>30.7</v>
      </c>
      <c r="G433" s="2">
        <v>5.8798753819999998</v>
      </c>
      <c r="H433">
        <v>1</v>
      </c>
      <c r="I433">
        <v>148.5</v>
      </c>
      <c r="J433">
        <v>7.0000000000000001E-3</v>
      </c>
      <c r="K433" t="s">
        <v>31</v>
      </c>
      <c r="L433">
        <v>8</v>
      </c>
      <c r="M433">
        <v>5.3999999999999999E-2</v>
      </c>
      <c r="N433">
        <v>0.16800000000000001</v>
      </c>
      <c r="O433" t="s">
        <v>31</v>
      </c>
      <c r="P433">
        <v>0.13600000000000001</v>
      </c>
      <c r="Q433" t="s">
        <v>31</v>
      </c>
      <c r="R433">
        <v>0.88</v>
      </c>
      <c r="S433">
        <v>8.0000000000000002E-3</v>
      </c>
      <c r="T433" t="s">
        <v>31</v>
      </c>
      <c r="U433" t="s">
        <v>31</v>
      </c>
      <c r="V433" t="s">
        <v>31</v>
      </c>
      <c r="W433">
        <v>0.04</v>
      </c>
      <c r="X433" t="s">
        <v>31</v>
      </c>
      <c r="Y433" s="4">
        <f>IFERROR(35*R433+14.1*S433+15.1*W433, "NA")</f>
        <v>31.5168</v>
      </c>
      <c r="Z433" s="5" t="str">
        <f>IFERROR(35*R433+14.1*S433+15.1*X433, "NA")</f>
        <v>NA</v>
      </c>
      <c r="AA433" s="5" t="str">
        <f>IFERROR(35*R433+14.1*S433+15.1*V433, "NA")</f>
        <v>NA</v>
      </c>
      <c r="AB433" s="5">
        <f>IFERROR(Y433*P433, "NA")</f>
        <v>4.2862848000000007</v>
      </c>
      <c r="AC433">
        <v>0</v>
      </c>
      <c r="AD433">
        <v>0</v>
      </c>
    </row>
    <row r="434" spans="1:30" hidden="1">
      <c r="A434" t="s">
        <v>47</v>
      </c>
      <c r="B434" t="s">
        <v>46</v>
      </c>
      <c r="C434" t="s">
        <v>64</v>
      </c>
      <c r="D434" t="s">
        <v>62</v>
      </c>
      <c r="E434">
        <v>146</v>
      </c>
      <c r="F434">
        <v>23.6</v>
      </c>
      <c r="G434" s="2">
        <v>2.8752927229999998</v>
      </c>
      <c r="H434">
        <v>6</v>
      </c>
      <c r="I434">
        <v>750</v>
      </c>
      <c r="J434">
        <v>8.0000000000000002E-3</v>
      </c>
      <c r="K434" t="s">
        <v>31</v>
      </c>
      <c r="L434" s="30">
        <v>6.3</v>
      </c>
      <c r="M434">
        <v>0.05</v>
      </c>
      <c r="N434">
        <v>1.421</v>
      </c>
      <c r="O434">
        <v>0.46</v>
      </c>
      <c r="P434">
        <v>0.32300000000000001</v>
      </c>
      <c r="Q434">
        <v>0.68</v>
      </c>
      <c r="R434">
        <v>0.13600000000000001</v>
      </c>
      <c r="S434">
        <v>5.0999999999999997E-2</v>
      </c>
      <c r="T434">
        <v>4.0000000000000001E-3</v>
      </c>
      <c r="U434">
        <v>0.182</v>
      </c>
      <c r="V434" t="s">
        <v>31</v>
      </c>
      <c r="W434">
        <v>0.69899999999999995</v>
      </c>
      <c r="X434">
        <v>0.186</v>
      </c>
      <c r="Y434" s="4">
        <f>IFERROR(35*R434+14.1*S434+15.1*W434, "NA")</f>
        <v>16.033999999999999</v>
      </c>
      <c r="Z434" s="5">
        <f>IFERROR(35*R434+14.1*S434+15.1*X434, "NA")</f>
        <v>8.287700000000001</v>
      </c>
      <c r="AA434" s="5" t="str">
        <f>IFERROR(35*R434+14.1*S434+15.1*V434, "NA")</f>
        <v>NA</v>
      </c>
      <c r="AB434" s="5">
        <f>IFERROR(Y434*P434, "NA")</f>
        <v>5.1789819999999995</v>
      </c>
      <c r="AC434">
        <v>1</v>
      </c>
      <c r="AD434">
        <v>0</v>
      </c>
    </row>
    <row r="435" spans="1:30" hidden="1">
      <c r="A435" t="s">
        <v>67</v>
      </c>
      <c r="B435" t="s">
        <v>66</v>
      </c>
      <c r="C435" t="s">
        <v>128</v>
      </c>
      <c r="D435" t="s">
        <v>178</v>
      </c>
      <c r="E435">
        <v>32.5</v>
      </c>
      <c r="F435">
        <v>8.9</v>
      </c>
      <c r="G435" s="2">
        <v>0.77343226300000001</v>
      </c>
      <c r="H435">
        <v>6</v>
      </c>
      <c r="I435">
        <v>250</v>
      </c>
      <c r="J435">
        <v>2.4E-2</v>
      </c>
      <c r="K435" t="s">
        <v>31</v>
      </c>
      <c r="L435" s="30">
        <v>2.1</v>
      </c>
      <c r="M435">
        <v>0.05</v>
      </c>
      <c r="N435" s="12" t="s">
        <v>31</v>
      </c>
      <c r="O435" t="s">
        <v>31</v>
      </c>
      <c r="P435" s="6" t="e">
        <f>0.75*N435</f>
        <v>#VALUE!</v>
      </c>
      <c r="Q435" t="s">
        <v>31</v>
      </c>
      <c r="R435" t="s">
        <v>31</v>
      </c>
      <c r="S435" t="s">
        <v>31</v>
      </c>
      <c r="T435" t="s">
        <v>31</v>
      </c>
      <c r="U435" t="s">
        <v>31</v>
      </c>
      <c r="V435" t="s">
        <v>31</v>
      </c>
      <c r="W435" t="s">
        <v>31</v>
      </c>
      <c r="X435" t="s">
        <v>31</v>
      </c>
      <c r="Y435" s="4" t="str">
        <f>IFERROR(35*R435+14.1*S435+15.1*W435, "NA")</f>
        <v>NA</v>
      </c>
      <c r="Z435" s="5" t="str">
        <f>IFERROR(35*R435+14.1*S435+15.1*X435, "NA")</f>
        <v>NA</v>
      </c>
      <c r="AA435" s="5" t="str">
        <f>IFERROR(35*R435+14.1*S435+15.1*V435, "NA")</f>
        <v>NA</v>
      </c>
      <c r="AB435" s="5" t="str">
        <f>IFERROR(Z435*P435, "NA")</f>
        <v>NA</v>
      </c>
      <c r="AC435">
        <v>2</v>
      </c>
      <c r="AD435">
        <v>2</v>
      </c>
    </row>
    <row r="436" spans="1:30" hidden="1">
      <c r="A436" t="s">
        <v>80</v>
      </c>
      <c r="B436" t="s">
        <v>186</v>
      </c>
      <c r="C436" t="s">
        <v>204</v>
      </c>
      <c r="D436" t="s">
        <v>203</v>
      </c>
      <c r="E436">
        <v>54</v>
      </c>
      <c r="F436">
        <v>11.1</v>
      </c>
      <c r="G436" s="2">
        <v>1.205449054</v>
      </c>
      <c r="H436">
        <v>2</v>
      </c>
      <c r="I436">
        <v>60</v>
      </c>
      <c r="J436">
        <v>3.3000000000000002E-2</v>
      </c>
      <c r="K436">
        <v>3</v>
      </c>
      <c r="L436">
        <v>1.5</v>
      </c>
      <c r="M436">
        <v>0.05</v>
      </c>
      <c r="N436" t="s">
        <v>31</v>
      </c>
      <c r="O436" t="s">
        <v>31</v>
      </c>
      <c r="P436" t="s">
        <v>31</v>
      </c>
      <c r="Q436" t="s">
        <v>31</v>
      </c>
      <c r="R436" t="s">
        <v>31</v>
      </c>
      <c r="S436" t="s">
        <v>31</v>
      </c>
      <c r="T436" t="s">
        <v>31</v>
      </c>
      <c r="U436" t="s">
        <v>31</v>
      </c>
      <c r="V436" t="s">
        <v>31</v>
      </c>
      <c r="W436" t="s">
        <v>31</v>
      </c>
      <c r="X436" t="s">
        <v>31</v>
      </c>
      <c r="Y436" s="4" t="str">
        <f>IFERROR(35*R436+14.1*S436+15.1*W436, "NA")</f>
        <v>NA</v>
      </c>
      <c r="Z436" s="5" t="str">
        <f>IFERROR(35*R436+14.1*S436+15.1*X436, "NA")</f>
        <v>NA</v>
      </c>
      <c r="AA436" s="5" t="str">
        <f>IFERROR(35*R436+14.1*S436+15.1*V436, "NA")</f>
        <v>NA</v>
      </c>
      <c r="AB436" s="5" t="str">
        <f>IFERROR(Z436*P436, "NA")</f>
        <v>NA</v>
      </c>
      <c r="AC436">
        <v>0</v>
      </c>
      <c r="AD436">
        <v>0</v>
      </c>
    </row>
    <row r="437" spans="1:30" hidden="1">
      <c r="A437" t="s">
        <v>87</v>
      </c>
      <c r="B437" t="s">
        <v>157</v>
      </c>
      <c r="C437" t="s">
        <v>128</v>
      </c>
      <c r="D437" t="s">
        <v>178</v>
      </c>
      <c r="E437">
        <v>32.5</v>
      </c>
      <c r="F437">
        <v>8.9</v>
      </c>
      <c r="G437" s="2">
        <v>0.77343226300000001</v>
      </c>
      <c r="H437">
        <v>4</v>
      </c>
      <c r="I437">
        <v>254</v>
      </c>
      <c r="J437">
        <v>1.6E-2</v>
      </c>
      <c r="K437" t="s">
        <v>31</v>
      </c>
      <c r="L437" s="30">
        <v>3.16</v>
      </c>
      <c r="M437">
        <v>0.05</v>
      </c>
      <c r="N437">
        <v>6.5000000000000002E-2</v>
      </c>
      <c r="O437" t="s">
        <v>31</v>
      </c>
      <c r="P437">
        <v>2.1999999999999999E-2</v>
      </c>
      <c r="Q437" t="s">
        <v>31</v>
      </c>
      <c r="R437">
        <v>0.11899999999999999</v>
      </c>
      <c r="S437">
        <v>0.09</v>
      </c>
      <c r="T437">
        <v>3.1E-2</v>
      </c>
      <c r="U437">
        <v>0.11799999999999999</v>
      </c>
      <c r="V437" t="s">
        <v>31</v>
      </c>
      <c r="W437" t="s">
        <v>31</v>
      </c>
      <c r="X437">
        <v>0.14899999999999999</v>
      </c>
      <c r="Y437" s="4" t="str">
        <f>IFERROR(35*R437+14.1*S437+15.1*W437, "NA")</f>
        <v>NA</v>
      </c>
      <c r="Z437" s="5">
        <f>IFERROR(35*R437+14.1*S437+15.1*X437, "NA")</f>
        <v>7.6838999999999995</v>
      </c>
      <c r="AA437" s="5" t="str">
        <f>IFERROR(35*R437+14.1*S437+15.1*V437, "NA")</f>
        <v>NA</v>
      </c>
      <c r="AB437" s="5">
        <f>IFERROR(Z437*P437, "NA")</f>
        <v>0.16904579999999997</v>
      </c>
      <c r="AC437">
        <v>2</v>
      </c>
      <c r="AD437">
        <v>0</v>
      </c>
    </row>
    <row r="438" spans="1:30" hidden="1">
      <c r="A438" t="s">
        <v>87</v>
      </c>
      <c r="B438" t="s">
        <v>118</v>
      </c>
      <c r="C438" t="s">
        <v>128</v>
      </c>
      <c r="D438" t="s">
        <v>169</v>
      </c>
      <c r="E438">
        <v>39</v>
      </c>
      <c r="F438">
        <v>8.3000000000000007</v>
      </c>
      <c r="G438" s="2">
        <v>0.90704089499999996</v>
      </c>
      <c r="H438">
        <v>1</v>
      </c>
      <c r="I438">
        <v>21</v>
      </c>
      <c r="J438">
        <v>4.8000000000000001E-2</v>
      </c>
      <c r="K438">
        <v>1</v>
      </c>
      <c r="L438">
        <v>1</v>
      </c>
      <c r="M438">
        <v>4.8000000000000001E-2</v>
      </c>
      <c r="N438">
        <v>2.5000000000000001E-2</v>
      </c>
      <c r="O438" t="s">
        <v>31</v>
      </c>
      <c r="P438">
        <v>1.2999999999999999E-2</v>
      </c>
      <c r="Q438" t="s">
        <v>31</v>
      </c>
      <c r="R438">
        <v>0.50800000000000001</v>
      </c>
      <c r="S438" s="6">
        <v>0.05</v>
      </c>
      <c r="T438">
        <v>1.2E-2</v>
      </c>
      <c r="U438">
        <v>4.2000000000000003E-2</v>
      </c>
      <c r="V438" t="s">
        <v>31</v>
      </c>
      <c r="W438" t="s">
        <v>31</v>
      </c>
      <c r="X438">
        <v>5.3999999999999999E-2</v>
      </c>
      <c r="Y438" s="4" t="str">
        <f>IFERROR(35*R438+14.1*S438+15.1*W438, "NA")</f>
        <v>NA</v>
      </c>
      <c r="Z438" s="5">
        <f>IFERROR(35*R438+14.1*S438+15.1*X438, "NA")</f>
        <v>19.3004</v>
      </c>
      <c r="AA438" s="5" t="str">
        <f>IFERROR(35*R438+14.1*S438+15.1*V438, "NA")</f>
        <v>NA</v>
      </c>
      <c r="AB438" s="5">
        <f>IFERROR(Z438*P438, "NA")</f>
        <v>0.25090519999999999</v>
      </c>
      <c r="AC438">
        <v>0</v>
      </c>
      <c r="AD438">
        <v>2</v>
      </c>
    </row>
    <row r="439" spans="1:30" hidden="1">
      <c r="A439" t="s">
        <v>65</v>
      </c>
      <c r="B439" t="s">
        <v>63</v>
      </c>
      <c r="C439" t="s">
        <v>64</v>
      </c>
      <c r="D439" t="s">
        <v>125</v>
      </c>
      <c r="E439">
        <v>164</v>
      </c>
      <c r="F439">
        <v>25</v>
      </c>
      <c r="G439" s="2">
        <v>3.1828143249999998</v>
      </c>
      <c r="H439">
        <v>1</v>
      </c>
      <c r="I439">
        <v>70.2</v>
      </c>
      <c r="J439">
        <v>1.4E-2</v>
      </c>
      <c r="K439" t="s">
        <v>31</v>
      </c>
      <c r="L439" s="6">
        <v>3.4040794919786093</v>
      </c>
      <c r="M439">
        <f>L439*J439</f>
        <v>4.7657112887700533E-2</v>
      </c>
      <c r="N439">
        <v>0.93500000000000005</v>
      </c>
      <c r="O439">
        <v>0.7</v>
      </c>
      <c r="P439">
        <v>0.35</v>
      </c>
      <c r="Q439">
        <v>0.41</v>
      </c>
      <c r="R439">
        <v>0.71099999999999997</v>
      </c>
      <c r="S439">
        <v>8.7999999999999995E-2</v>
      </c>
      <c r="T439">
        <v>1.2E-2</v>
      </c>
      <c r="U439" t="s">
        <v>31</v>
      </c>
      <c r="V439" t="s">
        <v>31</v>
      </c>
      <c r="W439">
        <v>0.16500000000000001</v>
      </c>
      <c r="X439">
        <v>1.2E-2</v>
      </c>
      <c r="Y439" s="4">
        <f>IFERROR(35*R439+14.1*S439+15.1*W439, "NA")</f>
        <v>28.6173</v>
      </c>
      <c r="Z439" s="5">
        <f>IFERROR(35*R439+14.1*S439+15.1*X439, "NA")</f>
        <v>26.306999999999999</v>
      </c>
      <c r="AA439" s="5" t="str">
        <f>IFERROR(35*R439+14.1*S439+15.1*V439, "NA")</f>
        <v>NA</v>
      </c>
      <c r="AB439" s="5">
        <f>IFERROR(Y439*P439, "NA")</f>
        <v>10.016055</v>
      </c>
      <c r="AC439">
        <v>3</v>
      </c>
      <c r="AD439">
        <v>0</v>
      </c>
    </row>
    <row r="440" spans="1:30" hidden="1">
      <c r="A440" t="s">
        <v>47</v>
      </c>
      <c r="B440" t="s">
        <v>46</v>
      </c>
      <c r="C440" t="s">
        <v>204</v>
      </c>
      <c r="D440" t="s">
        <v>203</v>
      </c>
      <c r="E440">
        <v>54</v>
      </c>
      <c r="F440">
        <v>11.1</v>
      </c>
      <c r="G440" s="2">
        <v>1.205449054</v>
      </c>
      <c r="H440">
        <v>7</v>
      </c>
      <c r="I440">
        <v>324</v>
      </c>
      <c r="J440">
        <v>2.1999999999999999E-2</v>
      </c>
      <c r="K440">
        <v>15</v>
      </c>
      <c r="L440">
        <v>2.14</v>
      </c>
      <c r="M440">
        <v>4.5999999999999999E-2</v>
      </c>
      <c r="N440">
        <v>1.421</v>
      </c>
      <c r="O440">
        <v>0.46</v>
      </c>
      <c r="P440">
        <v>0.32300000000000001</v>
      </c>
      <c r="Q440">
        <v>0.68</v>
      </c>
      <c r="R440">
        <v>0.13600000000000001</v>
      </c>
      <c r="S440">
        <v>5.0999999999999997E-2</v>
      </c>
      <c r="T440">
        <v>4.0000000000000001E-3</v>
      </c>
      <c r="U440">
        <v>0.182</v>
      </c>
      <c r="V440" t="s">
        <v>31</v>
      </c>
      <c r="W440">
        <v>0.69899999999999995</v>
      </c>
      <c r="X440">
        <v>0.186</v>
      </c>
      <c r="Y440" s="4">
        <f>IFERROR(35*R440+14.1*S440+15.1*W440, "NA")</f>
        <v>16.033999999999999</v>
      </c>
      <c r="Z440" s="5">
        <f>IFERROR(35*R440+14.1*S440+15.1*X440, "NA")</f>
        <v>8.287700000000001</v>
      </c>
      <c r="AA440" s="5" t="str">
        <f>IFERROR(35*R440+14.1*S440+15.1*V440, "NA")</f>
        <v>NA</v>
      </c>
      <c r="AB440" s="5">
        <f>IFERROR(Y440*P440, "NA")</f>
        <v>5.1789819999999995</v>
      </c>
      <c r="AC440">
        <v>0</v>
      </c>
      <c r="AD440">
        <v>0</v>
      </c>
    </row>
    <row r="441" spans="1:30" hidden="1">
      <c r="A441" t="s">
        <v>47</v>
      </c>
      <c r="B441" t="s">
        <v>46</v>
      </c>
      <c r="C441" t="s">
        <v>64</v>
      </c>
      <c r="D441" t="s">
        <v>113</v>
      </c>
      <c r="E441">
        <v>331</v>
      </c>
      <c r="F441">
        <v>30.7</v>
      </c>
      <c r="G441" s="2">
        <v>5.8798753819999998</v>
      </c>
      <c r="H441">
        <v>3</v>
      </c>
      <c r="I441">
        <v>276</v>
      </c>
      <c r="J441">
        <v>0.01</v>
      </c>
      <c r="K441">
        <v>14</v>
      </c>
      <c r="L441">
        <v>4.67</v>
      </c>
      <c r="M441">
        <v>4.4999999999999998E-2</v>
      </c>
      <c r="N441">
        <v>1.421</v>
      </c>
      <c r="O441">
        <v>0.46</v>
      </c>
      <c r="P441">
        <v>0.32300000000000001</v>
      </c>
      <c r="Q441">
        <v>0.68</v>
      </c>
      <c r="R441">
        <v>0.13600000000000001</v>
      </c>
      <c r="S441">
        <v>5.0999999999999997E-2</v>
      </c>
      <c r="T441">
        <v>4.0000000000000001E-3</v>
      </c>
      <c r="U441">
        <v>0.182</v>
      </c>
      <c r="V441" t="s">
        <v>31</v>
      </c>
      <c r="W441">
        <v>0.69899999999999995</v>
      </c>
      <c r="X441">
        <v>0.186</v>
      </c>
      <c r="Y441" s="4">
        <f>IFERROR(35*R441+14.1*S441+15.1*W441, "NA")</f>
        <v>16.033999999999999</v>
      </c>
      <c r="Z441" s="5">
        <f>IFERROR(35*R441+14.1*S441+15.1*X441, "NA")</f>
        <v>8.287700000000001</v>
      </c>
      <c r="AA441" s="5" t="str">
        <f>IFERROR(35*R441+14.1*S441+15.1*V441, "NA")</f>
        <v>NA</v>
      </c>
      <c r="AB441" s="5">
        <f>IFERROR(Y441*P441, "NA")</f>
        <v>5.1789819999999995</v>
      </c>
      <c r="AC441">
        <v>0</v>
      </c>
      <c r="AD441">
        <v>0</v>
      </c>
    </row>
    <row r="442" spans="1:30" hidden="1">
      <c r="A442" t="s">
        <v>47</v>
      </c>
      <c r="B442" t="s">
        <v>46</v>
      </c>
      <c r="C442" t="s">
        <v>200</v>
      </c>
      <c r="D442" t="s">
        <v>202</v>
      </c>
      <c r="E442">
        <v>89.7</v>
      </c>
      <c r="F442">
        <v>20.5</v>
      </c>
      <c r="G442" s="2">
        <v>1.8783555249999999</v>
      </c>
      <c r="H442">
        <v>6</v>
      </c>
      <c r="I442">
        <v>750</v>
      </c>
      <c r="J442">
        <v>8.0000000000000002E-3</v>
      </c>
      <c r="K442" t="s">
        <v>31</v>
      </c>
      <c r="L442" s="30">
        <v>5.63</v>
      </c>
      <c r="M442">
        <v>4.4999999999999998E-2</v>
      </c>
      <c r="N442">
        <v>1.421</v>
      </c>
      <c r="O442">
        <v>0.46</v>
      </c>
      <c r="P442">
        <v>0.32300000000000001</v>
      </c>
      <c r="Q442">
        <v>0.68</v>
      </c>
      <c r="R442">
        <v>0.13600000000000001</v>
      </c>
      <c r="S442">
        <v>5.0999999999999997E-2</v>
      </c>
      <c r="T442">
        <v>4.0000000000000001E-3</v>
      </c>
      <c r="U442">
        <v>0.182</v>
      </c>
      <c r="V442" t="s">
        <v>31</v>
      </c>
      <c r="W442">
        <v>0.69899999999999995</v>
      </c>
      <c r="X442">
        <v>0.186</v>
      </c>
      <c r="Y442" s="4">
        <f>IFERROR(35*R442+14.1*S442+15.1*W442, "NA")</f>
        <v>16.033999999999999</v>
      </c>
      <c r="Z442" s="5">
        <f>IFERROR(35*R442+14.1*S442+15.1*X442, "NA")</f>
        <v>8.287700000000001</v>
      </c>
      <c r="AA442" s="5" t="str">
        <f>IFERROR(35*R442+14.1*S442+15.1*V442, "NA")</f>
        <v>NA</v>
      </c>
      <c r="AB442" s="5">
        <f>IFERROR(Y442*P442, "NA")</f>
        <v>5.1789819999999995</v>
      </c>
      <c r="AC442">
        <v>1</v>
      </c>
      <c r="AD442">
        <v>0</v>
      </c>
    </row>
    <row r="443" spans="1:30" hidden="1">
      <c r="A443" t="s">
        <v>33</v>
      </c>
      <c r="B443" t="s">
        <v>30</v>
      </c>
      <c r="C443" t="s">
        <v>64</v>
      </c>
      <c r="D443" t="s">
        <v>113</v>
      </c>
      <c r="E443">
        <v>331</v>
      </c>
      <c r="F443">
        <v>30.7</v>
      </c>
      <c r="G443" s="2">
        <v>5.8798753819999998</v>
      </c>
      <c r="H443">
        <v>6</v>
      </c>
      <c r="I443">
        <v>48.2</v>
      </c>
      <c r="J443">
        <v>0.125</v>
      </c>
      <c r="K443">
        <v>10</v>
      </c>
      <c r="L443">
        <v>0.35</v>
      </c>
      <c r="M443">
        <v>4.3999999999999997E-2</v>
      </c>
      <c r="N443">
        <v>14.87</v>
      </c>
      <c r="O443" t="s">
        <v>31</v>
      </c>
      <c r="P443" s="6">
        <v>1.1896</v>
      </c>
      <c r="Q443" t="s">
        <v>31</v>
      </c>
      <c r="R443">
        <v>3.6999999999999998E-2</v>
      </c>
      <c r="S443">
        <v>0.121</v>
      </c>
      <c r="T443">
        <v>8.0000000000000002E-3</v>
      </c>
      <c r="U443">
        <v>7.6999999999999999E-2</v>
      </c>
      <c r="V443" t="s">
        <v>31</v>
      </c>
      <c r="W443" t="s">
        <v>31</v>
      </c>
      <c r="X443">
        <v>8.4000000000000005E-2</v>
      </c>
      <c r="Y443" s="4" t="str">
        <f>IFERROR(35*R443+14.1*S443+15.1*W443, "NA")</f>
        <v>NA</v>
      </c>
      <c r="Z443" s="5">
        <f>IFERROR(35*R443+14.1*S443+15.1*X443, "NA")</f>
        <v>4.2694999999999999</v>
      </c>
      <c r="AA443" s="5" t="str">
        <f>IFERROR(35*R443+14.1*S443+15.1*V443, "NA")</f>
        <v>NA</v>
      </c>
      <c r="AB443" s="5">
        <f>IFERROR(Z443*P443, "NA")</f>
        <v>5.0789971999999999</v>
      </c>
      <c r="AC443">
        <v>0</v>
      </c>
      <c r="AD443">
        <v>2</v>
      </c>
    </row>
    <row r="444" spans="1:30" hidden="1">
      <c r="A444" t="s">
        <v>65</v>
      </c>
      <c r="B444" t="s">
        <v>83</v>
      </c>
      <c r="C444" t="s">
        <v>112</v>
      </c>
      <c r="D444" t="s">
        <v>197</v>
      </c>
      <c r="E444">
        <v>68.099999999999994</v>
      </c>
      <c r="F444">
        <v>16.600000000000001</v>
      </c>
      <c r="G444" s="2">
        <v>1.4764118180000001</v>
      </c>
      <c r="H444">
        <v>3</v>
      </c>
      <c r="I444">
        <v>91.4</v>
      </c>
      <c r="J444">
        <v>3.3000000000000002E-2</v>
      </c>
      <c r="K444">
        <v>4</v>
      </c>
      <c r="L444">
        <v>1.33</v>
      </c>
      <c r="M444">
        <v>4.3999999999999997E-2</v>
      </c>
      <c r="N444" t="s">
        <v>31</v>
      </c>
      <c r="O444" t="s">
        <v>31</v>
      </c>
      <c r="P444" t="s">
        <v>31</v>
      </c>
      <c r="Q444" t="s">
        <v>31</v>
      </c>
      <c r="R444" t="s">
        <v>31</v>
      </c>
      <c r="S444" t="s">
        <v>31</v>
      </c>
      <c r="T444" t="s">
        <v>31</v>
      </c>
      <c r="U444" t="s">
        <v>31</v>
      </c>
      <c r="V444" t="s">
        <v>31</v>
      </c>
      <c r="W444" t="s">
        <v>31</v>
      </c>
      <c r="X444" t="s">
        <v>31</v>
      </c>
      <c r="Y444" s="4" t="str">
        <f>IFERROR(35*R444+14.1*S444+15.1*W444, "NA")</f>
        <v>NA</v>
      </c>
      <c r="Z444" s="5" t="str">
        <f>IFERROR(35*R444+14.1*S444+15.1*X444, "NA")</f>
        <v>NA</v>
      </c>
      <c r="AA444" s="5" t="str">
        <f>IFERROR(35*R444+14.1*S444+15.1*V444, "NA")</f>
        <v>NA</v>
      </c>
      <c r="AB444" s="5" t="str">
        <f>IFERROR(Z444*P444, "NA")</f>
        <v>NA</v>
      </c>
      <c r="AC444">
        <v>0</v>
      </c>
      <c r="AD444">
        <v>0</v>
      </c>
    </row>
    <row r="445" spans="1:30" hidden="1">
      <c r="A445" t="s">
        <v>162</v>
      </c>
      <c r="B445" t="s">
        <v>161</v>
      </c>
      <c r="C445" t="s">
        <v>128</v>
      </c>
      <c r="D445" t="s">
        <v>178</v>
      </c>
      <c r="E445">
        <v>32.5</v>
      </c>
      <c r="F445">
        <v>8.9</v>
      </c>
      <c r="G445" s="2">
        <v>0.77343226300000001</v>
      </c>
      <c r="H445">
        <v>1</v>
      </c>
      <c r="I445">
        <v>23</v>
      </c>
      <c r="J445">
        <v>4.2999999999999997E-2</v>
      </c>
      <c r="K445">
        <v>1</v>
      </c>
      <c r="L445">
        <v>1</v>
      </c>
      <c r="M445">
        <v>4.2999999999999997E-2</v>
      </c>
      <c r="N445">
        <v>0.01</v>
      </c>
      <c r="O445" t="s">
        <v>31</v>
      </c>
      <c r="P445">
        <v>6.0000000000000001E-3</v>
      </c>
      <c r="Q445" t="s">
        <v>31</v>
      </c>
      <c r="R445">
        <v>0.48799999999999999</v>
      </c>
      <c r="S445">
        <v>0.107</v>
      </c>
      <c r="T445">
        <v>1E-3</v>
      </c>
      <c r="U445">
        <v>2.1000000000000001E-2</v>
      </c>
      <c r="V445" t="s">
        <v>31</v>
      </c>
      <c r="W445" t="s">
        <v>31</v>
      </c>
      <c r="X445">
        <v>2.1999999999999999E-2</v>
      </c>
      <c r="Y445" s="4" t="str">
        <f>IFERROR(35*R445+14.1*S445+15.1*W445, "NA")</f>
        <v>NA</v>
      </c>
      <c r="Z445" s="5">
        <f>IFERROR(35*R445+14.1*S445+15.1*X445, "NA")</f>
        <v>18.9209</v>
      </c>
      <c r="AA445" s="5" t="str">
        <f>IFERROR(35*R445+14.1*S445+15.1*V445, "NA")</f>
        <v>NA</v>
      </c>
      <c r="AB445" s="5">
        <f>IFERROR(Z445*P445, "NA")</f>
        <v>0.1135254</v>
      </c>
      <c r="AC445">
        <v>0</v>
      </c>
      <c r="AD445">
        <v>0</v>
      </c>
    </row>
    <row r="446" spans="1:30" hidden="1">
      <c r="A446" t="s">
        <v>33</v>
      </c>
      <c r="B446" t="s">
        <v>30</v>
      </c>
      <c r="C446" t="s">
        <v>32</v>
      </c>
      <c r="D446" t="s">
        <v>29</v>
      </c>
      <c r="E446">
        <v>1250</v>
      </c>
      <c r="F446">
        <v>19.100000000000001</v>
      </c>
      <c r="G446" s="2">
        <v>18.781880900000001</v>
      </c>
      <c r="H446">
        <v>2</v>
      </c>
      <c r="I446">
        <v>48.2</v>
      </c>
      <c r="J446">
        <v>4.2000000000000003E-2</v>
      </c>
      <c r="K446">
        <v>1</v>
      </c>
      <c r="L446">
        <v>0.13</v>
      </c>
      <c r="M446">
        <v>4.2000000000000003E-2</v>
      </c>
      <c r="N446">
        <v>14.87</v>
      </c>
      <c r="O446" t="s">
        <v>31</v>
      </c>
      <c r="P446" s="6">
        <v>1.1896</v>
      </c>
      <c r="Q446" t="s">
        <v>31</v>
      </c>
      <c r="R446">
        <v>3.6999999999999998E-2</v>
      </c>
      <c r="S446">
        <v>0.121</v>
      </c>
      <c r="T446">
        <v>8.0000000000000002E-3</v>
      </c>
      <c r="U446">
        <v>7.6999999999999999E-2</v>
      </c>
      <c r="V446" t="s">
        <v>31</v>
      </c>
      <c r="W446" t="s">
        <v>31</v>
      </c>
      <c r="X446">
        <v>8.4000000000000005E-2</v>
      </c>
      <c r="Y446" s="4" t="str">
        <f>IFERROR(35*R446+14.1*S446+15.1*W446, "NA")</f>
        <v>NA</v>
      </c>
      <c r="Z446" s="5">
        <f>IFERROR(35*R446+14.1*S446+15.1*X446, "NA")</f>
        <v>4.2694999999999999</v>
      </c>
      <c r="AA446" s="5" t="str">
        <f>IFERROR(35*R446+14.1*S446+15.1*V446, "NA")</f>
        <v>NA</v>
      </c>
      <c r="AB446" s="5">
        <f>IFERROR(Z446*P446, "NA")</f>
        <v>5.0789971999999999</v>
      </c>
      <c r="AC446">
        <v>0</v>
      </c>
      <c r="AD446">
        <v>2</v>
      </c>
    </row>
    <row r="447" spans="1:30" hidden="1">
      <c r="A447" t="s">
        <v>183</v>
      </c>
      <c r="B447" t="s">
        <v>201</v>
      </c>
      <c r="C447" t="s">
        <v>204</v>
      </c>
      <c r="D447" t="s">
        <v>203</v>
      </c>
      <c r="E447">
        <v>54</v>
      </c>
      <c r="F447">
        <v>11.1</v>
      </c>
      <c r="G447" s="2">
        <v>1.205449054</v>
      </c>
      <c r="H447">
        <v>2</v>
      </c>
      <c r="I447">
        <v>72</v>
      </c>
      <c r="J447">
        <v>2.8000000000000001E-2</v>
      </c>
      <c r="K447">
        <v>3</v>
      </c>
      <c r="L447">
        <v>1.5</v>
      </c>
      <c r="M447">
        <v>4.2000000000000003E-2</v>
      </c>
      <c r="N447">
        <v>4.9000000000000002E-2</v>
      </c>
      <c r="O447" t="s">
        <v>31</v>
      </c>
      <c r="P447">
        <v>2.9000000000000001E-2</v>
      </c>
      <c r="Q447" t="s">
        <v>31</v>
      </c>
      <c r="R447" t="s">
        <v>31</v>
      </c>
      <c r="S447" t="s">
        <v>31</v>
      </c>
      <c r="T447" t="s">
        <v>31</v>
      </c>
      <c r="U447" t="s">
        <v>31</v>
      </c>
      <c r="V447" t="s">
        <v>31</v>
      </c>
      <c r="W447" t="s">
        <v>31</v>
      </c>
      <c r="X447" t="s">
        <v>31</v>
      </c>
      <c r="Y447" s="4" t="str">
        <f>IFERROR(35*R447+14.1*S447+15.1*W447, "NA")</f>
        <v>NA</v>
      </c>
      <c r="Z447" s="5" t="str">
        <f>IFERROR(35*R447+14.1*S447+15.1*X447, "NA")</f>
        <v>NA</v>
      </c>
      <c r="AA447" s="5" t="str">
        <f>IFERROR(35*R447+14.1*S447+15.1*V447, "NA")</f>
        <v>NA</v>
      </c>
      <c r="AB447" s="5" t="str">
        <f>IFERROR(Z447*P447, "NA")</f>
        <v>NA</v>
      </c>
      <c r="AC447">
        <v>0</v>
      </c>
      <c r="AD447">
        <v>0</v>
      </c>
    </row>
    <row r="448" spans="1:30" hidden="1">
      <c r="A448" t="s">
        <v>109</v>
      </c>
      <c r="B448" t="s">
        <v>108</v>
      </c>
      <c r="C448" t="s">
        <v>204</v>
      </c>
      <c r="D448" t="s">
        <v>203</v>
      </c>
      <c r="E448">
        <v>54</v>
      </c>
      <c r="F448">
        <v>11.1</v>
      </c>
      <c r="G448" s="2">
        <v>1.205449054</v>
      </c>
      <c r="H448">
        <v>1</v>
      </c>
      <c r="I448">
        <v>24</v>
      </c>
      <c r="J448">
        <v>4.2000000000000003E-2</v>
      </c>
      <c r="K448">
        <v>1</v>
      </c>
      <c r="L448">
        <v>1</v>
      </c>
      <c r="M448">
        <v>4.2000000000000003E-2</v>
      </c>
      <c r="N448" t="s">
        <v>31</v>
      </c>
      <c r="O448" t="s">
        <v>31</v>
      </c>
      <c r="P448" t="s">
        <v>31</v>
      </c>
      <c r="Q448" t="s">
        <v>31</v>
      </c>
      <c r="R448" t="s">
        <v>31</v>
      </c>
      <c r="S448" t="s">
        <v>31</v>
      </c>
      <c r="T448" t="s">
        <v>31</v>
      </c>
      <c r="U448" t="s">
        <v>31</v>
      </c>
      <c r="V448" t="s">
        <v>31</v>
      </c>
      <c r="W448" t="s">
        <v>31</v>
      </c>
      <c r="X448" t="s">
        <v>31</v>
      </c>
      <c r="Y448" s="4" t="str">
        <f>IFERROR(35*R448+14.1*S448+15.1*W448, "NA")</f>
        <v>NA</v>
      </c>
      <c r="Z448" s="5" t="str">
        <f>IFERROR(35*R448+14.1*S448+15.1*X448, "NA")</f>
        <v>NA</v>
      </c>
      <c r="AA448" s="5" t="str">
        <f>IFERROR(35*R448+14.1*S448+15.1*V448, "NA")</f>
        <v>NA</v>
      </c>
      <c r="AB448" s="5" t="str">
        <f>IFERROR(Z448*P448, "NA")</f>
        <v>NA</v>
      </c>
      <c r="AC448">
        <v>0</v>
      </c>
      <c r="AD448">
        <v>0</v>
      </c>
    </row>
    <row r="449" spans="1:30" hidden="1">
      <c r="A449" t="s">
        <v>67</v>
      </c>
      <c r="B449" t="s">
        <v>154</v>
      </c>
      <c r="C449" t="s">
        <v>128</v>
      </c>
      <c r="D449" t="s">
        <v>178</v>
      </c>
      <c r="E449">
        <v>32.5</v>
      </c>
      <c r="F449">
        <v>8.9</v>
      </c>
      <c r="G449" s="2">
        <v>0.77343226300000001</v>
      </c>
      <c r="H449">
        <v>5</v>
      </c>
      <c r="I449">
        <v>254</v>
      </c>
      <c r="J449">
        <v>0.02</v>
      </c>
      <c r="K449" t="s">
        <v>31</v>
      </c>
      <c r="L449" s="30">
        <v>2.1</v>
      </c>
      <c r="M449">
        <v>4.1000000000000002E-2</v>
      </c>
      <c r="N449" t="s">
        <v>31</v>
      </c>
      <c r="O449" t="s">
        <v>31</v>
      </c>
      <c r="P449" s="6" t="e">
        <f>0.75*N449</f>
        <v>#VALUE!</v>
      </c>
      <c r="Q449" t="s">
        <v>31</v>
      </c>
      <c r="R449" t="s">
        <v>31</v>
      </c>
      <c r="S449" t="s">
        <v>31</v>
      </c>
      <c r="T449" t="s">
        <v>31</v>
      </c>
      <c r="U449" t="s">
        <v>31</v>
      </c>
      <c r="V449" t="s">
        <v>31</v>
      </c>
      <c r="W449" t="s">
        <v>31</v>
      </c>
      <c r="X449" t="s">
        <v>31</v>
      </c>
      <c r="Y449" s="4" t="str">
        <f>IFERROR(35*R449+14.1*S449+15.1*W449, "NA")</f>
        <v>NA</v>
      </c>
      <c r="Z449" s="5" t="str">
        <f>IFERROR(35*R449+14.1*S449+15.1*X449, "NA")</f>
        <v>NA</v>
      </c>
      <c r="AA449" s="5" t="str">
        <f>IFERROR(35*R449+14.1*S449+15.1*V449, "NA")</f>
        <v>NA</v>
      </c>
      <c r="AB449" s="5" t="str">
        <f>IFERROR(Z449*P449, "NA")</f>
        <v>NA</v>
      </c>
      <c r="AC449">
        <v>2</v>
      </c>
      <c r="AD449">
        <v>2</v>
      </c>
    </row>
    <row r="450" spans="1:30" hidden="1">
      <c r="A450" t="s">
        <v>47</v>
      </c>
      <c r="B450" t="s">
        <v>46</v>
      </c>
      <c r="C450" t="s">
        <v>64</v>
      </c>
      <c r="D450" t="s">
        <v>113</v>
      </c>
      <c r="E450">
        <v>331</v>
      </c>
      <c r="F450">
        <v>30.7</v>
      </c>
      <c r="G450" s="2">
        <v>5.8798753819999998</v>
      </c>
      <c r="H450">
        <v>4</v>
      </c>
      <c r="I450">
        <v>324</v>
      </c>
      <c r="J450">
        <v>1.2E-2</v>
      </c>
      <c r="K450">
        <v>13</v>
      </c>
      <c r="L450">
        <v>3.25</v>
      </c>
      <c r="M450">
        <v>0.04</v>
      </c>
      <c r="N450">
        <v>1.421</v>
      </c>
      <c r="O450">
        <v>0.46</v>
      </c>
      <c r="P450">
        <v>0.32300000000000001</v>
      </c>
      <c r="Q450">
        <v>0.68</v>
      </c>
      <c r="R450">
        <v>0.13600000000000001</v>
      </c>
      <c r="S450">
        <v>5.0999999999999997E-2</v>
      </c>
      <c r="T450">
        <v>4.0000000000000001E-3</v>
      </c>
      <c r="U450">
        <v>0.182</v>
      </c>
      <c r="V450" t="s">
        <v>31</v>
      </c>
      <c r="W450">
        <v>0.69899999999999995</v>
      </c>
      <c r="X450">
        <v>0.186</v>
      </c>
      <c r="Y450" s="4">
        <f>IFERROR(35*R450+14.1*S450+15.1*W450, "NA")</f>
        <v>16.033999999999999</v>
      </c>
      <c r="Z450" s="5">
        <f>IFERROR(35*R450+14.1*S450+15.1*X450, "NA")</f>
        <v>8.287700000000001</v>
      </c>
      <c r="AA450" s="5" t="str">
        <f>IFERROR(35*R450+14.1*S450+15.1*V450, "NA")</f>
        <v>NA</v>
      </c>
      <c r="AB450" s="5">
        <f>IFERROR(Y450*P450, "NA")</f>
        <v>5.1789819999999995</v>
      </c>
      <c r="AC450">
        <v>0</v>
      </c>
      <c r="AD450">
        <v>0</v>
      </c>
    </row>
    <row r="451" spans="1:30" hidden="1">
      <c r="A451" t="s">
        <v>67</v>
      </c>
      <c r="B451" t="s">
        <v>66</v>
      </c>
      <c r="C451" t="s">
        <v>204</v>
      </c>
      <c r="D451" t="s">
        <v>210</v>
      </c>
      <c r="E451">
        <v>69.5</v>
      </c>
      <c r="F451">
        <v>13.3</v>
      </c>
      <c r="G451" s="2">
        <v>1.5029055069999999</v>
      </c>
      <c r="H451">
        <v>1</v>
      </c>
      <c r="I451">
        <v>250</v>
      </c>
      <c r="J451">
        <v>4.0000000000000001E-3</v>
      </c>
      <c r="K451" t="s">
        <v>31</v>
      </c>
      <c r="L451" s="30">
        <v>10.029999999999999</v>
      </c>
      <c r="M451">
        <v>0.04</v>
      </c>
      <c r="N451" s="12" t="s">
        <v>31</v>
      </c>
      <c r="O451" t="s">
        <v>31</v>
      </c>
      <c r="P451" s="6" t="e">
        <f>0.75*N451</f>
        <v>#VALUE!</v>
      </c>
      <c r="Q451" t="s">
        <v>31</v>
      </c>
      <c r="R451" t="s">
        <v>31</v>
      </c>
      <c r="S451" t="s">
        <v>31</v>
      </c>
      <c r="T451" t="s">
        <v>31</v>
      </c>
      <c r="U451" t="s">
        <v>31</v>
      </c>
      <c r="V451" t="s">
        <v>31</v>
      </c>
      <c r="W451" t="s">
        <v>31</v>
      </c>
      <c r="X451" t="s">
        <v>31</v>
      </c>
      <c r="Y451" s="4" t="str">
        <f>IFERROR(35*R451+14.1*S451+15.1*W451, "NA")</f>
        <v>NA</v>
      </c>
      <c r="Z451" s="5" t="str">
        <f>IFERROR(35*R451+14.1*S451+15.1*X451, "NA")</f>
        <v>NA</v>
      </c>
      <c r="AA451" s="5" t="str">
        <f>IFERROR(35*R451+14.1*S451+15.1*V451, "NA")</f>
        <v>NA</v>
      </c>
      <c r="AB451" s="5" t="str">
        <f>IFERROR(Z451*P451, "NA")</f>
        <v>NA</v>
      </c>
      <c r="AC451">
        <v>2</v>
      </c>
      <c r="AD451">
        <v>2</v>
      </c>
    </row>
    <row r="452" spans="1:30" hidden="1">
      <c r="A452" t="s">
        <v>47</v>
      </c>
      <c r="B452" t="s">
        <v>46</v>
      </c>
      <c r="C452" t="s">
        <v>112</v>
      </c>
      <c r="D452" t="s">
        <v>110</v>
      </c>
      <c r="E452">
        <v>200</v>
      </c>
      <c r="F452">
        <v>23.6</v>
      </c>
      <c r="G452" s="2">
        <v>3.785630201</v>
      </c>
      <c r="H452">
        <v>3</v>
      </c>
      <c r="I452">
        <v>190</v>
      </c>
      <c r="J452">
        <v>1.6E-2</v>
      </c>
      <c r="K452">
        <v>7</v>
      </c>
      <c r="L452">
        <v>2.33</v>
      </c>
      <c r="M452">
        <v>3.6999999999999998E-2</v>
      </c>
      <c r="N452">
        <v>1.421</v>
      </c>
      <c r="O452">
        <v>0.46</v>
      </c>
      <c r="P452">
        <v>0.32300000000000001</v>
      </c>
      <c r="Q452">
        <v>0.68</v>
      </c>
      <c r="R452">
        <v>0.13600000000000001</v>
      </c>
      <c r="S452">
        <v>5.0999999999999997E-2</v>
      </c>
      <c r="T452">
        <v>4.0000000000000001E-3</v>
      </c>
      <c r="U452">
        <v>0.182</v>
      </c>
      <c r="V452" t="s">
        <v>31</v>
      </c>
      <c r="W452">
        <v>0.69899999999999995</v>
      </c>
      <c r="X452">
        <v>0.186</v>
      </c>
      <c r="Y452" s="4">
        <f>IFERROR(35*R452+14.1*S452+15.1*W452, "NA")</f>
        <v>16.033999999999999</v>
      </c>
      <c r="Z452" s="5">
        <f>IFERROR(35*R452+14.1*S452+15.1*X452, "NA")</f>
        <v>8.287700000000001</v>
      </c>
      <c r="AA452" s="5" t="str">
        <f>IFERROR(35*R452+14.1*S452+15.1*V452, "NA")</f>
        <v>NA</v>
      </c>
      <c r="AB452" s="5">
        <f>IFERROR(Y452*P452, "NA")</f>
        <v>5.1789819999999995</v>
      </c>
      <c r="AC452">
        <v>0</v>
      </c>
      <c r="AD452">
        <v>0</v>
      </c>
    </row>
    <row r="453" spans="1:30" hidden="1">
      <c r="A453" t="s">
        <v>47</v>
      </c>
      <c r="B453" t="s">
        <v>46</v>
      </c>
      <c r="C453" t="s">
        <v>32</v>
      </c>
      <c r="D453" t="s">
        <v>104</v>
      </c>
      <c r="E453">
        <v>1770</v>
      </c>
      <c r="F453">
        <v>22.3</v>
      </c>
      <c r="G453" s="2">
        <v>25.45474201</v>
      </c>
      <c r="H453">
        <v>3</v>
      </c>
      <c r="I453">
        <v>750</v>
      </c>
      <c r="J453">
        <v>4.0000000000000001E-3</v>
      </c>
      <c r="K453" t="s">
        <v>31</v>
      </c>
      <c r="L453" s="30">
        <v>8.9700000000000006</v>
      </c>
      <c r="M453">
        <v>3.5999999999999997E-2</v>
      </c>
      <c r="N453">
        <v>1.421</v>
      </c>
      <c r="O453">
        <v>0.46</v>
      </c>
      <c r="P453">
        <v>0.32300000000000001</v>
      </c>
      <c r="Q453">
        <v>0.68</v>
      </c>
      <c r="R453">
        <v>0.13600000000000001</v>
      </c>
      <c r="S453">
        <v>5.0999999999999997E-2</v>
      </c>
      <c r="T453">
        <v>4.0000000000000001E-3</v>
      </c>
      <c r="U453">
        <v>0.182</v>
      </c>
      <c r="V453" t="s">
        <v>31</v>
      </c>
      <c r="W453">
        <v>0.69899999999999995</v>
      </c>
      <c r="X453">
        <v>0.186</v>
      </c>
      <c r="Y453" s="4">
        <f>IFERROR(35*R453+14.1*S453+15.1*W453, "NA")</f>
        <v>16.033999999999999</v>
      </c>
      <c r="Z453" s="5">
        <f>IFERROR(35*R453+14.1*S453+15.1*X453, "NA")</f>
        <v>8.287700000000001</v>
      </c>
      <c r="AA453" s="5" t="str">
        <f>IFERROR(35*R453+14.1*S453+15.1*V453, "NA")</f>
        <v>NA</v>
      </c>
      <c r="AB453" s="5">
        <f>IFERROR(Y453*P453, "NA")</f>
        <v>5.1789819999999995</v>
      </c>
      <c r="AC453">
        <v>1</v>
      </c>
      <c r="AD453">
        <v>0</v>
      </c>
    </row>
    <row r="454" spans="1:30" hidden="1">
      <c r="A454" t="s">
        <v>47</v>
      </c>
      <c r="B454" t="s">
        <v>46</v>
      </c>
      <c r="C454" t="s">
        <v>204</v>
      </c>
      <c r="D454" t="s">
        <v>210</v>
      </c>
      <c r="E454">
        <v>69.5</v>
      </c>
      <c r="F454">
        <v>13.3</v>
      </c>
      <c r="G454" s="2">
        <v>1.5029055069999999</v>
      </c>
      <c r="H454" t="s">
        <v>31</v>
      </c>
      <c r="I454" t="s">
        <v>31</v>
      </c>
      <c r="J454">
        <v>0.02</v>
      </c>
      <c r="K454" t="s">
        <v>31</v>
      </c>
      <c r="L454">
        <v>1.75</v>
      </c>
      <c r="M454">
        <v>3.5000000000000003E-2</v>
      </c>
      <c r="N454">
        <v>1.421</v>
      </c>
      <c r="O454">
        <v>0.46</v>
      </c>
      <c r="P454">
        <v>0.32300000000000001</v>
      </c>
      <c r="Q454">
        <v>0.68</v>
      </c>
      <c r="R454">
        <v>0.13600000000000001</v>
      </c>
      <c r="S454">
        <v>5.0999999999999997E-2</v>
      </c>
      <c r="T454">
        <v>4.0000000000000001E-3</v>
      </c>
      <c r="U454">
        <v>0.182</v>
      </c>
      <c r="V454" t="s">
        <v>31</v>
      </c>
      <c r="W454">
        <v>0.69899999999999995</v>
      </c>
      <c r="X454">
        <v>0.186</v>
      </c>
      <c r="Y454" s="4">
        <f>IFERROR(35*R454+14.1*S454+15.1*W454, "NA")</f>
        <v>16.033999999999999</v>
      </c>
      <c r="Z454" s="5">
        <f>IFERROR(35*R454+14.1*S454+15.1*X454, "NA")</f>
        <v>8.287700000000001</v>
      </c>
      <c r="AA454" s="5" t="str">
        <f>IFERROR(35*R454+14.1*S454+15.1*V454, "NA")</f>
        <v>NA</v>
      </c>
      <c r="AB454" s="5">
        <f>IFERROR(Y454*P454, "NA")</f>
        <v>5.1789819999999995</v>
      </c>
      <c r="AC454">
        <v>0</v>
      </c>
      <c r="AD454">
        <v>0</v>
      </c>
    </row>
    <row r="455" spans="1:30" hidden="1">
      <c r="A455" t="s">
        <v>47</v>
      </c>
      <c r="B455" t="s">
        <v>46</v>
      </c>
      <c r="C455" t="s">
        <v>200</v>
      </c>
      <c r="D455" t="s">
        <v>202</v>
      </c>
      <c r="E455">
        <v>89.7</v>
      </c>
      <c r="F455">
        <v>20.5</v>
      </c>
      <c r="G455" s="2">
        <v>1.8783555249999999</v>
      </c>
      <c r="H455">
        <v>5</v>
      </c>
      <c r="I455">
        <v>324</v>
      </c>
      <c r="J455">
        <v>1.4999999999999999E-2</v>
      </c>
      <c r="K455">
        <v>11</v>
      </c>
      <c r="L455">
        <v>2.2000000000000002</v>
      </c>
      <c r="M455">
        <v>3.4000000000000002E-2</v>
      </c>
      <c r="N455">
        <v>1.421</v>
      </c>
      <c r="O455">
        <v>0.46</v>
      </c>
      <c r="P455">
        <v>0.32300000000000001</v>
      </c>
      <c r="Q455">
        <v>0.68</v>
      </c>
      <c r="R455">
        <v>0.13600000000000001</v>
      </c>
      <c r="S455">
        <v>5.0999999999999997E-2</v>
      </c>
      <c r="T455">
        <v>4.0000000000000001E-3</v>
      </c>
      <c r="U455">
        <v>0.182</v>
      </c>
      <c r="V455" t="s">
        <v>31</v>
      </c>
      <c r="W455">
        <v>0.69899999999999995</v>
      </c>
      <c r="X455">
        <v>0.186</v>
      </c>
      <c r="Y455" s="4">
        <f>IFERROR(35*R455+14.1*S455+15.1*W455, "NA")</f>
        <v>16.033999999999999</v>
      </c>
      <c r="Z455" s="5">
        <f>IFERROR(35*R455+14.1*S455+15.1*X455, "NA")</f>
        <v>8.287700000000001</v>
      </c>
      <c r="AA455" s="5" t="str">
        <f>IFERROR(35*R455+14.1*S455+15.1*V455, "NA")</f>
        <v>NA</v>
      </c>
      <c r="AB455" s="5">
        <f>IFERROR(Y455*P455, "NA")</f>
        <v>5.1789819999999995</v>
      </c>
      <c r="AC455">
        <v>0</v>
      </c>
      <c r="AD455">
        <v>0</v>
      </c>
    </row>
    <row r="456" spans="1:30" hidden="1">
      <c r="A456" t="s">
        <v>43</v>
      </c>
      <c r="B456" t="s">
        <v>107</v>
      </c>
      <c r="C456" t="s">
        <v>204</v>
      </c>
      <c r="D456" t="s">
        <v>210</v>
      </c>
      <c r="E456">
        <v>69.5</v>
      </c>
      <c r="F456">
        <v>13.3</v>
      </c>
      <c r="G456" s="2">
        <v>1.5029055069999999</v>
      </c>
      <c r="H456">
        <v>3</v>
      </c>
      <c r="I456">
        <v>250</v>
      </c>
      <c r="J456">
        <v>1.2E-2</v>
      </c>
      <c r="K456" t="s">
        <v>31</v>
      </c>
      <c r="L456" s="30">
        <v>2.85</v>
      </c>
      <c r="M456">
        <v>3.4000000000000002E-2</v>
      </c>
      <c r="N456" t="s">
        <v>31</v>
      </c>
      <c r="O456" t="s">
        <v>31</v>
      </c>
      <c r="P456" t="s">
        <v>31</v>
      </c>
      <c r="Q456" t="s">
        <v>31</v>
      </c>
      <c r="R456" t="s">
        <v>31</v>
      </c>
      <c r="S456" t="s">
        <v>31</v>
      </c>
      <c r="T456" t="s">
        <v>31</v>
      </c>
      <c r="U456" t="s">
        <v>31</v>
      </c>
      <c r="V456" t="s">
        <v>31</v>
      </c>
      <c r="W456" t="s">
        <v>31</v>
      </c>
      <c r="X456" t="s">
        <v>31</v>
      </c>
      <c r="Y456" s="4" t="str">
        <f>IFERROR(35*R456+14.1*S456+15.1*W456, "NA")</f>
        <v>NA</v>
      </c>
      <c r="Z456" s="5" t="str">
        <f>IFERROR(35*R456+14.1*S456+15.1*X456, "NA")</f>
        <v>NA</v>
      </c>
      <c r="AA456" s="5" t="str">
        <f>IFERROR(35*R456+14.1*S456+15.1*V456, "NA")</f>
        <v>NA</v>
      </c>
      <c r="AB456" s="5" t="str">
        <f>IFERROR(Z456*P456, "NA")</f>
        <v>NA</v>
      </c>
      <c r="AC456">
        <v>2</v>
      </c>
      <c r="AD456">
        <v>0</v>
      </c>
    </row>
    <row r="457" spans="1:30" hidden="1">
      <c r="A457" t="s">
        <v>80</v>
      </c>
      <c r="B457" t="s">
        <v>116</v>
      </c>
      <c r="C457" t="s">
        <v>64</v>
      </c>
      <c r="D457" t="s">
        <v>113</v>
      </c>
      <c r="E457">
        <v>331</v>
      </c>
      <c r="F457">
        <v>30.7</v>
      </c>
      <c r="G457" s="2">
        <v>5.8798753819999998</v>
      </c>
      <c r="H457">
        <v>1</v>
      </c>
      <c r="I457">
        <v>60</v>
      </c>
      <c r="J457">
        <v>1.7000000000000001E-2</v>
      </c>
      <c r="K457">
        <v>2</v>
      </c>
      <c r="L457">
        <v>2</v>
      </c>
      <c r="M457">
        <v>3.3000000000000002E-2</v>
      </c>
      <c r="N457" s="8">
        <v>4.9989999999999997</v>
      </c>
      <c r="O457" s="8">
        <v>4.109</v>
      </c>
      <c r="P457" s="8">
        <v>0.43099999999999999</v>
      </c>
      <c r="Q457">
        <v>0.86</v>
      </c>
      <c r="R457">
        <v>2.8000000000000001E-2</v>
      </c>
      <c r="S457">
        <v>5.6000000000000001E-2</v>
      </c>
      <c r="T457" t="s">
        <v>31</v>
      </c>
      <c r="U457" t="s">
        <v>31</v>
      </c>
      <c r="V457">
        <v>0.88</v>
      </c>
      <c r="W457" t="s">
        <v>31</v>
      </c>
      <c r="X457" t="s">
        <v>31</v>
      </c>
      <c r="Y457" s="4" t="str">
        <f>IFERROR(35*R457+14.1*S457+15.1*W457, "NA")</f>
        <v>NA</v>
      </c>
      <c r="Z457" s="5" t="str">
        <f>IFERROR(35*R457+14.1*S457+15.1*X457, "NA")</f>
        <v>NA</v>
      </c>
      <c r="AA457" s="5">
        <f>IFERROR(35*R457+14.1*S457+15.1*V457, "NA")</f>
        <v>15.057600000000001</v>
      </c>
      <c r="AB457" s="5">
        <f>IFERROR(AA457*P457, "NA")</f>
        <v>6.4898256000000005</v>
      </c>
      <c r="AC457">
        <v>0</v>
      </c>
      <c r="AD457">
        <v>0</v>
      </c>
    </row>
    <row r="458" spans="1:30" hidden="1">
      <c r="A458" t="s">
        <v>65</v>
      </c>
      <c r="B458" t="s">
        <v>83</v>
      </c>
      <c r="C458" t="s">
        <v>70</v>
      </c>
      <c r="D458" t="s">
        <v>68</v>
      </c>
      <c r="E458">
        <v>11</v>
      </c>
      <c r="F458">
        <v>6.1</v>
      </c>
      <c r="G458" s="2">
        <v>0.30006296300000002</v>
      </c>
      <c r="H458">
        <v>1</v>
      </c>
      <c r="I458">
        <v>91.4</v>
      </c>
      <c r="J458">
        <v>1.0999999999999999E-2</v>
      </c>
      <c r="K458">
        <v>3</v>
      </c>
      <c r="L458">
        <v>3</v>
      </c>
      <c r="M458">
        <v>3.3000000000000002E-2</v>
      </c>
      <c r="N458" t="s">
        <v>31</v>
      </c>
      <c r="O458" t="s">
        <v>31</v>
      </c>
      <c r="P458" t="s">
        <v>31</v>
      </c>
      <c r="Q458" t="s">
        <v>31</v>
      </c>
      <c r="R458" t="s">
        <v>31</v>
      </c>
      <c r="S458" t="s">
        <v>31</v>
      </c>
      <c r="T458" t="s">
        <v>31</v>
      </c>
      <c r="U458" t="s">
        <v>31</v>
      </c>
      <c r="V458" t="s">
        <v>31</v>
      </c>
      <c r="W458" t="s">
        <v>31</v>
      </c>
      <c r="X458" t="s">
        <v>31</v>
      </c>
      <c r="Y458" s="4" t="str">
        <f>IFERROR(35*R458+14.1*S458+15.1*W458, "NA")</f>
        <v>NA</v>
      </c>
      <c r="Z458" s="5" t="str">
        <f>IFERROR(35*R458+14.1*S458+15.1*X458, "NA")</f>
        <v>NA</v>
      </c>
      <c r="AA458" s="5" t="str">
        <f>IFERROR(35*R458+14.1*S458+15.1*V458, "NA")</f>
        <v>NA</v>
      </c>
      <c r="AB458" s="5" t="str">
        <f>IFERROR(Z458*P458, "NA")</f>
        <v>NA</v>
      </c>
      <c r="AC458">
        <v>0</v>
      </c>
      <c r="AD458">
        <v>0</v>
      </c>
    </row>
    <row r="459" spans="1:30" hidden="1">
      <c r="A459" t="s">
        <v>65</v>
      </c>
      <c r="B459" t="s">
        <v>83</v>
      </c>
      <c r="C459" t="s">
        <v>128</v>
      </c>
      <c r="D459" t="s">
        <v>126</v>
      </c>
      <c r="E459">
        <v>18</v>
      </c>
      <c r="F459">
        <v>7.4</v>
      </c>
      <c r="G459" s="2">
        <v>0.46147037800000001</v>
      </c>
      <c r="H459">
        <v>3</v>
      </c>
      <c r="I459">
        <v>91.4</v>
      </c>
      <c r="J459">
        <v>3.3000000000000002E-2</v>
      </c>
      <c r="K459">
        <v>3</v>
      </c>
      <c r="L459">
        <v>1</v>
      </c>
      <c r="M459">
        <v>3.3000000000000002E-2</v>
      </c>
      <c r="N459" t="s">
        <v>31</v>
      </c>
      <c r="O459" t="s">
        <v>31</v>
      </c>
      <c r="P459" t="s">
        <v>31</v>
      </c>
      <c r="Q459" t="s">
        <v>31</v>
      </c>
      <c r="R459" t="s">
        <v>31</v>
      </c>
      <c r="S459" t="s">
        <v>31</v>
      </c>
      <c r="T459" t="s">
        <v>31</v>
      </c>
      <c r="U459" t="s">
        <v>31</v>
      </c>
      <c r="V459" t="s">
        <v>31</v>
      </c>
      <c r="W459" t="s">
        <v>31</v>
      </c>
      <c r="X459" t="s">
        <v>31</v>
      </c>
      <c r="Y459" s="4" t="str">
        <f>IFERROR(35*R459+14.1*S459+15.1*W459, "NA")</f>
        <v>NA</v>
      </c>
      <c r="Z459" s="5" t="str">
        <f>IFERROR(35*R459+14.1*S459+15.1*X459, "NA")</f>
        <v>NA</v>
      </c>
      <c r="AA459" s="5" t="str">
        <f>IFERROR(35*R459+14.1*S459+15.1*V459, "NA")</f>
        <v>NA</v>
      </c>
      <c r="AB459" s="5" t="str">
        <f>IFERROR(Z459*P459, "NA")</f>
        <v>NA</v>
      </c>
      <c r="AC459">
        <v>0</v>
      </c>
      <c r="AD459">
        <v>0</v>
      </c>
    </row>
    <row r="460" spans="1:30" hidden="1">
      <c r="A460" t="s">
        <v>47</v>
      </c>
      <c r="B460" t="s">
        <v>46</v>
      </c>
      <c r="C460" t="s">
        <v>32</v>
      </c>
      <c r="D460" t="s">
        <v>104</v>
      </c>
      <c r="E460">
        <v>1770</v>
      </c>
      <c r="F460">
        <v>22.3</v>
      </c>
      <c r="G460" s="2">
        <v>25.45474201</v>
      </c>
      <c r="H460">
        <v>1</v>
      </c>
      <c r="I460">
        <v>324</v>
      </c>
      <c r="J460">
        <v>3.0000000000000001E-3</v>
      </c>
      <c r="K460">
        <v>10</v>
      </c>
      <c r="L460">
        <v>10</v>
      </c>
      <c r="M460">
        <v>3.1E-2</v>
      </c>
      <c r="N460">
        <v>1.421</v>
      </c>
      <c r="O460">
        <v>0.46</v>
      </c>
      <c r="P460">
        <v>0.32300000000000001</v>
      </c>
      <c r="Q460">
        <v>0.68</v>
      </c>
      <c r="R460">
        <v>0.13600000000000001</v>
      </c>
      <c r="S460">
        <v>5.0999999999999997E-2</v>
      </c>
      <c r="T460">
        <v>4.0000000000000001E-3</v>
      </c>
      <c r="U460">
        <v>0.182</v>
      </c>
      <c r="V460" t="s">
        <v>31</v>
      </c>
      <c r="W460">
        <v>0.69899999999999995</v>
      </c>
      <c r="X460">
        <v>0.186</v>
      </c>
      <c r="Y460" s="4">
        <f>IFERROR(35*R460+14.1*S460+15.1*W460, "NA")</f>
        <v>16.033999999999999</v>
      </c>
      <c r="Z460" s="5">
        <f>IFERROR(35*R460+14.1*S460+15.1*X460, "NA")</f>
        <v>8.287700000000001</v>
      </c>
      <c r="AA460" s="5" t="str">
        <f>IFERROR(35*R460+14.1*S460+15.1*V460, "NA")</f>
        <v>NA</v>
      </c>
      <c r="AB460" s="5">
        <f>IFERROR(Y460*P460, "NA")</f>
        <v>5.1789819999999995</v>
      </c>
      <c r="AC460">
        <v>0</v>
      </c>
      <c r="AD460">
        <v>0</v>
      </c>
    </row>
    <row r="461" spans="1:30" hidden="1">
      <c r="A461" t="s">
        <v>78</v>
      </c>
      <c r="B461" t="s">
        <v>77</v>
      </c>
      <c r="C461" t="s">
        <v>204</v>
      </c>
      <c r="D461" t="s">
        <v>203</v>
      </c>
      <c r="E461">
        <v>54</v>
      </c>
      <c r="F461">
        <v>11.1</v>
      </c>
      <c r="G461" s="2">
        <v>1.205449054</v>
      </c>
      <c r="H461">
        <v>1</v>
      </c>
      <c r="I461">
        <v>32</v>
      </c>
      <c r="J461">
        <v>3.1E-2</v>
      </c>
      <c r="K461">
        <v>1</v>
      </c>
      <c r="L461">
        <v>1</v>
      </c>
      <c r="M461">
        <v>3.1E-2</v>
      </c>
      <c r="N461">
        <v>1.9570000000000001</v>
      </c>
      <c r="O461">
        <v>2.74</v>
      </c>
      <c r="P461">
        <v>0.91800000000000004</v>
      </c>
      <c r="Q461">
        <v>0.8</v>
      </c>
      <c r="R461">
        <v>9.9000000000000005E-2</v>
      </c>
      <c r="S461">
        <v>6.4000000000000001E-2</v>
      </c>
      <c r="T461">
        <v>1.4E-2</v>
      </c>
      <c r="U461" t="s">
        <v>31</v>
      </c>
      <c r="V461" t="s">
        <v>31</v>
      </c>
      <c r="W461" t="s">
        <v>31</v>
      </c>
      <c r="X461">
        <v>1.4E-2</v>
      </c>
      <c r="Y461" s="4" t="str">
        <f>IFERROR(35*R461+14.1*S461+15.1*W461, "NA")</f>
        <v>NA</v>
      </c>
      <c r="Z461" s="5">
        <f>IFERROR(35*R461+14.1*S461+15.1*X461, "NA")</f>
        <v>4.5788000000000002</v>
      </c>
      <c r="AA461" s="5" t="str">
        <f>IFERROR(35*R461+14.1*S461+15.1*V461, "NA")</f>
        <v>NA</v>
      </c>
      <c r="AB461" s="5">
        <f>IFERROR(Z461*P461, "NA")</f>
        <v>4.2033384000000007</v>
      </c>
      <c r="AC461">
        <v>0</v>
      </c>
      <c r="AD461">
        <v>0</v>
      </c>
    </row>
    <row r="462" spans="1:30" hidden="1">
      <c r="A462" t="s">
        <v>59</v>
      </c>
      <c r="B462" t="s">
        <v>175</v>
      </c>
      <c r="C462" t="s">
        <v>204</v>
      </c>
      <c r="D462" t="s">
        <v>203</v>
      </c>
      <c r="E462">
        <v>54</v>
      </c>
      <c r="F462">
        <v>11.1</v>
      </c>
      <c r="G462" s="2">
        <v>1.205449054</v>
      </c>
      <c r="H462">
        <v>1</v>
      </c>
      <c r="I462">
        <v>32</v>
      </c>
      <c r="J462">
        <v>3.1E-2</v>
      </c>
      <c r="K462">
        <v>1</v>
      </c>
      <c r="L462">
        <v>1</v>
      </c>
      <c r="M462">
        <v>3.1E-2</v>
      </c>
      <c r="N462">
        <v>0.75</v>
      </c>
      <c r="O462" t="s">
        <v>31</v>
      </c>
      <c r="P462">
        <v>0.12</v>
      </c>
      <c r="Q462">
        <v>0.41</v>
      </c>
      <c r="R462">
        <v>0.53900000000000003</v>
      </c>
      <c r="S462">
        <v>7.0999999999999994E-2</v>
      </c>
      <c r="T462" t="s">
        <v>31</v>
      </c>
      <c r="U462" t="s">
        <v>31</v>
      </c>
      <c r="V462">
        <v>8.4000000000000005E-2</v>
      </c>
      <c r="W462" t="s">
        <v>31</v>
      </c>
      <c r="X462" t="s">
        <v>31</v>
      </c>
      <c r="Y462" s="4" t="str">
        <f>IFERROR(35*R462+14.1*S462+15.1*W462, "NA")</f>
        <v>NA</v>
      </c>
      <c r="Z462" s="5" t="str">
        <f>IFERROR(35*R462+14.1*S462+15.1*X462, "NA")</f>
        <v>NA</v>
      </c>
      <c r="AA462" s="5">
        <f>IFERROR(35*R462+14.1*S462+15.1*V462, "NA")</f>
        <v>21.134500000000003</v>
      </c>
      <c r="AB462" s="5">
        <f>IFERROR(AA462*P462, "NA")</f>
        <v>2.5361400000000001</v>
      </c>
      <c r="AC462">
        <v>0</v>
      </c>
      <c r="AD462">
        <v>0</v>
      </c>
    </row>
    <row r="463" spans="1:30" hidden="1">
      <c r="A463" t="s">
        <v>47</v>
      </c>
      <c r="B463" t="s">
        <v>46</v>
      </c>
      <c r="C463" t="s">
        <v>64</v>
      </c>
      <c r="D463" t="s">
        <v>121</v>
      </c>
      <c r="E463">
        <v>343.5</v>
      </c>
      <c r="F463">
        <v>30.1</v>
      </c>
      <c r="G463" s="2">
        <v>6.0734919850000004</v>
      </c>
      <c r="H463">
        <v>1</v>
      </c>
      <c r="I463">
        <v>330</v>
      </c>
      <c r="J463">
        <v>6.0000000000000001E-3</v>
      </c>
      <c r="K463" t="s">
        <v>31</v>
      </c>
      <c r="L463">
        <v>5</v>
      </c>
      <c r="M463">
        <v>0.03</v>
      </c>
      <c r="N463">
        <v>1.421</v>
      </c>
      <c r="O463">
        <v>0.46</v>
      </c>
      <c r="P463">
        <v>0.32300000000000001</v>
      </c>
      <c r="Q463">
        <v>0.68</v>
      </c>
      <c r="R463">
        <v>0.13600000000000001</v>
      </c>
      <c r="S463">
        <v>5.0999999999999997E-2</v>
      </c>
      <c r="T463">
        <v>4.0000000000000001E-3</v>
      </c>
      <c r="U463">
        <v>0.182</v>
      </c>
      <c r="V463" t="s">
        <v>31</v>
      </c>
      <c r="W463">
        <v>0.69899999999999995</v>
      </c>
      <c r="X463">
        <v>0.186</v>
      </c>
      <c r="Y463" s="4">
        <f>IFERROR(35*R463+14.1*S463+15.1*W463, "NA")</f>
        <v>16.033999999999999</v>
      </c>
      <c r="Z463" s="5">
        <f>IFERROR(35*R463+14.1*S463+15.1*X463, "NA")</f>
        <v>8.287700000000001</v>
      </c>
      <c r="AA463" s="5" t="str">
        <f>IFERROR(35*R463+14.1*S463+15.1*V463, "NA")</f>
        <v>NA</v>
      </c>
      <c r="AB463" s="5">
        <f>IFERROR(Y463*P463, "NA")</f>
        <v>5.1789819999999995</v>
      </c>
      <c r="AC463">
        <v>0</v>
      </c>
      <c r="AD463">
        <v>0</v>
      </c>
    </row>
    <row r="464" spans="1:30" hidden="1">
      <c r="A464" t="s">
        <v>141</v>
      </c>
      <c r="B464" t="s">
        <v>140</v>
      </c>
      <c r="C464" t="s">
        <v>204</v>
      </c>
      <c r="D464" t="s">
        <v>203</v>
      </c>
      <c r="E464">
        <v>54</v>
      </c>
      <c r="F464">
        <v>11.1</v>
      </c>
      <c r="G464" s="2">
        <v>1.205449054</v>
      </c>
      <c r="H464">
        <v>4</v>
      </c>
      <c r="I464">
        <v>36</v>
      </c>
      <c r="J464">
        <v>0.111</v>
      </c>
      <c r="K464">
        <v>1</v>
      </c>
      <c r="L464">
        <v>0.25</v>
      </c>
      <c r="M464">
        <v>2.8000000000000001E-2</v>
      </c>
      <c r="N464">
        <v>0.98</v>
      </c>
      <c r="O464" s="53">
        <f>0.33*N464</f>
        <v>0.32340000000000002</v>
      </c>
      <c r="P464" s="53">
        <f>O464*(1-Q464)</f>
        <v>8.0850000000000005E-2</v>
      </c>
      <c r="Q464">
        <v>0.75</v>
      </c>
      <c r="R464">
        <v>0.155</v>
      </c>
      <c r="S464">
        <v>9.2999999999999999E-2</v>
      </c>
      <c r="T464" t="s">
        <v>31</v>
      </c>
      <c r="U464" t="s">
        <v>31</v>
      </c>
      <c r="V464" t="s">
        <v>31</v>
      </c>
      <c r="W464">
        <v>0.70299999999999996</v>
      </c>
      <c r="X464" t="s">
        <v>31</v>
      </c>
      <c r="Y464" s="4">
        <f>IFERROR(35*R464+14.1*S464+15.1*W464, "NA")</f>
        <v>17.351599999999998</v>
      </c>
      <c r="Z464" s="5" t="str">
        <f>IFERROR(35*R464+14.1*S464+15.1*X464, "NA")</f>
        <v>NA</v>
      </c>
      <c r="AA464" s="5" t="str">
        <f>IFERROR(35*R464+14.1*S464+15.1*V464, "NA")</f>
        <v>NA</v>
      </c>
      <c r="AB464" s="5">
        <f>IFERROR(Y464*P464, "NA")</f>
        <v>1.4028768599999999</v>
      </c>
      <c r="AC464">
        <v>0</v>
      </c>
      <c r="AD464">
        <v>1</v>
      </c>
    </row>
    <row r="465" spans="1:30" hidden="1">
      <c r="A465" t="s">
        <v>47</v>
      </c>
      <c r="B465" t="s">
        <v>46</v>
      </c>
      <c r="C465" t="s">
        <v>64</v>
      </c>
      <c r="D465" t="s">
        <v>121</v>
      </c>
      <c r="E465">
        <v>343.5</v>
      </c>
      <c r="F465">
        <v>30.1</v>
      </c>
      <c r="G465" s="2">
        <v>6.0734919850000004</v>
      </c>
      <c r="H465">
        <v>3</v>
      </c>
      <c r="I465">
        <v>324</v>
      </c>
      <c r="J465">
        <v>8.9999999999999993E-3</v>
      </c>
      <c r="K465">
        <v>9</v>
      </c>
      <c r="L465">
        <v>3</v>
      </c>
      <c r="M465">
        <v>2.8000000000000001E-2</v>
      </c>
      <c r="N465">
        <v>1.421</v>
      </c>
      <c r="O465">
        <v>0.46</v>
      </c>
      <c r="P465">
        <v>0.32300000000000001</v>
      </c>
      <c r="Q465">
        <v>0.68</v>
      </c>
      <c r="R465">
        <v>0.13600000000000001</v>
      </c>
      <c r="S465">
        <v>5.0999999999999997E-2</v>
      </c>
      <c r="T465">
        <v>4.0000000000000001E-3</v>
      </c>
      <c r="U465">
        <v>0.182</v>
      </c>
      <c r="V465" t="s">
        <v>31</v>
      </c>
      <c r="W465">
        <v>0.69899999999999995</v>
      </c>
      <c r="X465">
        <v>0.186</v>
      </c>
      <c r="Y465" s="4">
        <f>IFERROR(35*R465+14.1*S465+15.1*W465, "NA")</f>
        <v>16.033999999999999</v>
      </c>
      <c r="Z465" s="5">
        <f>IFERROR(35*R465+14.1*S465+15.1*X465, "NA")</f>
        <v>8.287700000000001</v>
      </c>
      <c r="AA465" s="5" t="str">
        <f>IFERROR(35*R465+14.1*S465+15.1*V465, "NA")</f>
        <v>NA</v>
      </c>
      <c r="AB465" s="5">
        <f>IFERROR(Y465*P465, "NA")</f>
        <v>5.1789819999999995</v>
      </c>
      <c r="AC465">
        <v>0</v>
      </c>
      <c r="AD465">
        <v>0</v>
      </c>
    </row>
    <row r="466" spans="1:30" hidden="1">
      <c r="A466" t="s">
        <v>183</v>
      </c>
      <c r="B466" t="s">
        <v>201</v>
      </c>
      <c r="C466" t="s">
        <v>200</v>
      </c>
      <c r="D466" t="s">
        <v>198</v>
      </c>
      <c r="E466">
        <v>73.3</v>
      </c>
      <c r="F466">
        <v>17.5</v>
      </c>
      <c r="G466" s="2">
        <v>1.574482658</v>
      </c>
      <c r="H466">
        <v>2</v>
      </c>
      <c r="I466">
        <v>72</v>
      </c>
      <c r="J466">
        <v>2.8000000000000001E-2</v>
      </c>
      <c r="K466">
        <v>2</v>
      </c>
      <c r="L466">
        <v>1</v>
      </c>
      <c r="M466">
        <v>2.8000000000000001E-2</v>
      </c>
      <c r="N466">
        <v>4.9000000000000002E-2</v>
      </c>
      <c r="O466" t="s">
        <v>31</v>
      </c>
      <c r="P466">
        <v>2.9000000000000001E-2</v>
      </c>
      <c r="Q466" t="s">
        <v>31</v>
      </c>
      <c r="R466" t="s">
        <v>31</v>
      </c>
      <c r="S466" t="s">
        <v>31</v>
      </c>
      <c r="T466" t="s">
        <v>31</v>
      </c>
      <c r="U466" t="s">
        <v>31</v>
      </c>
      <c r="V466" t="s">
        <v>31</v>
      </c>
      <c r="W466" t="s">
        <v>31</v>
      </c>
      <c r="X466" t="s">
        <v>31</v>
      </c>
      <c r="Y466" s="4" t="str">
        <f>IFERROR(35*R466+14.1*S466+15.1*W466, "NA")</f>
        <v>NA</v>
      </c>
      <c r="Z466" s="5" t="str">
        <f>IFERROR(35*R466+14.1*S466+15.1*X466, "NA")</f>
        <v>NA</v>
      </c>
      <c r="AA466" s="5" t="str">
        <f>IFERROR(35*R466+14.1*S466+15.1*V466, "NA")</f>
        <v>NA</v>
      </c>
      <c r="AB466" s="5" t="str">
        <f>IFERROR(Z466*P466, "NA")</f>
        <v>NA</v>
      </c>
      <c r="AC466">
        <v>0</v>
      </c>
      <c r="AD466">
        <v>0</v>
      </c>
    </row>
    <row r="467" spans="1:30" hidden="1">
      <c r="A467" t="s">
        <v>82</v>
      </c>
      <c r="B467" t="s">
        <v>81</v>
      </c>
      <c r="C467" t="s">
        <v>128</v>
      </c>
      <c r="D467" t="s">
        <v>169</v>
      </c>
      <c r="E467">
        <v>39</v>
      </c>
      <c r="F467">
        <v>8.3000000000000007</v>
      </c>
      <c r="G467" s="2">
        <v>0.90704089499999996</v>
      </c>
      <c r="H467">
        <v>3</v>
      </c>
      <c r="I467">
        <v>254</v>
      </c>
      <c r="J467">
        <v>1.2E-2</v>
      </c>
      <c r="K467" t="s">
        <v>31</v>
      </c>
      <c r="L467" s="30">
        <v>2.38</v>
      </c>
      <c r="M467">
        <v>2.8000000000000001E-2</v>
      </c>
      <c r="N467">
        <v>0.74199999999999999</v>
      </c>
      <c r="O467">
        <v>0.59</v>
      </c>
      <c r="P467">
        <v>0.56899999999999995</v>
      </c>
      <c r="Q467">
        <v>0.8</v>
      </c>
      <c r="R467">
        <v>7.4999999999999997E-2</v>
      </c>
      <c r="S467">
        <v>4.8000000000000001E-2</v>
      </c>
      <c r="T467">
        <v>5.2999999999999999E-2</v>
      </c>
      <c r="U467">
        <v>0.11</v>
      </c>
      <c r="V467">
        <v>0.88</v>
      </c>
      <c r="W467" t="s">
        <v>31</v>
      </c>
      <c r="X467">
        <v>0.16400000000000001</v>
      </c>
      <c r="Y467" s="4" t="str">
        <f>IFERROR(35*R467+14.1*S467+15.1*W467, "NA")</f>
        <v>NA</v>
      </c>
      <c r="Z467" s="5">
        <f>IFERROR(35*R467+14.1*S467+15.1*X467, "NA")</f>
        <v>5.7782</v>
      </c>
      <c r="AA467" s="5">
        <f>IFERROR(35*R467+14.1*S467+15.1*V467, "NA")</f>
        <v>16.5898</v>
      </c>
      <c r="AB467" s="5">
        <f>IFERROR(AA467*P467, "NA")</f>
        <v>9.4395961999999987</v>
      </c>
      <c r="AC467">
        <v>1</v>
      </c>
      <c r="AD467">
        <v>0</v>
      </c>
    </row>
    <row r="468" spans="1:30" hidden="1">
      <c r="A468" t="s">
        <v>87</v>
      </c>
      <c r="B468" t="s">
        <v>86</v>
      </c>
      <c r="C468" t="s">
        <v>128</v>
      </c>
      <c r="D468" t="s">
        <v>126</v>
      </c>
      <c r="E468">
        <v>18</v>
      </c>
      <c r="F468">
        <v>7.4</v>
      </c>
      <c r="G468" s="2">
        <v>0.46147037800000001</v>
      </c>
      <c r="H468">
        <v>1</v>
      </c>
      <c r="I468">
        <v>139.69999999999999</v>
      </c>
      <c r="J468">
        <v>7.0000000000000001E-3</v>
      </c>
      <c r="K468" t="s">
        <v>31</v>
      </c>
      <c r="L468" s="30">
        <v>3.71</v>
      </c>
      <c r="M468">
        <v>2.7E-2</v>
      </c>
      <c r="N468">
        <v>0.161</v>
      </c>
      <c r="O468">
        <v>0.1</v>
      </c>
      <c r="P468">
        <v>8.0000000000000002E-3</v>
      </c>
      <c r="Q468">
        <v>0.86</v>
      </c>
      <c r="R468">
        <v>0.08</v>
      </c>
      <c r="S468">
        <v>2.9000000000000001E-2</v>
      </c>
      <c r="T468">
        <v>1E-3</v>
      </c>
      <c r="U468" t="s">
        <v>31</v>
      </c>
      <c r="V468" t="s">
        <v>31</v>
      </c>
      <c r="W468" t="s">
        <v>31</v>
      </c>
      <c r="X468">
        <v>1E-3</v>
      </c>
      <c r="Y468" s="4" t="str">
        <f>IFERROR(35*R468+14.1*S468+15.1*W468, "NA")</f>
        <v>NA</v>
      </c>
      <c r="Z468" s="5">
        <f>IFERROR(35*R468+14.1*S468+15.1*X468, "NA")</f>
        <v>3.2240000000000002</v>
      </c>
      <c r="AA468" s="5" t="str">
        <f>IFERROR(35*R468+14.1*S468+15.1*V468, "NA")</f>
        <v>NA</v>
      </c>
      <c r="AB468" s="5">
        <f>IFERROR(Z468*P468, "NA")</f>
        <v>2.5792000000000002E-2</v>
      </c>
      <c r="AC468">
        <v>2</v>
      </c>
      <c r="AD468">
        <v>0</v>
      </c>
    </row>
    <row r="469" spans="1:30" hidden="1">
      <c r="A469" t="s">
        <v>47</v>
      </c>
      <c r="B469" t="s">
        <v>46</v>
      </c>
      <c r="C469" t="s">
        <v>64</v>
      </c>
      <c r="D469" t="s">
        <v>121</v>
      </c>
      <c r="E469">
        <v>343.5</v>
      </c>
      <c r="F469">
        <v>30.1</v>
      </c>
      <c r="G469" s="2">
        <v>6.0734919850000004</v>
      </c>
      <c r="H469">
        <v>1</v>
      </c>
      <c r="I469">
        <v>276</v>
      </c>
      <c r="J469">
        <v>3.0000000000000001E-3</v>
      </c>
      <c r="K469">
        <v>8</v>
      </c>
      <c r="L469">
        <v>8</v>
      </c>
      <c r="M469">
        <v>2.5999999999999999E-2</v>
      </c>
      <c r="N469">
        <v>1.421</v>
      </c>
      <c r="O469">
        <v>0.46</v>
      </c>
      <c r="P469">
        <v>0.32300000000000001</v>
      </c>
      <c r="Q469">
        <v>0.68</v>
      </c>
      <c r="R469">
        <v>0.13600000000000001</v>
      </c>
      <c r="S469">
        <v>5.0999999999999997E-2</v>
      </c>
      <c r="T469">
        <v>4.0000000000000001E-3</v>
      </c>
      <c r="U469">
        <v>0.182</v>
      </c>
      <c r="V469" t="s">
        <v>31</v>
      </c>
      <c r="W469">
        <v>0.69899999999999995</v>
      </c>
      <c r="X469">
        <v>0.186</v>
      </c>
      <c r="Y469" s="4">
        <f>IFERROR(35*R469+14.1*S469+15.1*W469, "NA")</f>
        <v>16.033999999999999</v>
      </c>
      <c r="Z469" s="5">
        <f>IFERROR(35*R469+14.1*S469+15.1*X469, "NA")</f>
        <v>8.287700000000001</v>
      </c>
      <c r="AA469" s="5" t="str">
        <f>IFERROR(35*R469+14.1*S469+15.1*V469, "NA")</f>
        <v>NA</v>
      </c>
      <c r="AB469" s="5">
        <f>IFERROR(Y469*P469, "NA")</f>
        <v>5.1789819999999995</v>
      </c>
      <c r="AC469">
        <v>0</v>
      </c>
      <c r="AD469">
        <v>0</v>
      </c>
    </row>
    <row r="470" spans="1:30" hidden="1">
      <c r="A470" t="s">
        <v>59</v>
      </c>
      <c r="B470" t="s">
        <v>58</v>
      </c>
      <c r="C470" t="s">
        <v>128</v>
      </c>
      <c r="D470" t="s">
        <v>169</v>
      </c>
      <c r="E470">
        <v>39</v>
      </c>
      <c r="F470">
        <v>8.3000000000000007</v>
      </c>
      <c r="G470" s="2">
        <v>0.90704089499999996</v>
      </c>
      <c r="H470">
        <v>2</v>
      </c>
      <c r="I470">
        <v>77.3</v>
      </c>
      <c r="J470">
        <v>2.5999999999999999E-2</v>
      </c>
      <c r="K470">
        <v>2</v>
      </c>
      <c r="L470">
        <v>1</v>
      </c>
      <c r="M470">
        <v>2.5999999999999999E-2</v>
      </c>
      <c r="N470">
        <v>5.258</v>
      </c>
      <c r="O470">
        <v>1.55</v>
      </c>
      <c r="P470">
        <v>0.71</v>
      </c>
      <c r="Q470">
        <v>0.54</v>
      </c>
      <c r="R470">
        <v>0.56899999999999995</v>
      </c>
      <c r="S470">
        <v>5.5E-2</v>
      </c>
      <c r="T470">
        <v>3.0000000000000001E-3</v>
      </c>
      <c r="U470" t="s">
        <v>31</v>
      </c>
      <c r="V470" t="s">
        <v>31</v>
      </c>
      <c r="W470" t="s">
        <v>31</v>
      </c>
      <c r="X470">
        <v>3.0000000000000001E-3</v>
      </c>
      <c r="Y470" s="4" t="str">
        <f>IFERROR(35*R470+14.1*S470+15.1*W470, "NA")</f>
        <v>NA</v>
      </c>
      <c r="Z470" s="5">
        <f>IFERROR(35*R470+14.1*S470+15.1*X470, "NA")</f>
        <v>20.735800000000001</v>
      </c>
      <c r="AA470" s="5" t="str">
        <f>IFERROR(35*R470+14.1*S470+15.1*V470, "NA")</f>
        <v>NA</v>
      </c>
      <c r="AB470" s="5">
        <f>IFERROR(Z470*P470, "NA")</f>
        <v>14.722417999999999</v>
      </c>
      <c r="AC470">
        <v>0</v>
      </c>
      <c r="AD470">
        <v>0</v>
      </c>
    </row>
    <row r="471" spans="1:30" hidden="1">
      <c r="A471" t="s">
        <v>59</v>
      </c>
      <c r="B471" t="s">
        <v>58</v>
      </c>
      <c r="C471" t="s">
        <v>204</v>
      </c>
      <c r="D471" t="s">
        <v>210</v>
      </c>
      <c r="E471">
        <v>69.5</v>
      </c>
      <c r="F471">
        <v>13.3</v>
      </c>
      <c r="G471" s="2">
        <v>1.5029055069999999</v>
      </c>
      <c r="H471">
        <v>2</v>
      </c>
      <c r="I471">
        <v>77.3</v>
      </c>
      <c r="J471">
        <v>2.5999999999999999E-2</v>
      </c>
      <c r="K471">
        <v>2</v>
      </c>
      <c r="L471">
        <v>1</v>
      </c>
      <c r="M471">
        <v>2.5999999999999999E-2</v>
      </c>
      <c r="N471">
        <v>5.258</v>
      </c>
      <c r="O471">
        <v>1.55</v>
      </c>
      <c r="P471">
        <v>0.71</v>
      </c>
      <c r="Q471">
        <v>0.54</v>
      </c>
      <c r="R471">
        <v>0.56899999999999995</v>
      </c>
      <c r="S471">
        <v>5.5E-2</v>
      </c>
      <c r="T471">
        <v>3.0000000000000001E-3</v>
      </c>
      <c r="U471" t="s">
        <v>31</v>
      </c>
      <c r="V471" t="s">
        <v>31</v>
      </c>
      <c r="W471" t="s">
        <v>31</v>
      </c>
      <c r="X471">
        <v>3.0000000000000001E-3</v>
      </c>
      <c r="Y471" s="4" t="str">
        <f>IFERROR(35*R471+14.1*S471+15.1*W471, "NA")</f>
        <v>NA</v>
      </c>
      <c r="Z471" s="5">
        <f>IFERROR(35*R471+14.1*S471+15.1*X471, "NA")</f>
        <v>20.735800000000001</v>
      </c>
      <c r="AA471" s="5" t="str">
        <f>IFERROR(35*R471+14.1*S471+15.1*V471, "NA")</f>
        <v>NA</v>
      </c>
      <c r="AB471" s="5">
        <f>IFERROR(Z471*P471, "NA")</f>
        <v>14.722417999999999</v>
      </c>
      <c r="AC471">
        <v>0</v>
      </c>
      <c r="AD471">
        <v>0</v>
      </c>
    </row>
    <row r="472" spans="1:30" hidden="1">
      <c r="A472" t="s">
        <v>47</v>
      </c>
      <c r="B472" t="s">
        <v>46</v>
      </c>
      <c r="C472" t="s">
        <v>64</v>
      </c>
      <c r="D472" t="s">
        <v>125</v>
      </c>
      <c r="E472">
        <v>164</v>
      </c>
      <c r="F472">
        <v>25</v>
      </c>
      <c r="G472" s="2">
        <v>3.1828143249999998</v>
      </c>
      <c r="H472">
        <v>5</v>
      </c>
      <c r="I472">
        <v>324</v>
      </c>
      <c r="J472">
        <v>1.4999999999999999E-2</v>
      </c>
      <c r="K472">
        <v>8</v>
      </c>
      <c r="L472">
        <v>1.6</v>
      </c>
      <c r="M472">
        <v>2.5000000000000001E-2</v>
      </c>
      <c r="N472">
        <v>1.421</v>
      </c>
      <c r="O472">
        <v>0.46</v>
      </c>
      <c r="P472">
        <v>0.32300000000000001</v>
      </c>
      <c r="Q472">
        <v>0.68</v>
      </c>
      <c r="R472">
        <v>0.13600000000000001</v>
      </c>
      <c r="S472">
        <v>5.0999999999999997E-2</v>
      </c>
      <c r="T472">
        <v>4.0000000000000001E-3</v>
      </c>
      <c r="U472">
        <v>0.182</v>
      </c>
      <c r="V472" t="s">
        <v>31</v>
      </c>
      <c r="W472">
        <v>0.69899999999999995</v>
      </c>
      <c r="X472">
        <v>0.186</v>
      </c>
      <c r="Y472" s="4">
        <f>IFERROR(35*R472+14.1*S472+15.1*W472, "NA")</f>
        <v>16.033999999999999</v>
      </c>
      <c r="Z472" s="5">
        <f>IFERROR(35*R472+14.1*S472+15.1*X472, "NA")</f>
        <v>8.287700000000001</v>
      </c>
      <c r="AA472" s="5" t="str">
        <f>IFERROR(35*R472+14.1*S472+15.1*V472, "NA")</f>
        <v>NA</v>
      </c>
      <c r="AB472" s="5">
        <f>IFERROR(Y472*P472, "NA")</f>
        <v>5.1789819999999995</v>
      </c>
      <c r="AC472">
        <v>0</v>
      </c>
      <c r="AD472">
        <v>0</v>
      </c>
    </row>
    <row r="473" spans="1:30" hidden="1">
      <c r="A473" t="s">
        <v>47</v>
      </c>
      <c r="B473" t="s">
        <v>46</v>
      </c>
      <c r="C473" t="s">
        <v>200</v>
      </c>
      <c r="D473" t="s">
        <v>202</v>
      </c>
      <c r="E473">
        <v>89.7</v>
      </c>
      <c r="F473">
        <v>20.5</v>
      </c>
      <c r="G473" s="2">
        <v>1.8783555249999999</v>
      </c>
      <c r="H473">
        <v>6</v>
      </c>
      <c r="I473">
        <v>324</v>
      </c>
      <c r="J473">
        <v>1.9E-2</v>
      </c>
      <c r="K473">
        <v>4</v>
      </c>
      <c r="L473">
        <v>1.25</v>
      </c>
      <c r="M473">
        <v>2.3E-2</v>
      </c>
      <c r="N473">
        <v>1.421</v>
      </c>
      <c r="O473">
        <v>0.46</v>
      </c>
      <c r="P473">
        <v>0.32300000000000001</v>
      </c>
      <c r="Q473">
        <v>0.68</v>
      </c>
      <c r="R473">
        <v>0.13600000000000001</v>
      </c>
      <c r="S473">
        <v>5.0999999999999997E-2</v>
      </c>
      <c r="T473">
        <v>4.0000000000000001E-3</v>
      </c>
      <c r="U473">
        <v>0.182</v>
      </c>
      <c r="V473" t="s">
        <v>31</v>
      </c>
      <c r="W473">
        <v>0.69899999999999995</v>
      </c>
      <c r="X473">
        <v>0.186</v>
      </c>
      <c r="Y473" s="4">
        <f>IFERROR(35*R473+14.1*S473+15.1*W473, "NA")</f>
        <v>16.033999999999999</v>
      </c>
      <c r="Z473" s="5">
        <f>IFERROR(35*R473+14.1*S473+15.1*X473, "NA")</f>
        <v>8.287700000000001</v>
      </c>
      <c r="AA473" s="5" t="str">
        <f>IFERROR(35*R473+14.1*S473+15.1*V473, "NA")</f>
        <v>NA</v>
      </c>
      <c r="AB473" s="5">
        <f>IFERROR(Y473*P473, "NA")</f>
        <v>5.1789819999999995</v>
      </c>
      <c r="AC473">
        <v>0</v>
      </c>
      <c r="AD473">
        <v>0</v>
      </c>
    </row>
    <row r="474" spans="1:30" hidden="1">
      <c r="A474" t="s">
        <v>43</v>
      </c>
      <c r="B474" t="s">
        <v>107</v>
      </c>
      <c r="C474" t="s">
        <v>204</v>
      </c>
      <c r="D474" t="s">
        <v>203</v>
      </c>
      <c r="E474">
        <v>54</v>
      </c>
      <c r="F474">
        <v>11.1</v>
      </c>
      <c r="G474" s="2">
        <v>1.205449054</v>
      </c>
      <c r="H474">
        <v>2</v>
      </c>
      <c r="I474">
        <v>250</v>
      </c>
      <c r="J474">
        <v>8.0000000000000002E-3</v>
      </c>
      <c r="K474" t="s">
        <v>31</v>
      </c>
      <c r="L474" s="30">
        <v>2.85</v>
      </c>
      <c r="M474">
        <v>2.3E-2</v>
      </c>
      <c r="N474" t="s">
        <v>31</v>
      </c>
      <c r="O474" t="s">
        <v>31</v>
      </c>
      <c r="P474" t="s">
        <v>31</v>
      </c>
      <c r="Q474" t="s">
        <v>31</v>
      </c>
      <c r="R474" t="s">
        <v>31</v>
      </c>
      <c r="S474" t="s">
        <v>31</v>
      </c>
      <c r="T474" t="s">
        <v>31</v>
      </c>
      <c r="U474" t="s">
        <v>31</v>
      </c>
      <c r="V474" t="s">
        <v>31</v>
      </c>
      <c r="W474" t="s">
        <v>31</v>
      </c>
      <c r="X474" t="s">
        <v>31</v>
      </c>
      <c r="Y474" s="4" t="str">
        <f>IFERROR(35*R474+14.1*S474+15.1*W474, "NA")</f>
        <v>NA</v>
      </c>
      <c r="Z474" s="5" t="str">
        <f>IFERROR(35*R474+14.1*S474+15.1*X474, "NA")</f>
        <v>NA</v>
      </c>
      <c r="AA474" s="5" t="str">
        <f>IFERROR(35*R474+14.1*S474+15.1*V474, "NA")</f>
        <v>NA</v>
      </c>
      <c r="AB474" s="5" t="str">
        <f>IFERROR(Z474*P474, "NA")</f>
        <v>NA</v>
      </c>
      <c r="AC474">
        <v>2</v>
      </c>
      <c r="AD474">
        <v>0</v>
      </c>
    </row>
    <row r="475" spans="1:30" hidden="1">
      <c r="A475" t="s">
        <v>65</v>
      </c>
      <c r="B475" t="s">
        <v>246</v>
      </c>
      <c r="C475" t="s">
        <v>200</v>
      </c>
      <c r="D475" t="s">
        <v>198</v>
      </c>
      <c r="E475">
        <v>73.3</v>
      </c>
      <c r="F475">
        <v>17.5</v>
      </c>
      <c r="G475" s="2">
        <v>1.574482658</v>
      </c>
      <c r="H475">
        <v>1</v>
      </c>
      <c r="I475">
        <v>90.5</v>
      </c>
      <c r="J475">
        <v>1.0999999999999999E-2</v>
      </c>
      <c r="K475">
        <v>2</v>
      </c>
      <c r="L475">
        <v>2</v>
      </c>
      <c r="M475">
        <v>2.1999999999999999E-2</v>
      </c>
      <c r="N475" t="s">
        <v>31</v>
      </c>
      <c r="O475" t="s">
        <v>31</v>
      </c>
      <c r="P475" t="s">
        <v>31</v>
      </c>
      <c r="Q475" t="s">
        <v>31</v>
      </c>
      <c r="R475" t="s">
        <v>31</v>
      </c>
      <c r="S475" t="s">
        <v>31</v>
      </c>
      <c r="T475" t="s">
        <v>31</v>
      </c>
      <c r="U475" t="s">
        <v>31</v>
      </c>
      <c r="V475" t="s">
        <v>31</v>
      </c>
      <c r="W475" t="s">
        <v>31</v>
      </c>
      <c r="X475" t="s">
        <v>31</v>
      </c>
      <c r="Y475" s="4" t="str">
        <f>IFERROR(35*R475+14.1*S475+15.1*W475, "NA")</f>
        <v>NA</v>
      </c>
      <c r="Z475" s="5" t="str">
        <f>IFERROR(35*R475+14.1*S475+15.1*X475, "NA")</f>
        <v>NA</v>
      </c>
      <c r="AA475" s="5" t="str">
        <f>IFERROR(35*R475+14.1*S475+15.1*V475, "NA")</f>
        <v>NA</v>
      </c>
      <c r="AB475" s="5" t="str">
        <f>IFERROR(Z475*P475, "NA")</f>
        <v>NA</v>
      </c>
      <c r="AC475">
        <v>0</v>
      </c>
      <c r="AD475">
        <v>0</v>
      </c>
    </row>
    <row r="476" spans="1:30" hidden="1">
      <c r="A476" t="s">
        <v>47</v>
      </c>
      <c r="B476" t="s">
        <v>46</v>
      </c>
      <c r="C476" t="s">
        <v>204</v>
      </c>
      <c r="D476" t="s">
        <v>203</v>
      </c>
      <c r="E476">
        <v>54</v>
      </c>
      <c r="F476">
        <v>11.1</v>
      </c>
      <c r="G476" s="2">
        <v>1.205449054</v>
      </c>
      <c r="H476">
        <v>1</v>
      </c>
      <c r="I476">
        <v>190</v>
      </c>
      <c r="J476">
        <v>5.0000000000000001E-3</v>
      </c>
      <c r="K476">
        <v>4</v>
      </c>
      <c r="L476">
        <v>4</v>
      </c>
      <c r="M476">
        <v>2.1000000000000001E-2</v>
      </c>
      <c r="N476">
        <v>1.421</v>
      </c>
      <c r="O476">
        <v>0.46</v>
      </c>
      <c r="P476">
        <v>0.32300000000000001</v>
      </c>
      <c r="Q476">
        <v>0.68</v>
      </c>
      <c r="R476">
        <v>0.13600000000000001</v>
      </c>
      <c r="S476">
        <v>5.0999999999999997E-2</v>
      </c>
      <c r="T476">
        <v>4.0000000000000001E-3</v>
      </c>
      <c r="U476">
        <v>0.182</v>
      </c>
      <c r="V476" t="s">
        <v>31</v>
      </c>
      <c r="W476">
        <v>0.69899999999999995</v>
      </c>
      <c r="X476">
        <v>0.186</v>
      </c>
      <c r="Y476" s="4">
        <f>IFERROR(35*R476+14.1*S476+15.1*W476, "NA")</f>
        <v>16.033999999999999</v>
      </c>
      <c r="Z476" s="5">
        <f>IFERROR(35*R476+14.1*S476+15.1*X476, "NA")</f>
        <v>8.287700000000001</v>
      </c>
      <c r="AA476" s="5" t="str">
        <f>IFERROR(35*R476+14.1*S476+15.1*V476, "NA")</f>
        <v>NA</v>
      </c>
      <c r="AB476" s="5">
        <f>IFERROR(Y476*P476, "NA")</f>
        <v>5.1789819999999995</v>
      </c>
      <c r="AC476">
        <v>0</v>
      </c>
      <c r="AD476">
        <v>0</v>
      </c>
    </row>
    <row r="477" spans="1:30" hidden="1">
      <c r="A477" t="s">
        <v>45</v>
      </c>
      <c r="B477" t="s">
        <v>158</v>
      </c>
      <c r="C477" t="s">
        <v>128</v>
      </c>
      <c r="D477" t="s">
        <v>178</v>
      </c>
      <c r="E477">
        <v>32.5</v>
      </c>
      <c r="F477">
        <v>8.9</v>
      </c>
      <c r="G477" s="2">
        <v>0.77343226300000001</v>
      </c>
      <c r="H477">
        <v>4</v>
      </c>
      <c r="I477">
        <v>254</v>
      </c>
      <c r="J477">
        <v>1.6E-2</v>
      </c>
      <c r="K477" t="s">
        <v>31</v>
      </c>
      <c r="L477" s="30">
        <v>1.25</v>
      </c>
      <c r="M477">
        <v>0.02</v>
      </c>
      <c r="N477" t="s">
        <v>31</v>
      </c>
      <c r="O477" t="s">
        <v>31</v>
      </c>
      <c r="P477" t="s">
        <v>31</v>
      </c>
      <c r="Q477" t="s">
        <v>31</v>
      </c>
      <c r="R477" t="s">
        <v>31</v>
      </c>
      <c r="S477" t="s">
        <v>31</v>
      </c>
      <c r="T477" t="s">
        <v>31</v>
      </c>
      <c r="U477" t="s">
        <v>31</v>
      </c>
      <c r="V477" t="s">
        <v>31</v>
      </c>
      <c r="W477" t="s">
        <v>31</v>
      </c>
      <c r="X477" t="s">
        <v>31</v>
      </c>
      <c r="Y477" s="4" t="str">
        <f>IFERROR(35*R477+14.1*S477+15.1*W477, "NA")</f>
        <v>NA</v>
      </c>
      <c r="Z477" s="5" t="str">
        <f>IFERROR(35*R477+14.1*S477+15.1*X477, "NA")</f>
        <v>NA</v>
      </c>
      <c r="AA477" s="5" t="str">
        <f>IFERROR(35*R477+14.1*S477+15.1*V477, "NA")</f>
        <v>NA</v>
      </c>
      <c r="AB477" s="5" t="str">
        <f>IFERROR(Z477*P477, "NA")</f>
        <v>NA</v>
      </c>
      <c r="AC477">
        <v>2</v>
      </c>
      <c r="AD477">
        <v>0</v>
      </c>
    </row>
    <row r="478" spans="1:30" hidden="1">
      <c r="A478" t="s">
        <v>47</v>
      </c>
      <c r="B478" t="s">
        <v>46</v>
      </c>
      <c r="C478" t="s">
        <v>128</v>
      </c>
      <c r="D478" t="s">
        <v>168</v>
      </c>
      <c r="E478">
        <v>18.7</v>
      </c>
      <c r="F478">
        <v>6.1</v>
      </c>
      <c r="G478" s="2">
        <v>0.47711740499999999</v>
      </c>
      <c r="H478">
        <v>5</v>
      </c>
      <c r="I478">
        <v>276</v>
      </c>
      <c r="J478">
        <v>1.6E-2</v>
      </c>
      <c r="K478">
        <v>6</v>
      </c>
      <c r="L478">
        <v>1.2</v>
      </c>
      <c r="M478">
        <v>1.9E-2</v>
      </c>
      <c r="N478">
        <v>1.421</v>
      </c>
      <c r="O478">
        <v>0.46</v>
      </c>
      <c r="P478">
        <v>0.32300000000000001</v>
      </c>
      <c r="Q478">
        <v>0.68</v>
      </c>
      <c r="R478">
        <v>0.13600000000000001</v>
      </c>
      <c r="S478">
        <v>5.0999999999999997E-2</v>
      </c>
      <c r="T478">
        <v>4.0000000000000001E-3</v>
      </c>
      <c r="U478">
        <v>0.182</v>
      </c>
      <c r="V478" t="s">
        <v>31</v>
      </c>
      <c r="W478">
        <v>0.69899999999999995</v>
      </c>
      <c r="X478">
        <v>0.186</v>
      </c>
      <c r="Y478" s="4">
        <f>IFERROR(35*R478+14.1*S478+15.1*W478, "NA")</f>
        <v>16.033999999999999</v>
      </c>
      <c r="Z478" s="5">
        <f>IFERROR(35*R478+14.1*S478+15.1*X478, "NA")</f>
        <v>8.287700000000001</v>
      </c>
      <c r="AA478" s="5" t="str">
        <f>IFERROR(35*R478+14.1*S478+15.1*V478, "NA")</f>
        <v>NA</v>
      </c>
      <c r="AB478" s="5">
        <f>IFERROR(Y478*P478, "NA")</f>
        <v>5.1789819999999995</v>
      </c>
      <c r="AC478">
        <v>0</v>
      </c>
      <c r="AD478">
        <v>0</v>
      </c>
    </row>
    <row r="479" spans="1:30" hidden="1">
      <c r="A479" t="s">
        <v>47</v>
      </c>
      <c r="B479" t="s">
        <v>46</v>
      </c>
      <c r="C479" t="s">
        <v>204</v>
      </c>
      <c r="D479" t="s">
        <v>203</v>
      </c>
      <c r="E479">
        <v>54</v>
      </c>
      <c r="F479">
        <v>11.1</v>
      </c>
      <c r="G479" s="2">
        <v>1.205449054</v>
      </c>
      <c r="H479">
        <v>2</v>
      </c>
      <c r="I479">
        <v>324</v>
      </c>
      <c r="J479">
        <v>6.0000000000000001E-3</v>
      </c>
      <c r="K479">
        <v>6</v>
      </c>
      <c r="L479">
        <v>3</v>
      </c>
      <c r="M479">
        <v>1.9E-2</v>
      </c>
      <c r="N479">
        <v>1.421</v>
      </c>
      <c r="O479">
        <v>0.46</v>
      </c>
      <c r="P479">
        <v>0.32300000000000001</v>
      </c>
      <c r="Q479">
        <v>0.68</v>
      </c>
      <c r="R479">
        <v>0.13600000000000001</v>
      </c>
      <c r="S479">
        <v>5.0999999999999997E-2</v>
      </c>
      <c r="T479">
        <v>4.0000000000000001E-3</v>
      </c>
      <c r="U479">
        <v>0.182</v>
      </c>
      <c r="V479" t="s">
        <v>31</v>
      </c>
      <c r="W479">
        <v>0.69899999999999995</v>
      </c>
      <c r="X479">
        <v>0.186</v>
      </c>
      <c r="Y479" s="4">
        <f>IFERROR(35*R479+14.1*S479+15.1*W479, "NA")</f>
        <v>16.033999999999999</v>
      </c>
      <c r="Z479" s="5">
        <f>IFERROR(35*R479+14.1*S479+15.1*X479, "NA")</f>
        <v>8.287700000000001</v>
      </c>
      <c r="AA479" s="5" t="str">
        <f>IFERROR(35*R479+14.1*S479+15.1*V479, "NA")</f>
        <v>NA</v>
      </c>
      <c r="AB479" s="5">
        <f>IFERROR(Y479*P479, "NA")</f>
        <v>5.1789819999999995</v>
      </c>
      <c r="AC479">
        <v>0</v>
      </c>
      <c r="AD479">
        <v>0</v>
      </c>
    </row>
    <row r="480" spans="1:30" hidden="1">
      <c r="A480" t="s">
        <v>47</v>
      </c>
      <c r="B480" t="s">
        <v>46</v>
      </c>
      <c r="C480" t="s">
        <v>204</v>
      </c>
      <c r="D480" t="s">
        <v>210</v>
      </c>
      <c r="E480">
        <v>69.5</v>
      </c>
      <c r="F480">
        <v>13.3</v>
      </c>
      <c r="G480" s="2">
        <v>1.5029055069999999</v>
      </c>
      <c r="H480">
        <v>3</v>
      </c>
      <c r="I480">
        <v>276</v>
      </c>
      <c r="J480">
        <v>0.01</v>
      </c>
      <c r="K480">
        <v>6</v>
      </c>
      <c r="L480">
        <v>2</v>
      </c>
      <c r="M480">
        <v>1.9E-2</v>
      </c>
      <c r="N480">
        <v>1.421</v>
      </c>
      <c r="O480">
        <v>0.46</v>
      </c>
      <c r="P480">
        <v>0.32300000000000001</v>
      </c>
      <c r="Q480">
        <v>0.68</v>
      </c>
      <c r="R480">
        <v>0.13600000000000001</v>
      </c>
      <c r="S480">
        <v>5.0999999999999997E-2</v>
      </c>
      <c r="T480">
        <v>4.0000000000000001E-3</v>
      </c>
      <c r="U480">
        <v>0.182</v>
      </c>
      <c r="V480" t="s">
        <v>31</v>
      </c>
      <c r="W480">
        <v>0.69899999999999995</v>
      </c>
      <c r="X480">
        <v>0.186</v>
      </c>
      <c r="Y480" s="4">
        <f>IFERROR(35*R480+14.1*S480+15.1*W480, "NA")</f>
        <v>16.033999999999999</v>
      </c>
      <c r="Z480" s="5">
        <f>IFERROR(35*R480+14.1*S480+15.1*X480, "NA")</f>
        <v>8.287700000000001</v>
      </c>
      <c r="AA480" s="5" t="str">
        <f>IFERROR(35*R480+14.1*S480+15.1*V480, "NA")</f>
        <v>NA</v>
      </c>
      <c r="AB480" s="5">
        <f>IFERROR(Y480*P480, "NA")</f>
        <v>5.1789819999999995</v>
      </c>
      <c r="AC480">
        <v>0</v>
      </c>
      <c r="AD480">
        <v>0</v>
      </c>
    </row>
    <row r="481" spans="1:30" hidden="1">
      <c r="A481" t="s">
        <v>47</v>
      </c>
      <c r="B481" t="s">
        <v>46</v>
      </c>
      <c r="C481" t="s">
        <v>112</v>
      </c>
      <c r="D481" t="s">
        <v>110</v>
      </c>
      <c r="E481">
        <v>200</v>
      </c>
      <c r="F481">
        <v>23.6</v>
      </c>
      <c r="G481" s="2">
        <v>3.785630201</v>
      </c>
      <c r="H481">
        <v>3</v>
      </c>
      <c r="I481">
        <v>330</v>
      </c>
      <c r="J481">
        <v>8.9999999999999993E-3</v>
      </c>
      <c r="K481" t="s">
        <v>31</v>
      </c>
      <c r="L481">
        <v>2</v>
      </c>
      <c r="M481">
        <v>1.7999999999999999E-2</v>
      </c>
      <c r="N481">
        <v>1.421</v>
      </c>
      <c r="O481">
        <v>0.46</v>
      </c>
      <c r="P481">
        <v>0.32300000000000001</v>
      </c>
      <c r="Q481">
        <v>0.68</v>
      </c>
      <c r="R481">
        <v>0.13600000000000001</v>
      </c>
      <c r="S481">
        <v>5.0999999999999997E-2</v>
      </c>
      <c r="T481">
        <v>4.0000000000000001E-3</v>
      </c>
      <c r="U481">
        <v>0.182</v>
      </c>
      <c r="V481" t="s">
        <v>31</v>
      </c>
      <c r="W481">
        <v>0.69899999999999995</v>
      </c>
      <c r="X481">
        <v>0.186</v>
      </c>
      <c r="Y481" s="4">
        <f>IFERROR(35*R481+14.1*S481+15.1*W481, "NA")</f>
        <v>16.033999999999999</v>
      </c>
      <c r="Z481" s="5">
        <f>IFERROR(35*R481+14.1*S481+15.1*X481, "NA")</f>
        <v>8.287700000000001</v>
      </c>
      <c r="AA481" s="5" t="str">
        <f>IFERROR(35*R481+14.1*S481+15.1*V481, "NA")</f>
        <v>NA</v>
      </c>
      <c r="AB481" s="5">
        <f>IFERROR(Y481*P481, "NA")</f>
        <v>5.1789819999999995</v>
      </c>
      <c r="AC481">
        <v>0</v>
      </c>
      <c r="AD481">
        <v>0</v>
      </c>
    </row>
    <row r="482" spans="1:30" hidden="1">
      <c r="A482" t="s">
        <v>47</v>
      </c>
      <c r="B482" t="s">
        <v>46</v>
      </c>
      <c r="C482" t="s">
        <v>204</v>
      </c>
      <c r="D482" t="s">
        <v>203</v>
      </c>
      <c r="E482">
        <v>54</v>
      </c>
      <c r="F482">
        <v>11.1</v>
      </c>
      <c r="G482" s="2">
        <v>1.205449054</v>
      </c>
      <c r="H482">
        <v>4</v>
      </c>
      <c r="I482">
        <v>330</v>
      </c>
      <c r="J482">
        <v>1.2E-2</v>
      </c>
      <c r="K482" t="s">
        <v>31</v>
      </c>
      <c r="L482">
        <v>1.5</v>
      </c>
      <c r="M482">
        <v>1.7999999999999999E-2</v>
      </c>
      <c r="N482">
        <v>1.421</v>
      </c>
      <c r="O482">
        <v>0.46</v>
      </c>
      <c r="P482">
        <v>0.32300000000000001</v>
      </c>
      <c r="Q482">
        <v>0.68</v>
      </c>
      <c r="R482">
        <v>0.13600000000000001</v>
      </c>
      <c r="S482">
        <v>5.0999999999999997E-2</v>
      </c>
      <c r="T482">
        <v>4.0000000000000001E-3</v>
      </c>
      <c r="U482">
        <v>0.182</v>
      </c>
      <c r="V482" t="s">
        <v>31</v>
      </c>
      <c r="W482">
        <v>0.69899999999999995</v>
      </c>
      <c r="X482">
        <v>0.186</v>
      </c>
      <c r="Y482" s="4">
        <f>IFERROR(35*R482+14.1*S482+15.1*W482, "NA")</f>
        <v>16.033999999999999</v>
      </c>
      <c r="Z482" s="5">
        <f>IFERROR(35*R482+14.1*S482+15.1*X482, "NA")</f>
        <v>8.287700000000001</v>
      </c>
      <c r="AA482" s="5" t="str">
        <f>IFERROR(35*R482+14.1*S482+15.1*V482, "NA")</f>
        <v>NA</v>
      </c>
      <c r="AB482" s="5">
        <f>IFERROR(Y482*P482, "NA")</f>
        <v>5.1789819999999995</v>
      </c>
      <c r="AC482">
        <v>0</v>
      </c>
      <c r="AD482">
        <v>0</v>
      </c>
    </row>
    <row r="483" spans="1:30" hidden="1">
      <c r="A483" t="s">
        <v>47</v>
      </c>
      <c r="B483" t="s">
        <v>46</v>
      </c>
      <c r="C483" t="s">
        <v>204</v>
      </c>
      <c r="D483" t="s">
        <v>210</v>
      </c>
      <c r="E483">
        <v>69.5</v>
      </c>
      <c r="F483">
        <v>13.3</v>
      </c>
      <c r="G483" s="2">
        <v>1.5029055069999999</v>
      </c>
      <c r="H483">
        <v>3</v>
      </c>
      <c r="I483">
        <v>330</v>
      </c>
      <c r="J483">
        <v>8.9999999999999993E-3</v>
      </c>
      <c r="K483" t="s">
        <v>31</v>
      </c>
      <c r="L483">
        <v>2</v>
      </c>
      <c r="M483">
        <v>1.7999999999999999E-2</v>
      </c>
      <c r="N483">
        <v>1.421</v>
      </c>
      <c r="O483">
        <v>0.46</v>
      </c>
      <c r="P483">
        <v>0.32300000000000001</v>
      </c>
      <c r="Q483">
        <v>0.68</v>
      </c>
      <c r="R483">
        <v>0.13600000000000001</v>
      </c>
      <c r="S483">
        <v>5.0999999999999997E-2</v>
      </c>
      <c r="T483">
        <v>4.0000000000000001E-3</v>
      </c>
      <c r="U483">
        <v>0.182</v>
      </c>
      <c r="V483" t="s">
        <v>31</v>
      </c>
      <c r="W483">
        <v>0.69899999999999995</v>
      </c>
      <c r="X483">
        <v>0.186</v>
      </c>
      <c r="Y483" s="4">
        <f>IFERROR(35*R483+14.1*S483+15.1*W483, "NA")</f>
        <v>16.033999999999999</v>
      </c>
      <c r="Z483" s="5">
        <f>IFERROR(35*R483+14.1*S483+15.1*X483, "NA")</f>
        <v>8.287700000000001</v>
      </c>
      <c r="AA483" s="5" t="str">
        <f>IFERROR(35*R483+14.1*S483+15.1*V483, "NA")</f>
        <v>NA</v>
      </c>
      <c r="AB483" s="5">
        <f>IFERROR(Y483*P483, "NA")</f>
        <v>5.1789819999999995</v>
      </c>
      <c r="AC483">
        <v>0</v>
      </c>
      <c r="AD483">
        <v>0</v>
      </c>
    </row>
    <row r="484" spans="1:30" hidden="1">
      <c r="A484" t="s">
        <v>45</v>
      </c>
      <c r="B484" t="s">
        <v>44</v>
      </c>
      <c r="C484" t="s">
        <v>70</v>
      </c>
      <c r="D484" t="s">
        <v>68</v>
      </c>
      <c r="E484">
        <v>11</v>
      </c>
      <c r="F484">
        <v>6.1</v>
      </c>
      <c r="G484" s="2">
        <v>0.30006296300000002</v>
      </c>
      <c r="H484">
        <v>1</v>
      </c>
      <c r="I484">
        <v>15</v>
      </c>
      <c r="J484">
        <v>1.7000000000000001E-2</v>
      </c>
      <c r="K484" t="s">
        <v>31</v>
      </c>
      <c r="L484">
        <v>1</v>
      </c>
      <c r="M484">
        <v>1.7000000000000001E-2</v>
      </c>
      <c r="N484">
        <v>1.4</v>
      </c>
      <c r="O484" s="53">
        <f>N484-1.1</f>
        <v>0.29999999999999982</v>
      </c>
      <c r="P484" s="53">
        <f>O484*(1-Q484)</f>
        <v>0.1319999999999999</v>
      </c>
      <c r="Q484">
        <v>0.56000000000000005</v>
      </c>
      <c r="R484">
        <v>0.626</v>
      </c>
      <c r="S484">
        <v>0.11</v>
      </c>
      <c r="T484" t="s">
        <v>31</v>
      </c>
      <c r="U484" t="s">
        <v>31</v>
      </c>
      <c r="V484" t="s">
        <v>31</v>
      </c>
      <c r="W484">
        <v>0.246</v>
      </c>
      <c r="X484" t="s">
        <v>31</v>
      </c>
      <c r="Y484" s="4">
        <f>IFERROR(35*R484+14.1*S484+15.1*W484, "NA")</f>
        <v>27.175599999999999</v>
      </c>
      <c r="Z484" s="5" t="str">
        <f>IFERROR(35*R484+14.1*S484+15.1*X484, "NA")</f>
        <v>NA</v>
      </c>
      <c r="AA484" s="5" t="str">
        <f>IFERROR(35*R484+14.1*S484+15.1*V484, "NA")</f>
        <v>NA</v>
      </c>
      <c r="AB484" s="5">
        <f>IFERROR(Y484*P484, "NA")</f>
        <v>3.5871791999999969</v>
      </c>
      <c r="AC484">
        <v>0</v>
      </c>
      <c r="AD484">
        <v>1</v>
      </c>
    </row>
    <row r="485" spans="1:30" hidden="1">
      <c r="A485" t="s">
        <v>47</v>
      </c>
      <c r="B485" t="s">
        <v>46</v>
      </c>
      <c r="C485" t="s">
        <v>112</v>
      </c>
      <c r="D485" t="s">
        <v>110</v>
      </c>
      <c r="E485">
        <v>200</v>
      </c>
      <c r="F485">
        <v>23.6</v>
      </c>
      <c r="G485" s="2">
        <v>3.785630201</v>
      </c>
      <c r="H485">
        <v>3</v>
      </c>
      <c r="I485">
        <v>750</v>
      </c>
      <c r="J485">
        <v>4.0000000000000001E-3</v>
      </c>
      <c r="K485" t="s">
        <v>31</v>
      </c>
      <c r="L485" s="30">
        <v>4.2</v>
      </c>
      <c r="M485">
        <v>1.7000000000000001E-2</v>
      </c>
      <c r="N485">
        <v>1.421</v>
      </c>
      <c r="O485">
        <v>0.46</v>
      </c>
      <c r="P485">
        <v>0.32300000000000001</v>
      </c>
      <c r="Q485">
        <v>0.68</v>
      </c>
      <c r="R485">
        <v>0.13600000000000001</v>
      </c>
      <c r="S485">
        <v>5.0999999999999997E-2</v>
      </c>
      <c r="T485">
        <v>4.0000000000000001E-3</v>
      </c>
      <c r="U485">
        <v>0.182</v>
      </c>
      <c r="V485" t="s">
        <v>31</v>
      </c>
      <c r="W485">
        <v>0.69899999999999995</v>
      </c>
      <c r="X485">
        <v>0.186</v>
      </c>
      <c r="Y485" s="4">
        <f>IFERROR(35*R485+14.1*S485+15.1*W485, "NA")</f>
        <v>16.033999999999999</v>
      </c>
      <c r="Z485" s="5">
        <f>IFERROR(35*R485+14.1*S485+15.1*X485, "NA")</f>
        <v>8.287700000000001</v>
      </c>
      <c r="AA485" s="5" t="str">
        <f>IFERROR(35*R485+14.1*S485+15.1*V485, "NA")</f>
        <v>NA</v>
      </c>
      <c r="AB485" s="5">
        <f>IFERROR(Y485*P485, "NA")</f>
        <v>5.1789819999999995</v>
      </c>
      <c r="AC485">
        <v>1</v>
      </c>
      <c r="AD485">
        <v>0</v>
      </c>
    </row>
    <row r="486" spans="1:30" hidden="1">
      <c r="A486" t="s">
        <v>47</v>
      </c>
      <c r="B486" t="s">
        <v>46</v>
      </c>
      <c r="C486" t="s">
        <v>128</v>
      </c>
      <c r="D486" t="s">
        <v>168</v>
      </c>
      <c r="E486">
        <v>18.7</v>
      </c>
      <c r="F486">
        <v>6.1</v>
      </c>
      <c r="G486" s="2">
        <v>0.47711740499999999</v>
      </c>
      <c r="H486" t="s">
        <v>31</v>
      </c>
      <c r="I486" t="s">
        <v>31</v>
      </c>
      <c r="J486">
        <v>1.6E-2</v>
      </c>
      <c r="K486" t="s">
        <v>31</v>
      </c>
      <c r="L486">
        <v>1.08</v>
      </c>
      <c r="M486">
        <v>1.7000000000000001E-2</v>
      </c>
      <c r="N486">
        <v>1.421</v>
      </c>
      <c r="O486">
        <v>0.46</v>
      </c>
      <c r="P486">
        <v>0.32300000000000001</v>
      </c>
      <c r="Q486">
        <v>0.68</v>
      </c>
      <c r="R486">
        <v>0.13600000000000001</v>
      </c>
      <c r="S486">
        <v>5.0999999999999997E-2</v>
      </c>
      <c r="T486">
        <v>4.0000000000000001E-3</v>
      </c>
      <c r="U486">
        <v>0.182</v>
      </c>
      <c r="V486" t="s">
        <v>31</v>
      </c>
      <c r="W486">
        <v>0.69899999999999995</v>
      </c>
      <c r="X486">
        <v>0.186</v>
      </c>
      <c r="Y486" s="4">
        <f>IFERROR(35*R486+14.1*S486+15.1*W486, "NA")</f>
        <v>16.033999999999999</v>
      </c>
      <c r="Z486" s="5">
        <f>IFERROR(35*R486+14.1*S486+15.1*X486, "NA")</f>
        <v>8.287700000000001</v>
      </c>
      <c r="AA486" s="5" t="str">
        <f>IFERROR(35*R486+14.1*S486+15.1*V486, "NA")</f>
        <v>NA</v>
      </c>
      <c r="AB486" s="5">
        <f>IFERROR(Y486*P486, "NA")</f>
        <v>5.1789819999999995</v>
      </c>
      <c r="AC486">
        <v>0</v>
      </c>
      <c r="AD486">
        <v>0</v>
      </c>
    </row>
    <row r="487" spans="1:30" hidden="1">
      <c r="A487" t="s">
        <v>47</v>
      </c>
      <c r="B487" t="s">
        <v>46</v>
      </c>
      <c r="C487" t="s">
        <v>204</v>
      </c>
      <c r="D487" t="s">
        <v>203</v>
      </c>
      <c r="E487">
        <v>54</v>
      </c>
      <c r="F487">
        <v>11.1</v>
      </c>
      <c r="G487" s="2">
        <v>1.205449054</v>
      </c>
      <c r="H487">
        <v>2</v>
      </c>
      <c r="I487">
        <v>250</v>
      </c>
      <c r="J487">
        <v>8.0000000000000002E-3</v>
      </c>
      <c r="K487" t="s">
        <v>31</v>
      </c>
      <c r="L487" s="30">
        <v>2.08</v>
      </c>
      <c r="M487">
        <v>1.7000000000000001E-2</v>
      </c>
      <c r="N487">
        <v>1.421</v>
      </c>
      <c r="O487">
        <v>0.46</v>
      </c>
      <c r="P487">
        <v>0.32300000000000001</v>
      </c>
      <c r="Q487">
        <v>0.68</v>
      </c>
      <c r="R487">
        <v>0.13600000000000001</v>
      </c>
      <c r="S487">
        <v>5.0999999999999997E-2</v>
      </c>
      <c r="T487">
        <v>4.0000000000000001E-3</v>
      </c>
      <c r="U487">
        <v>0.182</v>
      </c>
      <c r="V487" t="s">
        <v>31</v>
      </c>
      <c r="W487">
        <v>0.69899999999999995</v>
      </c>
      <c r="X487">
        <v>0.186</v>
      </c>
      <c r="Y487" s="4">
        <f>IFERROR(35*R487+14.1*S487+15.1*W487, "NA")</f>
        <v>16.033999999999999</v>
      </c>
      <c r="Z487" s="5">
        <f>IFERROR(35*R487+14.1*S487+15.1*X487, "NA")</f>
        <v>8.287700000000001</v>
      </c>
      <c r="AA487" s="5" t="str">
        <f>IFERROR(35*R487+14.1*S487+15.1*V487, "NA")</f>
        <v>NA</v>
      </c>
      <c r="AB487" s="5">
        <f>IFERROR(Y487*P487, "NA")</f>
        <v>5.1789819999999995</v>
      </c>
      <c r="AC487">
        <v>1</v>
      </c>
      <c r="AD487">
        <v>0</v>
      </c>
    </row>
    <row r="488" spans="1:30" hidden="1">
      <c r="A488" t="s">
        <v>80</v>
      </c>
      <c r="B488" t="s">
        <v>186</v>
      </c>
      <c r="C488" t="s">
        <v>204</v>
      </c>
      <c r="D488" t="s">
        <v>210</v>
      </c>
      <c r="E488">
        <v>69.5</v>
      </c>
      <c r="F488">
        <v>13.3</v>
      </c>
      <c r="G488" s="2">
        <v>1.5029055069999999</v>
      </c>
      <c r="H488">
        <v>1</v>
      </c>
      <c r="I488">
        <v>60</v>
      </c>
      <c r="J488">
        <v>1.7000000000000001E-2</v>
      </c>
      <c r="K488">
        <v>1</v>
      </c>
      <c r="L488">
        <v>1</v>
      </c>
      <c r="M488">
        <v>1.7000000000000001E-2</v>
      </c>
      <c r="N488" t="s">
        <v>31</v>
      </c>
      <c r="O488" t="s">
        <v>31</v>
      </c>
      <c r="P488" t="s">
        <v>31</v>
      </c>
      <c r="Q488" t="s">
        <v>31</v>
      </c>
      <c r="R488" t="s">
        <v>31</v>
      </c>
      <c r="S488" t="s">
        <v>31</v>
      </c>
      <c r="T488" t="s">
        <v>31</v>
      </c>
      <c r="U488" t="s">
        <v>31</v>
      </c>
      <c r="V488" t="s">
        <v>31</v>
      </c>
      <c r="W488" t="s">
        <v>31</v>
      </c>
      <c r="X488" t="s">
        <v>31</v>
      </c>
      <c r="Y488" s="4" t="str">
        <f>IFERROR(35*R488+14.1*S488+15.1*W488, "NA")</f>
        <v>NA</v>
      </c>
      <c r="Z488" s="5" t="str">
        <f>IFERROR(35*R488+14.1*S488+15.1*X488, "NA")</f>
        <v>NA</v>
      </c>
      <c r="AA488" s="5" t="str">
        <f>IFERROR(35*R488+14.1*S488+15.1*V488, "NA")</f>
        <v>NA</v>
      </c>
      <c r="AB488" s="5" t="str">
        <f>IFERROR(Z488*P488, "NA")</f>
        <v>NA</v>
      </c>
      <c r="AC488">
        <v>0</v>
      </c>
      <c r="AD488">
        <v>0</v>
      </c>
    </row>
    <row r="489" spans="1:30" hidden="1">
      <c r="A489" t="s">
        <v>47</v>
      </c>
      <c r="B489" t="s">
        <v>46</v>
      </c>
      <c r="C489" t="s">
        <v>64</v>
      </c>
      <c r="D489" t="s">
        <v>113</v>
      </c>
      <c r="E489">
        <v>331</v>
      </c>
      <c r="F489">
        <v>30.7</v>
      </c>
      <c r="G489" s="2">
        <v>5.8798753819999998</v>
      </c>
      <c r="H489">
        <v>1</v>
      </c>
      <c r="I489">
        <v>324</v>
      </c>
      <c r="J489">
        <v>3.0000000000000001E-3</v>
      </c>
      <c r="K489">
        <v>5</v>
      </c>
      <c r="L489">
        <v>5</v>
      </c>
      <c r="M489">
        <v>1.4999999999999999E-2</v>
      </c>
      <c r="N489">
        <v>1.421</v>
      </c>
      <c r="O489">
        <v>0.46</v>
      </c>
      <c r="P489">
        <v>0.32300000000000001</v>
      </c>
      <c r="Q489">
        <v>0.68</v>
      </c>
      <c r="R489">
        <v>0.13600000000000001</v>
      </c>
      <c r="S489">
        <v>5.0999999999999997E-2</v>
      </c>
      <c r="T489">
        <v>4.0000000000000001E-3</v>
      </c>
      <c r="U489">
        <v>0.182</v>
      </c>
      <c r="V489" t="s">
        <v>31</v>
      </c>
      <c r="W489">
        <v>0.69899999999999995</v>
      </c>
      <c r="X489">
        <v>0.186</v>
      </c>
      <c r="Y489" s="4">
        <f>IFERROR(35*R489+14.1*S489+15.1*W489, "NA")</f>
        <v>16.033999999999999</v>
      </c>
      <c r="Z489" s="5">
        <f>IFERROR(35*R489+14.1*S489+15.1*X489, "NA")</f>
        <v>8.287700000000001</v>
      </c>
      <c r="AA489" s="5" t="str">
        <f>IFERROR(35*R489+14.1*S489+15.1*V489, "NA")</f>
        <v>NA</v>
      </c>
      <c r="AB489" s="5">
        <f>IFERROR(Y489*P489, "NA")</f>
        <v>5.1789819999999995</v>
      </c>
      <c r="AC489">
        <v>0</v>
      </c>
      <c r="AD489">
        <v>0</v>
      </c>
    </row>
    <row r="490" spans="1:30" hidden="1">
      <c r="A490" t="s">
        <v>87</v>
      </c>
      <c r="B490" t="s">
        <v>157</v>
      </c>
      <c r="C490" t="s">
        <v>128</v>
      </c>
      <c r="D490" t="s">
        <v>126</v>
      </c>
      <c r="E490">
        <v>18</v>
      </c>
      <c r="F490">
        <v>7.4</v>
      </c>
      <c r="G490" s="2">
        <v>0.46147037800000001</v>
      </c>
      <c r="H490">
        <v>1</v>
      </c>
      <c r="I490">
        <v>254</v>
      </c>
      <c r="J490">
        <v>4.0000000000000001E-3</v>
      </c>
      <c r="K490" t="s">
        <v>31</v>
      </c>
      <c r="L490" s="30">
        <v>3.71</v>
      </c>
      <c r="M490">
        <v>1.4999999999999999E-2</v>
      </c>
      <c r="N490">
        <v>6.5000000000000002E-2</v>
      </c>
      <c r="O490" t="s">
        <v>31</v>
      </c>
      <c r="P490">
        <v>2.1999999999999999E-2</v>
      </c>
      <c r="Q490" t="s">
        <v>31</v>
      </c>
      <c r="R490">
        <v>0.11899999999999999</v>
      </c>
      <c r="S490">
        <v>0.09</v>
      </c>
      <c r="T490">
        <v>3.1E-2</v>
      </c>
      <c r="U490">
        <v>0.11799999999999999</v>
      </c>
      <c r="V490" t="s">
        <v>31</v>
      </c>
      <c r="W490" t="s">
        <v>31</v>
      </c>
      <c r="X490">
        <v>0.14899999999999999</v>
      </c>
      <c r="Y490" s="4" t="str">
        <f>IFERROR(35*R490+14.1*S490+15.1*W490, "NA")</f>
        <v>NA</v>
      </c>
      <c r="Z490" s="5">
        <f>IFERROR(35*R490+14.1*S490+15.1*X490, "NA")</f>
        <v>7.6838999999999995</v>
      </c>
      <c r="AA490" s="5" t="str">
        <f>IFERROR(35*R490+14.1*S490+15.1*V490, "NA")</f>
        <v>NA</v>
      </c>
      <c r="AB490" s="5">
        <f>IFERROR(Z490*P490, "NA")</f>
        <v>0.16904579999999997</v>
      </c>
      <c r="AC490">
        <v>2</v>
      </c>
      <c r="AD490">
        <v>0</v>
      </c>
    </row>
    <row r="491" spans="1:30" hidden="1">
      <c r="A491" t="s">
        <v>59</v>
      </c>
      <c r="B491" t="s">
        <v>61</v>
      </c>
      <c r="C491" t="s">
        <v>64</v>
      </c>
      <c r="D491" t="s">
        <v>113</v>
      </c>
      <c r="E491">
        <v>331</v>
      </c>
      <c r="F491">
        <v>30.7</v>
      </c>
      <c r="G491" s="2">
        <v>5.8798753819999998</v>
      </c>
      <c r="H491">
        <v>11</v>
      </c>
      <c r="I491">
        <v>750</v>
      </c>
      <c r="J491">
        <v>1.4999999999999999E-2</v>
      </c>
      <c r="K491" t="s">
        <v>31</v>
      </c>
      <c r="L491" s="30">
        <v>1</v>
      </c>
      <c r="M491">
        <v>1.4999999999999999E-2</v>
      </c>
      <c r="N491">
        <v>3.5</v>
      </c>
      <c r="O491">
        <v>1.1000000000000001</v>
      </c>
      <c r="P491" s="53">
        <f>O491*(1-Q491)</f>
        <v>0.40700000000000003</v>
      </c>
      <c r="Q491">
        <v>0.63</v>
      </c>
      <c r="R491">
        <v>0.61799999999999999</v>
      </c>
      <c r="S491">
        <v>4.5999999999999999E-2</v>
      </c>
      <c r="T491" t="s">
        <v>31</v>
      </c>
      <c r="U491" t="s">
        <v>31</v>
      </c>
      <c r="V491" t="s">
        <v>31</v>
      </c>
      <c r="W491">
        <v>0.32100000000000001</v>
      </c>
      <c r="X491" t="s">
        <v>31</v>
      </c>
      <c r="Y491" s="4">
        <f>IFERROR(35*R491+14.1*S491+15.1*W491, "NA")</f>
        <v>27.125699999999998</v>
      </c>
      <c r="Z491" s="5" t="str">
        <f>IFERROR(35*R491+14.1*S491+15.1*X491, "NA")</f>
        <v>NA</v>
      </c>
      <c r="AA491" s="5" t="str">
        <f>IFERROR(35*R491+14.1*S491+15.1*V491, "NA")</f>
        <v>NA</v>
      </c>
      <c r="AB491" s="5">
        <f>IFERROR(Y491*P491, "NA")</f>
        <v>11.040159900000001</v>
      </c>
      <c r="AC491">
        <v>2</v>
      </c>
      <c r="AD491">
        <v>1</v>
      </c>
    </row>
    <row r="492" spans="1:30" hidden="1">
      <c r="A492" t="s">
        <v>47</v>
      </c>
      <c r="B492" t="s">
        <v>46</v>
      </c>
      <c r="C492" t="s">
        <v>64</v>
      </c>
      <c r="D492" t="s">
        <v>113</v>
      </c>
      <c r="E492">
        <v>331</v>
      </c>
      <c r="F492">
        <v>30.7</v>
      </c>
      <c r="G492" s="2">
        <v>5.8798753819999998</v>
      </c>
      <c r="H492">
        <v>2</v>
      </c>
      <c r="I492">
        <v>750</v>
      </c>
      <c r="J492">
        <v>3.0000000000000001E-3</v>
      </c>
      <c r="K492" t="s">
        <v>31</v>
      </c>
      <c r="L492" s="30">
        <v>5.27</v>
      </c>
      <c r="M492">
        <v>1.4E-2</v>
      </c>
      <c r="N492">
        <v>1.421</v>
      </c>
      <c r="O492">
        <v>0.46</v>
      </c>
      <c r="P492">
        <v>0.32300000000000001</v>
      </c>
      <c r="Q492">
        <v>0.68</v>
      </c>
      <c r="R492">
        <v>0.13600000000000001</v>
      </c>
      <c r="S492">
        <v>5.0999999999999997E-2</v>
      </c>
      <c r="T492">
        <v>4.0000000000000001E-3</v>
      </c>
      <c r="U492">
        <v>0.182</v>
      </c>
      <c r="V492" t="s">
        <v>31</v>
      </c>
      <c r="W492">
        <v>0.69899999999999995</v>
      </c>
      <c r="X492">
        <v>0.186</v>
      </c>
      <c r="Y492" s="4">
        <f>IFERROR(35*R492+14.1*S492+15.1*W492, "NA")</f>
        <v>16.033999999999999</v>
      </c>
      <c r="Z492" s="5">
        <f>IFERROR(35*R492+14.1*S492+15.1*X492, "NA")</f>
        <v>8.287700000000001</v>
      </c>
      <c r="AA492" s="5" t="str">
        <f>IFERROR(35*R492+14.1*S492+15.1*V492, "NA")</f>
        <v>NA</v>
      </c>
      <c r="AB492" s="5">
        <f>IFERROR(Y492*P492, "NA")</f>
        <v>5.1789819999999995</v>
      </c>
      <c r="AC492">
        <v>1</v>
      </c>
      <c r="AD492">
        <v>0</v>
      </c>
    </row>
    <row r="493" spans="1:30" hidden="1">
      <c r="A493" t="s">
        <v>59</v>
      </c>
      <c r="B493" t="s">
        <v>58</v>
      </c>
      <c r="C493" t="s">
        <v>64</v>
      </c>
      <c r="D493" t="s">
        <v>121</v>
      </c>
      <c r="E493">
        <v>343.5</v>
      </c>
      <c r="F493">
        <v>30.1</v>
      </c>
      <c r="G493" s="2">
        <v>6.0734919850000004</v>
      </c>
      <c r="H493">
        <v>1</v>
      </c>
      <c r="I493">
        <v>77.3</v>
      </c>
      <c r="J493">
        <v>1.2999999999999999E-2</v>
      </c>
      <c r="K493">
        <v>1</v>
      </c>
      <c r="L493">
        <v>1</v>
      </c>
      <c r="M493">
        <v>1.2999999999999999E-2</v>
      </c>
      <c r="N493">
        <v>5.258</v>
      </c>
      <c r="O493">
        <v>1.55</v>
      </c>
      <c r="P493">
        <v>0.71</v>
      </c>
      <c r="Q493">
        <v>0.54</v>
      </c>
      <c r="R493">
        <v>0.56899999999999995</v>
      </c>
      <c r="S493">
        <v>5.5E-2</v>
      </c>
      <c r="T493">
        <v>3.0000000000000001E-3</v>
      </c>
      <c r="U493" t="s">
        <v>31</v>
      </c>
      <c r="V493" t="s">
        <v>31</v>
      </c>
      <c r="W493" t="s">
        <v>31</v>
      </c>
      <c r="X493">
        <v>3.0000000000000001E-3</v>
      </c>
      <c r="Y493" s="4" t="str">
        <f>IFERROR(35*R493+14.1*S493+15.1*W493, "NA")</f>
        <v>NA</v>
      </c>
      <c r="Z493" s="5">
        <f>IFERROR(35*R493+14.1*S493+15.1*X493, "NA")</f>
        <v>20.735800000000001</v>
      </c>
      <c r="AA493" s="5" t="str">
        <f>IFERROR(35*R493+14.1*S493+15.1*V493, "NA")</f>
        <v>NA</v>
      </c>
      <c r="AB493" s="5">
        <f>IFERROR(Z493*P493, "NA")</f>
        <v>14.722417999999999</v>
      </c>
      <c r="AC493">
        <v>0</v>
      </c>
      <c r="AD493">
        <v>0</v>
      </c>
    </row>
    <row r="494" spans="1:30" hidden="1">
      <c r="A494" t="s">
        <v>33</v>
      </c>
      <c r="B494" t="s">
        <v>30</v>
      </c>
      <c r="C494" t="s">
        <v>128</v>
      </c>
      <c r="D494" t="s">
        <v>169</v>
      </c>
      <c r="E494">
        <v>39</v>
      </c>
      <c r="F494">
        <v>8.3000000000000007</v>
      </c>
      <c r="G494" s="2">
        <v>0.90704089499999996</v>
      </c>
      <c r="H494">
        <v>29</v>
      </c>
      <c r="I494">
        <v>140</v>
      </c>
      <c r="J494">
        <v>0.20699999999999999</v>
      </c>
      <c r="K494" t="s">
        <v>31</v>
      </c>
      <c r="L494">
        <v>0.06</v>
      </c>
      <c r="M494">
        <v>1.2E-2</v>
      </c>
      <c r="N494">
        <v>14.87</v>
      </c>
      <c r="O494" t="s">
        <v>31</v>
      </c>
      <c r="P494" s="6">
        <v>1.1896</v>
      </c>
      <c r="Q494" t="s">
        <v>31</v>
      </c>
      <c r="R494">
        <v>3.6999999999999998E-2</v>
      </c>
      <c r="S494">
        <v>0.121</v>
      </c>
      <c r="T494">
        <v>8.0000000000000002E-3</v>
      </c>
      <c r="U494">
        <v>7.6999999999999999E-2</v>
      </c>
      <c r="V494" t="s">
        <v>31</v>
      </c>
      <c r="W494" t="s">
        <v>31</v>
      </c>
      <c r="X494">
        <v>8.4000000000000005E-2</v>
      </c>
      <c r="Y494" s="4" t="str">
        <f>IFERROR(35*R494+14.1*S494+15.1*W494, "NA")</f>
        <v>NA</v>
      </c>
      <c r="Z494" s="5">
        <f>IFERROR(35*R494+14.1*S494+15.1*X494, "NA")</f>
        <v>4.2694999999999999</v>
      </c>
      <c r="AA494" s="5" t="str">
        <f>IFERROR(35*R494+14.1*S494+15.1*V494, "NA")</f>
        <v>NA</v>
      </c>
      <c r="AB494" s="5">
        <f>IFERROR(Z494*P494, "NA")</f>
        <v>5.0789971999999999</v>
      </c>
      <c r="AC494">
        <v>0</v>
      </c>
      <c r="AD494">
        <v>2</v>
      </c>
    </row>
    <row r="495" spans="1:30" hidden="1">
      <c r="A495" t="s">
        <v>47</v>
      </c>
      <c r="B495" t="s">
        <v>46</v>
      </c>
      <c r="C495" t="s">
        <v>204</v>
      </c>
      <c r="D495" t="s">
        <v>210</v>
      </c>
      <c r="E495">
        <v>69.5</v>
      </c>
      <c r="F495">
        <v>13.3</v>
      </c>
      <c r="G495" s="2">
        <v>1.5029055069999999</v>
      </c>
      <c r="H495">
        <v>2</v>
      </c>
      <c r="I495">
        <v>324</v>
      </c>
      <c r="J495">
        <v>6.0000000000000001E-3</v>
      </c>
      <c r="K495">
        <v>4</v>
      </c>
      <c r="L495">
        <v>2</v>
      </c>
      <c r="M495">
        <v>1.2E-2</v>
      </c>
      <c r="N495">
        <v>1.421</v>
      </c>
      <c r="O495">
        <v>0.46</v>
      </c>
      <c r="P495">
        <v>0.32300000000000001</v>
      </c>
      <c r="Q495">
        <v>0.68</v>
      </c>
      <c r="R495">
        <v>0.13600000000000001</v>
      </c>
      <c r="S495">
        <v>5.0999999999999997E-2</v>
      </c>
      <c r="T495">
        <v>4.0000000000000001E-3</v>
      </c>
      <c r="U495">
        <v>0.182</v>
      </c>
      <c r="V495" t="s">
        <v>31</v>
      </c>
      <c r="W495">
        <v>0.69899999999999995</v>
      </c>
      <c r="X495">
        <v>0.186</v>
      </c>
      <c r="Y495" s="4">
        <f>IFERROR(35*R495+14.1*S495+15.1*W495, "NA")</f>
        <v>16.033999999999999</v>
      </c>
      <c r="Z495" s="5">
        <f>IFERROR(35*R495+14.1*S495+15.1*X495, "NA")</f>
        <v>8.287700000000001</v>
      </c>
      <c r="AA495" s="5" t="str">
        <f>IFERROR(35*R495+14.1*S495+15.1*V495, "NA")</f>
        <v>NA</v>
      </c>
      <c r="AB495" s="5">
        <f>IFERROR(Y495*P495, "NA")</f>
        <v>5.1789819999999995</v>
      </c>
      <c r="AC495">
        <v>0</v>
      </c>
      <c r="AD495">
        <v>0</v>
      </c>
    </row>
    <row r="496" spans="1:30" hidden="1">
      <c r="A496" t="s">
        <v>87</v>
      </c>
      <c r="B496" t="s">
        <v>118</v>
      </c>
      <c r="C496" t="s">
        <v>128</v>
      </c>
      <c r="D496" t="s">
        <v>178</v>
      </c>
      <c r="E496">
        <v>32.5</v>
      </c>
      <c r="F496">
        <v>8.9</v>
      </c>
      <c r="G496" s="2">
        <v>0.77343226300000001</v>
      </c>
      <c r="H496">
        <v>1</v>
      </c>
      <c r="I496">
        <v>84</v>
      </c>
      <c r="J496">
        <v>1.2E-2</v>
      </c>
      <c r="K496">
        <v>1</v>
      </c>
      <c r="L496">
        <v>1</v>
      </c>
      <c r="M496">
        <v>1.2E-2</v>
      </c>
      <c r="N496">
        <v>2.5000000000000001E-2</v>
      </c>
      <c r="O496" t="s">
        <v>31</v>
      </c>
      <c r="P496">
        <v>1.2999999999999999E-2</v>
      </c>
      <c r="Q496" t="s">
        <v>31</v>
      </c>
      <c r="R496">
        <v>0.50800000000000001</v>
      </c>
      <c r="S496" s="6">
        <v>0.05</v>
      </c>
      <c r="T496">
        <v>1.2E-2</v>
      </c>
      <c r="U496">
        <v>4.2000000000000003E-2</v>
      </c>
      <c r="V496" t="s">
        <v>31</v>
      </c>
      <c r="W496" t="s">
        <v>31</v>
      </c>
      <c r="X496">
        <v>5.3999999999999999E-2</v>
      </c>
      <c r="Y496" s="4" t="str">
        <f>IFERROR(35*R496+14.1*S496+15.1*W496, "NA")</f>
        <v>NA</v>
      </c>
      <c r="Z496" s="5">
        <f>IFERROR(35*R496+14.1*S496+15.1*X496, "NA")</f>
        <v>19.3004</v>
      </c>
      <c r="AA496" s="5" t="str">
        <f>IFERROR(35*R496+14.1*S496+15.1*V496, "NA")</f>
        <v>NA</v>
      </c>
      <c r="AB496" s="5">
        <f>IFERROR(Z496*P496, "NA")</f>
        <v>0.25090519999999999</v>
      </c>
      <c r="AC496">
        <v>0</v>
      </c>
      <c r="AD496">
        <v>2</v>
      </c>
    </row>
    <row r="497" spans="1:30" hidden="1">
      <c r="A497" t="s">
        <v>33</v>
      </c>
      <c r="B497" t="s">
        <v>139</v>
      </c>
      <c r="C497" t="s">
        <v>128</v>
      </c>
      <c r="D497" t="s">
        <v>126</v>
      </c>
      <c r="E497">
        <v>18</v>
      </c>
      <c r="F497">
        <v>7.4</v>
      </c>
      <c r="G497" s="2">
        <v>0.46147037800000001</v>
      </c>
      <c r="H497">
        <v>1</v>
      </c>
      <c r="I497">
        <v>17</v>
      </c>
      <c r="J497">
        <v>5.8999999999999997E-2</v>
      </c>
      <c r="K497">
        <v>4</v>
      </c>
      <c r="L497">
        <v>0.19</v>
      </c>
      <c r="M497">
        <v>1.0999999999999999E-2</v>
      </c>
      <c r="N497">
        <v>10.4</v>
      </c>
      <c r="O497" t="s">
        <v>31</v>
      </c>
      <c r="P497">
        <v>0.8</v>
      </c>
      <c r="Q497">
        <v>0.71799999999999997</v>
      </c>
      <c r="R497">
        <v>6.8000000000000005E-2</v>
      </c>
      <c r="S497">
        <v>5.3999999999999999E-2</v>
      </c>
      <c r="T497" t="s">
        <v>31</v>
      </c>
      <c r="U497" t="s">
        <v>31</v>
      </c>
      <c r="V497" t="s">
        <v>31</v>
      </c>
      <c r="W497">
        <v>0.23799999999999999</v>
      </c>
      <c r="X497" t="s">
        <v>31</v>
      </c>
      <c r="Y497" s="4">
        <f>IFERROR(35*R497+14.1*S497+15.1*W497, "NA")</f>
        <v>6.7352000000000007</v>
      </c>
      <c r="Z497" s="5" t="str">
        <f>IFERROR(35*R497+14.1*S497+15.1*X497, "NA")</f>
        <v>NA</v>
      </c>
      <c r="AA497" s="5" t="str">
        <f>IFERROR(35*R497+14.1*S497+15.1*V497, "NA")</f>
        <v>NA</v>
      </c>
      <c r="AB497" s="5">
        <f>IFERROR(Y497*P497, "NA")</f>
        <v>5.3881600000000009</v>
      </c>
      <c r="AC497">
        <v>0</v>
      </c>
      <c r="AD497">
        <v>0</v>
      </c>
    </row>
    <row r="498" spans="1:30" hidden="1">
      <c r="A498" t="s">
        <v>47</v>
      </c>
      <c r="B498" t="s">
        <v>46</v>
      </c>
      <c r="C498" t="s">
        <v>200</v>
      </c>
      <c r="D498" t="s">
        <v>202</v>
      </c>
      <c r="E498">
        <v>89.7</v>
      </c>
      <c r="F498">
        <v>20.5</v>
      </c>
      <c r="G498" s="2">
        <v>1.8783555249999999</v>
      </c>
      <c r="H498">
        <v>2</v>
      </c>
      <c r="I498">
        <v>190</v>
      </c>
      <c r="J498">
        <v>1.0999999999999999E-2</v>
      </c>
      <c r="K498">
        <v>2</v>
      </c>
      <c r="L498">
        <v>1</v>
      </c>
      <c r="M498">
        <v>1.0999999999999999E-2</v>
      </c>
      <c r="N498">
        <v>1.421</v>
      </c>
      <c r="O498">
        <v>0.46</v>
      </c>
      <c r="P498">
        <v>0.32300000000000001</v>
      </c>
      <c r="Q498">
        <v>0.68</v>
      </c>
      <c r="R498">
        <v>0.13600000000000001</v>
      </c>
      <c r="S498">
        <v>5.0999999999999997E-2</v>
      </c>
      <c r="T498">
        <v>4.0000000000000001E-3</v>
      </c>
      <c r="U498">
        <v>0.182</v>
      </c>
      <c r="V498" t="s">
        <v>31</v>
      </c>
      <c r="W498">
        <v>0.69899999999999995</v>
      </c>
      <c r="X498">
        <v>0.186</v>
      </c>
      <c r="Y498" s="4">
        <f>IFERROR(35*R498+14.1*S498+15.1*W498, "NA")</f>
        <v>16.033999999999999</v>
      </c>
      <c r="Z498" s="5">
        <f>IFERROR(35*R498+14.1*S498+15.1*X498, "NA")</f>
        <v>8.287700000000001</v>
      </c>
      <c r="AA498" s="5" t="str">
        <f>IFERROR(35*R498+14.1*S498+15.1*V498, "NA")</f>
        <v>NA</v>
      </c>
      <c r="AB498" s="5">
        <f>IFERROR(Y498*P498, "NA")</f>
        <v>5.1789819999999995</v>
      </c>
      <c r="AC498">
        <v>0</v>
      </c>
      <c r="AD498">
        <v>0</v>
      </c>
    </row>
    <row r="499" spans="1:30" hidden="1">
      <c r="A499" t="s">
        <v>47</v>
      </c>
      <c r="B499" t="s">
        <v>46</v>
      </c>
      <c r="C499" t="s">
        <v>204</v>
      </c>
      <c r="D499" t="s">
        <v>203</v>
      </c>
      <c r="E499">
        <v>54</v>
      </c>
      <c r="F499">
        <v>11.1</v>
      </c>
      <c r="G499" s="2">
        <v>1.205449054</v>
      </c>
      <c r="H499">
        <v>4</v>
      </c>
      <c r="I499">
        <v>750</v>
      </c>
      <c r="J499">
        <v>5.0000000000000001E-3</v>
      </c>
      <c r="K499" t="s">
        <v>31</v>
      </c>
      <c r="L499" s="30">
        <v>2.08</v>
      </c>
      <c r="M499">
        <v>1.0999999999999999E-2</v>
      </c>
      <c r="N499">
        <v>1.421</v>
      </c>
      <c r="O499">
        <v>0.46</v>
      </c>
      <c r="P499">
        <v>0.32300000000000001</v>
      </c>
      <c r="Q499">
        <v>0.68</v>
      </c>
      <c r="R499">
        <v>0.13600000000000001</v>
      </c>
      <c r="S499">
        <v>5.0999999999999997E-2</v>
      </c>
      <c r="T499">
        <v>4.0000000000000001E-3</v>
      </c>
      <c r="U499">
        <v>0.182</v>
      </c>
      <c r="V499" t="s">
        <v>31</v>
      </c>
      <c r="W499">
        <v>0.69899999999999995</v>
      </c>
      <c r="X499">
        <v>0.186</v>
      </c>
      <c r="Y499" s="4">
        <f>IFERROR(35*R499+14.1*S499+15.1*W499, "NA")</f>
        <v>16.033999999999999</v>
      </c>
      <c r="Z499" s="5">
        <f>IFERROR(35*R499+14.1*S499+15.1*X499, "NA")</f>
        <v>8.287700000000001</v>
      </c>
      <c r="AA499" s="5" t="str">
        <f>IFERROR(35*R499+14.1*S499+15.1*V499, "NA")</f>
        <v>NA</v>
      </c>
      <c r="AB499" s="5">
        <f>IFERROR(Y499*P499, "NA")</f>
        <v>5.1789819999999995</v>
      </c>
      <c r="AC499">
        <v>1</v>
      </c>
      <c r="AD499">
        <v>0</v>
      </c>
    </row>
    <row r="500" spans="1:30" hidden="1">
      <c r="A500" t="s">
        <v>47</v>
      </c>
      <c r="B500" t="s">
        <v>46</v>
      </c>
      <c r="C500" t="s">
        <v>204</v>
      </c>
      <c r="D500" t="s">
        <v>210</v>
      </c>
      <c r="E500">
        <v>69.5</v>
      </c>
      <c r="F500">
        <v>13.3</v>
      </c>
      <c r="G500" s="2">
        <v>1.5029055069999999</v>
      </c>
      <c r="H500">
        <v>3</v>
      </c>
      <c r="I500">
        <v>190</v>
      </c>
      <c r="J500">
        <v>1.6E-2</v>
      </c>
      <c r="K500">
        <v>2</v>
      </c>
      <c r="L500">
        <v>0.67</v>
      </c>
      <c r="M500">
        <v>1.0999999999999999E-2</v>
      </c>
      <c r="N500">
        <v>1.421</v>
      </c>
      <c r="O500">
        <v>0.46</v>
      </c>
      <c r="P500">
        <v>0.32300000000000001</v>
      </c>
      <c r="Q500">
        <v>0.68</v>
      </c>
      <c r="R500">
        <v>0.13600000000000001</v>
      </c>
      <c r="S500">
        <v>5.0999999999999997E-2</v>
      </c>
      <c r="T500">
        <v>4.0000000000000001E-3</v>
      </c>
      <c r="U500">
        <v>0.182</v>
      </c>
      <c r="V500" t="s">
        <v>31</v>
      </c>
      <c r="W500">
        <v>0.69899999999999995</v>
      </c>
      <c r="X500">
        <v>0.186</v>
      </c>
      <c r="Y500" s="4">
        <f>IFERROR(35*R500+14.1*S500+15.1*W500, "NA")</f>
        <v>16.033999999999999</v>
      </c>
      <c r="Z500" s="5">
        <f>IFERROR(35*R500+14.1*S500+15.1*X500, "NA")</f>
        <v>8.287700000000001</v>
      </c>
      <c r="AA500" s="5" t="str">
        <f>IFERROR(35*R500+14.1*S500+15.1*V500, "NA")</f>
        <v>NA</v>
      </c>
      <c r="AB500" s="5">
        <f>IFERROR(Y500*P500, "NA")</f>
        <v>5.1789819999999995</v>
      </c>
      <c r="AC500">
        <v>0</v>
      </c>
      <c r="AD500">
        <v>0</v>
      </c>
    </row>
    <row r="501" spans="1:30" hidden="1">
      <c r="A501" t="s">
        <v>59</v>
      </c>
      <c r="B501" t="s">
        <v>61</v>
      </c>
      <c r="C501" t="s">
        <v>200</v>
      </c>
      <c r="D501" t="s">
        <v>202</v>
      </c>
      <c r="E501">
        <v>89.7</v>
      </c>
      <c r="F501">
        <v>20.5</v>
      </c>
      <c r="G501" s="2">
        <v>1.8783555249999999</v>
      </c>
      <c r="H501">
        <v>8</v>
      </c>
      <c r="I501">
        <v>750</v>
      </c>
      <c r="J501">
        <v>1.0999999999999999E-2</v>
      </c>
      <c r="K501" t="s">
        <v>31</v>
      </c>
      <c r="L501" s="30">
        <v>1</v>
      </c>
      <c r="M501">
        <v>1.0999999999999999E-2</v>
      </c>
      <c r="N501">
        <v>3.5</v>
      </c>
      <c r="O501">
        <v>1.1000000000000001</v>
      </c>
      <c r="P501" s="53">
        <f>O501*(1-Q501)</f>
        <v>0.40700000000000003</v>
      </c>
      <c r="Q501">
        <v>0.63</v>
      </c>
      <c r="R501">
        <v>0.61799999999999999</v>
      </c>
      <c r="S501">
        <v>4.5999999999999999E-2</v>
      </c>
      <c r="T501" t="s">
        <v>31</v>
      </c>
      <c r="U501" t="s">
        <v>31</v>
      </c>
      <c r="V501" t="s">
        <v>31</v>
      </c>
      <c r="W501">
        <v>0.32100000000000001</v>
      </c>
      <c r="X501" t="s">
        <v>31</v>
      </c>
      <c r="Y501" s="4">
        <f>IFERROR(35*R501+14.1*S501+15.1*W501, "NA")</f>
        <v>27.125699999999998</v>
      </c>
      <c r="Z501" s="5" t="str">
        <f>IFERROR(35*R501+14.1*S501+15.1*X501, "NA")</f>
        <v>NA</v>
      </c>
      <c r="AA501" s="5" t="str">
        <f>IFERROR(35*R501+14.1*S501+15.1*V501, "NA")</f>
        <v>NA</v>
      </c>
      <c r="AB501" s="5">
        <f>IFERROR(Y501*P501, "NA")</f>
        <v>11.040159900000001</v>
      </c>
      <c r="AC501">
        <v>1</v>
      </c>
      <c r="AD501">
        <v>1</v>
      </c>
    </row>
    <row r="502" spans="1:30" hidden="1">
      <c r="A502" t="s">
        <v>47</v>
      </c>
      <c r="B502" t="s">
        <v>46</v>
      </c>
      <c r="C502" t="s">
        <v>200</v>
      </c>
      <c r="D502" t="s">
        <v>202</v>
      </c>
      <c r="E502">
        <v>89.7</v>
      </c>
      <c r="F502">
        <v>20.5</v>
      </c>
      <c r="G502" s="2">
        <v>1.8783555249999999</v>
      </c>
      <c r="H502" t="s">
        <v>31</v>
      </c>
      <c r="I502" t="s">
        <v>31</v>
      </c>
      <c r="J502">
        <v>0.01</v>
      </c>
      <c r="K502" t="s">
        <v>31</v>
      </c>
      <c r="L502">
        <v>1</v>
      </c>
      <c r="M502">
        <v>0.01</v>
      </c>
      <c r="N502">
        <v>1.421</v>
      </c>
      <c r="O502">
        <v>0.46</v>
      </c>
      <c r="P502">
        <v>0.32300000000000001</v>
      </c>
      <c r="Q502">
        <v>0.68</v>
      </c>
      <c r="R502">
        <v>0.13600000000000001</v>
      </c>
      <c r="S502">
        <v>5.0999999999999997E-2</v>
      </c>
      <c r="T502">
        <v>4.0000000000000001E-3</v>
      </c>
      <c r="U502">
        <v>0.182</v>
      </c>
      <c r="V502" t="s">
        <v>31</v>
      </c>
      <c r="W502">
        <v>0.69899999999999995</v>
      </c>
      <c r="X502">
        <v>0.186</v>
      </c>
      <c r="Y502" s="4">
        <f>IFERROR(35*R502+14.1*S502+15.1*W502, "NA")</f>
        <v>16.033999999999999</v>
      </c>
      <c r="Z502" s="5">
        <f>IFERROR(35*R502+14.1*S502+15.1*X502, "NA")</f>
        <v>8.287700000000001</v>
      </c>
      <c r="AA502" s="5" t="str">
        <f>IFERROR(35*R502+14.1*S502+15.1*V502, "NA")</f>
        <v>NA</v>
      </c>
      <c r="AB502" s="5">
        <f>IFERROR(Y502*P502, "NA")</f>
        <v>5.1789819999999995</v>
      </c>
      <c r="AC502">
        <v>0</v>
      </c>
      <c r="AD502">
        <v>0</v>
      </c>
    </row>
    <row r="503" spans="1:30" hidden="1">
      <c r="A503" t="s">
        <v>33</v>
      </c>
      <c r="B503" t="s">
        <v>139</v>
      </c>
      <c r="C503" t="s">
        <v>128</v>
      </c>
      <c r="D503" t="s">
        <v>178</v>
      </c>
      <c r="E503">
        <v>32.5</v>
      </c>
      <c r="F503">
        <v>8.9</v>
      </c>
      <c r="G503" s="2">
        <v>0.77343226300000001</v>
      </c>
      <c r="H503">
        <v>4</v>
      </c>
      <c r="I503">
        <v>17</v>
      </c>
      <c r="J503">
        <v>0.23499999999999999</v>
      </c>
      <c r="K503">
        <v>3</v>
      </c>
      <c r="L503">
        <v>0.04</v>
      </c>
      <c r="M503">
        <v>8.9999999999999993E-3</v>
      </c>
      <c r="N503">
        <v>10.4</v>
      </c>
      <c r="O503" t="s">
        <v>31</v>
      </c>
      <c r="P503">
        <v>0.8</v>
      </c>
      <c r="Q503">
        <v>0.71799999999999997</v>
      </c>
      <c r="R503">
        <v>6.8000000000000005E-2</v>
      </c>
      <c r="S503">
        <v>5.3999999999999999E-2</v>
      </c>
      <c r="T503" t="s">
        <v>31</v>
      </c>
      <c r="U503" t="s">
        <v>31</v>
      </c>
      <c r="V503" t="s">
        <v>31</v>
      </c>
      <c r="W503">
        <v>0.23799999999999999</v>
      </c>
      <c r="X503" t="s">
        <v>31</v>
      </c>
      <c r="Y503" s="4">
        <f>IFERROR(35*R503+14.1*S503+15.1*W503, "NA")</f>
        <v>6.7352000000000007</v>
      </c>
      <c r="Z503" s="5" t="str">
        <f>IFERROR(35*R503+14.1*S503+15.1*X503, "NA")</f>
        <v>NA</v>
      </c>
      <c r="AA503" s="5" t="str">
        <f>IFERROR(35*R503+14.1*S503+15.1*V503, "NA")</f>
        <v>NA</v>
      </c>
      <c r="AB503" s="5">
        <f>IFERROR(Y503*P503, "NA")</f>
        <v>5.3881600000000009</v>
      </c>
      <c r="AC503">
        <v>0</v>
      </c>
      <c r="AD503">
        <v>0</v>
      </c>
    </row>
    <row r="504" spans="1:30" hidden="1">
      <c r="A504" t="s">
        <v>47</v>
      </c>
      <c r="B504" t="s">
        <v>46</v>
      </c>
      <c r="C504" t="s">
        <v>64</v>
      </c>
      <c r="D504" t="s">
        <v>113</v>
      </c>
      <c r="E504">
        <v>331</v>
      </c>
      <c r="F504">
        <v>30.7</v>
      </c>
      <c r="G504" s="2">
        <v>5.8798753819999998</v>
      </c>
      <c r="H504">
        <v>1</v>
      </c>
      <c r="I504">
        <v>324</v>
      </c>
      <c r="J504">
        <v>3.0000000000000001E-3</v>
      </c>
      <c r="K504">
        <v>3</v>
      </c>
      <c r="L504">
        <v>3</v>
      </c>
      <c r="M504">
        <v>8.9999999999999993E-3</v>
      </c>
      <c r="N504">
        <v>1.421</v>
      </c>
      <c r="O504">
        <v>0.46</v>
      </c>
      <c r="P504">
        <v>0.32300000000000001</v>
      </c>
      <c r="Q504">
        <v>0.68</v>
      </c>
      <c r="R504">
        <v>0.13600000000000001</v>
      </c>
      <c r="S504">
        <v>5.0999999999999997E-2</v>
      </c>
      <c r="T504">
        <v>4.0000000000000001E-3</v>
      </c>
      <c r="U504">
        <v>0.182</v>
      </c>
      <c r="V504" t="s">
        <v>31</v>
      </c>
      <c r="W504">
        <v>0.69899999999999995</v>
      </c>
      <c r="X504">
        <v>0.186</v>
      </c>
      <c r="Y504" s="4">
        <f>IFERROR(35*R504+14.1*S504+15.1*W504, "NA")</f>
        <v>16.033999999999999</v>
      </c>
      <c r="Z504" s="5">
        <f>IFERROR(35*R504+14.1*S504+15.1*X504, "NA")</f>
        <v>8.287700000000001</v>
      </c>
      <c r="AA504" s="5" t="str">
        <f>IFERROR(35*R504+14.1*S504+15.1*V504, "NA")</f>
        <v>NA</v>
      </c>
      <c r="AB504" s="5">
        <f>IFERROR(Y504*P504, "NA")</f>
        <v>5.1789819999999995</v>
      </c>
      <c r="AC504">
        <v>0</v>
      </c>
      <c r="AD504">
        <v>0</v>
      </c>
    </row>
    <row r="505" spans="1:30" hidden="1">
      <c r="A505" t="s">
        <v>47</v>
      </c>
      <c r="B505" t="s">
        <v>46</v>
      </c>
      <c r="C505" t="s">
        <v>112</v>
      </c>
      <c r="D505" t="s">
        <v>197</v>
      </c>
      <c r="E505">
        <v>68.099999999999994</v>
      </c>
      <c r="F505">
        <v>16.600000000000001</v>
      </c>
      <c r="G505" s="2">
        <v>1.4764118180000001</v>
      </c>
      <c r="H505">
        <v>2</v>
      </c>
      <c r="I505">
        <v>324</v>
      </c>
      <c r="J505">
        <v>6.0000000000000001E-3</v>
      </c>
      <c r="K505">
        <v>3</v>
      </c>
      <c r="L505">
        <v>1.5</v>
      </c>
      <c r="M505">
        <v>8.9999999999999993E-3</v>
      </c>
      <c r="N505">
        <v>1.421</v>
      </c>
      <c r="O505">
        <v>0.46</v>
      </c>
      <c r="P505">
        <v>0.32300000000000001</v>
      </c>
      <c r="Q505">
        <v>0.68</v>
      </c>
      <c r="R505">
        <v>0.13600000000000001</v>
      </c>
      <c r="S505">
        <v>5.0999999999999997E-2</v>
      </c>
      <c r="T505">
        <v>4.0000000000000001E-3</v>
      </c>
      <c r="U505">
        <v>0.182</v>
      </c>
      <c r="V505" t="s">
        <v>31</v>
      </c>
      <c r="W505">
        <v>0.69899999999999995</v>
      </c>
      <c r="X505">
        <v>0.186</v>
      </c>
      <c r="Y505" s="4">
        <f>IFERROR(35*R505+14.1*S505+15.1*W505, "NA")</f>
        <v>16.033999999999999</v>
      </c>
      <c r="Z505" s="5">
        <f>IFERROR(35*R505+14.1*S505+15.1*X505, "NA")</f>
        <v>8.287700000000001</v>
      </c>
      <c r="AA505" s="5" t="str">
        <f>IFERROR(35*R505+14.1*S505+15.1*V505, "NA")</f>
        <v>NA</v>
      </c>
      <c r="AB505" s="5">
        <f>IFERROR(Y505*P505, "NA")</f>
        <v>5.1789819999999995</v>
      </c>
      <c r="AC505">
        <v>0</v>
      </c>
      <c r="AD505">
        <v>0</v>
      </c>
    </row>
    <row r="506" spans="1:30" hidden="1">
      <c r="A506" t="s">
        <v>47</v>
      </c>
      <c r="B506" t="s">
        <v>46</v>
      </c>
      <c r="C506" t="s">
        <v>112</v>
      </c>
      <c r="D506" t="s">
        <v>197</v>
      </c>
      <c r="E506">
        <v>68.099999999999994</v>
      </c>
      <c r="F506">
        <v>16.600000000000001</v>
      </c>
      <c r="G506" s="2">
        <v>1.4764118180000001</v>
      </c>
      <c r="H506" t="s">
        <v>31</v>
      </c>
      <c r="I506" t="s">
        <v>31</v>
      </c>
      <c r="J506">
        <v>4.0000000000000001E-3</v>
      </c>
      <c r="K506" t="s">
        <v>31</v>
      </c>
      <c r="L506">
        <v>2.25</v>
      </c>
      <c r="M506">
        <v>8.9999999999999993E-3</v>
      </c>
      <c r="N506">
        <v>1.421</v>
      </c>
      <c r="O506">
        <v>0.46</v>
      </c>
      <c r="P506">
        <v>0.32300000000000001</v>
      </c>
      <c r="Q506">
        <v>0.68</v>
      </c>
      <c r="R506">
        <v>0.13600000000000001</v>
      </c>
      <c r="S506">
        <v>5.0999999999999997E-2</v>
      </c>
      <c r="T506">
        <v>4.0000000000000001E-3</v>
      </c>
      <c r="U506">
        <v>0.182</v>
      </c>
      <c r="V506" t="s">
        <v>31</v>
      </c>
      <c r="W506">
        <v>0.69899999999999995</v>
      </c>
      <c r="X506">
        <v>0.186</v>
      </c>
      <c r="Y506" s="4">
        <f>IFERROR(35*R506+14.1*S506+15.1*W506, "NA")</f>
        <v>16.033999999999999</v>
      </c>
      <c r="Z506" s="5">
        <f>IFERROR(35*R506+14.1*S506+15.1*X506, "NA")</f>
        <v>8.287700000000001</v>
      </c>
      <c r="AA506" s="5" t="str">
        <f>IFERROR(35*R506+14.1*S506+15.1*V506, "NA")</f>
        <v>NA</v>
      </c>
      <c r="AB506" s="5">
        <f>IFERROR(Y506*P506, "NA")</f>
        <v>5.1789819999999995</v>
      </c>
      <c r="AC506">
        <v>0</v>
      </c>
      <c r="AD506">
        <v>0</v>
      </c>
    </row>
    <row r="507" spans="1:30" hidden="1">
      <c r="A507" t="s">
        <v>47</v>
      </c>
      <c r="B507" t="s">
        <v>46</v>
      </c>
      <c r="C507" t="s">
        <v>204</v>
      </c>
      <c r="D507" t="s">
        <v>210</v>
      </c>
      <c r="E507">
        <v>69.5</v>
      </c>
      <c r="F507">
        <v>13.3</v>
      </c>
      <c r="G507" s="2">
        <v>1.5029055069999999</v>
      </c>
      <c r="H507">
        <v>2</v>
      </c>
      <c r="I507">
        <v>324</v>
      </c>
      <c r="J507">
        <v>6.0000000000000001E-3</v>
      </c>
      <c r="K507">
        <v>3</v>
      </c>
      <c r="L507">
        <v>1.5</v>
      </c>
      <c r="M507">
        <v>8.9999999999999993E-3</v>
      </c>
      <c r="N507">
        <v>1.421</v>
      </c>
      <c r="O507">
        <v>0.46</v>
      </c>
      <c r="P507">
        <v>0.32300000000000001</v>
      </c>
      <c r="Q507">
        <v>0.68</v>
      </c>
      <c r="R507">
        <v>0.13600000000000001</v>
      </c>
      <c r="S507">
        <v>5.0999999999999997E-2</v>
      </c>
      <c r="T507">
        <v>4.0000000000000001E-3</v>
      </c>
      <c r="U507">
        <v>0.182</v>
      </c>
      <c r="V507" t="s">
        <v>31</v>
      </c>
      <c r="W507">
        <v>0.69899999999999995</v>
      </c>
      <c r="X507">
        <v>0.186</v>
      </c>
      <c r="Y507" s="4">
        <f>IFERROR(35*R507+14.1*S507+15.1*W507, "NA")</f>
        <v>16.033999999999999</v>
      </c>
      <c r="Z507" s="5">
        <f>IFERROR(35*R507+14.1*S507+15.1*X507, "NA")</f>
        <v>8.287700000000001</v>
      </c>
      <c r="AA507" s="5" t="str">
        <f>IFERROR(35*R507+14.1*S507+15.1*V507, "NA")</f>
        <v>NA</v>
      </c>
      <c r="AB507" s="5">
        <f>IFERROR(Y507*P507, "NA")</f>
        <v>5.1789819999999995</v>
      </c>
      <c r="AC507">
        <v>0</v>
      </c>
      <c r="AD507">
        <v>0</v>
      </c>
    </row>
    <row r="508" spans="1:30" hidden="1">
      <c r="A508" t="s">
        <v>33</v>
      </c>
      <c r="B508" t="s">
        <v>30</v>
      </c>
      <c r="C508" t="s">
        <v>64</v>
      </c>
      <c r="D508" t="s">
        <v>125</v>
      </c>
      <c r="E508">
        <v>164</v>
      </c>
      <c r="F508">
        <v>25</v>
      </c>
      <c r="G508" s="2">
        <v>3.1828143249999998</v>
      </c>
      <c r="H508">
        <v>5</v>
      </c>
      <c r="I508">
        <v>750</v>
      </c>
      <c r="J508">
        <v>7.0000000000000001E-3</v>
      </c>
      <c r="K508" t="s">
        <v>31</v>
      </c>
      <c r="L508" s="30">
        <v>1.27</v>
      </c>
      <c r="M508">
        <v>8.0000000000000002E-3</v>
      </c>
      <c r="N508">
        <v>14.87</v>
      </c>
      <c r="O508" t="s">
        <v>31</v>
      </c>
      <c r="P508" s="6">
        <v>1.1896</v>
      </c>
      <c r="Q508" t="s">
        <v>31</v>
      </c>
      <c r="R508">
        <v>3.6999999999999998E-2</v>
      </c>
      <c r="S508">
        <v>0.121</v>
      </c>
      <c r="T508">
        <v>8.0000000000000002E-3</v>
      </c>
      <c r="U508">
        <v>7.6999999999999999E-2</v>
      </c>
      <c r="V508" t="s">
        <v>31</v>
      </c>
      <c r="W508" t="s">
        <v>31</v>
      </c>
      <c r="X508">
        <v>8.4000000000000005E-2</v>
      </c>
      <c r="Y508" s="4" t="str">
        <f>IFERROR(35*R508+14.1*S508+15.1*W508, "NA")</f>
        <v>NA</v>
      </c>
      <c r="Z508" s="5">
        <f>IFERROR(35*R508+14.1*S508+15.1*X508, "NA")</f>
        <v>4.2694999999999999</v>
      </c>
      <c r="AA508" s="5" t="str">
        <f>IFERROR(35*R508+14.1*S508+15.1*V508, "NA")</f>
        <v>NA</v>
      </c>
      <c r="AB508" s="5">
        <f>IFERROR(Z508*P508, "NA")</f>
        <v>5.0789971999999999</v>
      </c>
      <c r="AC508">
        <v>1</v>
      </c>
      <c r="AD508">
        <v>2</v>
      </c>
    </row>
    <row r="509" spans="1:30" hidden="1">
      <c r="A509" t="s">
        <v>67</v>
      </c>
      <c r="B509" t="s">
        <v>97</v>
      </c>
      <c r="C509" t="s">
        <v>128</v>
      </c>
      <c r="D509" t="s">
        <v>169</v>
      </c>
      <c r="E509">
        <v>39</v>
      </c>
      <c r="F509">
        <v>8.3000000000000007</v>
      </c>
      <c r="G509" s="2">
        <v>0.90704089499999996</v>
      </c>
      <c r="H509">
        <v>1</v>
      </c>
      <c r="I509">
        <v>254</v>
      </c>
      <c r="J509">
        <v>4.0000000000000001E-3</v>
      </c>
      <c r="K509" t="s">
        <v>31</v>
      </c>
      <c r="L509" s="30">
        <v>2.1</v>
      </c>
      <c r="M509">
        <v>8.0000000000000002E-3</v>
      </c>
      <c r="N509">
        <v>0.215</v>
      </c>
      <c r="O509" t="s">
        <v>31</v>
      </c>
      <c r="P509" s="6">
        <f>0.75*N509</f>
        <v>0.16125</v>
      </c>
      <c r="Q509" t="s">
        <v>31</v>
      </c>
      <c r="R509" t="s">
        <v>31</v>
      </c>
      <c r="S509" t="s">
        <v>31</v>
      </c>
      <c r="T509" t="s">
        <v>31</v>
      </c>
      <c r="U509" t="s">
        <v>31</v>
      </c>
      <c r="V509" t="s">
        <v>31</v>
      </c>
      <c r="W509" t="s">
        <v>31</v>
      </c>
      <c r="X509" t="s">
        <v>31</v>
      </c>
      <c r="Y509" s="4" t="str">
        <f>IFERROR(35*R509+14.1*S509+15.1*W509, "NA")</f>
        <v>NA</v>
      </c>
      <c r="Z509" s="5" t="str">
        <f>IFERROR(35*R509+14.1*S509+15.1*X509, "NA")</f>
        <v>NA</v>
      </c>
      <c r="AA509" s="5" t="str">
        <f>IFERROR(35*R509+14.1*S509+15.1*V509, "NA")</f>
        <v>NA</v>
      </c>
      <c r="AB509" s="5" t="str">
        <f>IFERROR(Z509*P509, "NA")</f>
        <v>NA</v>
      </c>
      <c r="AC509">
        <v>2</v>
      </c>
      <c r="AD509">
        <v>2</v>
      </c>
    </row>
    <row r="510" spans="1:30" hidden="1">
      <c r="A510" t="s">
        <v>33</v>
      </c>
      <c r="B510" t="s">
        <v>30</v>
      </c>
      <c r="C510" t="s">
        <v>32</v>
      </c>
      <c r="D510" t="s">
        <v>29</v>
      </c>
      <c r="E510">
        <v>1250</v>
      </c>
      <c r="F510">
        <v>19.100000000000001</v>
      </c>
      <c r="G510" s="2">
        <v>18.781880900000001</v>
      </c>
      <c r="H510">
        <v>1</v>
      </c>
      <c r="I510">
        <v>140</v>
      </c>
      <c r="J510">
        <v>7.0000000000000001E-3</v>
      </c>
      <c r="K510" t="s">
        <v>31</v>
      </c>
      <c r="L510">
        <v>0.13</v>
      </c>
      <c r="M510">
        <v>7.0000000000000001E-3</v>
      </c>
      <c r="N510">
        <v>14.87</v>
      </c>
      <c r="O510" t="s">
        <v>31</v>
      </c>
      <c r="P510" s="6">
        <v>1.1896</v>
      </c>
      <c r="Q510" t="s">
        <v>31</v>
      </c>
      <c r="R510">
        <v>3.6999999999999998E-2</v>
      </c>
      <c r="S510">
        <v>0.121</v>
      </c>
      <c r="T510">
        <v>8.0000000000000002E-3</v>
      </c>
      <c r="U510">
        <v>7.6999999999999999E-2</v>
      </c>
      <c r="V510" t="s">
        <v>31</v>
      </c>
      <c r="W510" t="s">
        <v>31</v>
      </c>
      <c r="X510">
        <v>8.4000000000000005E-2</v>
      </c>
      <c r="Y510" s="4" t="str">
        <f>IFERROR(35*R510+14.1*S510+15.1*W510, "NA")</f>
        <v>NA</v>
      </c>
      <c r="Z510" s="5">
        <f>IFERROR(35*R510+14.1*S510+15.1*X510, "NA")</f>
        <v>4.2694999999999999</v>
      </c>
      <c r="AA510" s="5" t="str">
        <f>IFERROR(35*R510+14.1*S510+15.1*V510, "NA")</f>
        <v>NA</v>
      </c>
      <c r="AB510" s="5">
        <f>IFERROR(Z510*P510, "NA")</f>
        <v>5.0789971999999999</v>
      </c>
      <c r="AC510">
        <v>0</v>
      </c>
      <c r="AD510">
        <v>2</v>
      </c>
    </row>
    <row r="511" spans="1:30" hidden="1">
      <c r="A511" t="s">
        <v>33</v>
      </c>
      <c r="B511" t="s">
        <v>30</v>
      </c>
      <c r="C511" t="s">
        <v>112</v>
      </c>
      <c r="D511" t="s">
        <v>197</v>
      </c>
      <c r="E511">
        <v>68.099999999999994</v>
      </c>
      <c r="F511">
        <v>16.600000000000001</v>
      </c>
      <c r="G511" s="2">
        <v>1.4764118180000001</v>
      </c>
      <c r="H511">
        <v>1</v>
      </c>
      <c r="I511">
        <v>48.2</v>
      </c>
      <c r="J511">
        <v>2.1000000000000001E-2</v>
      </c>
      <c r="K511" t="s">
        <v>31</v>
      </c>
      <c r="L511" s="30">
        <v>0.34</v>
      </c>
      <c r="M511">
        <v>7.0000000000000001E-3</v>
      </c>
      <c r="N511">
        <v>14.87</v>
      </c>
      <c r="O511" t="s">
        <v>31</v>
      </c>
      <c r="P511" s="6">
        <v>1.1896</v>
      </c>
      <c r="Q511" t="s">
        <v>31</v>
      </c>
      <c r="R511">
        <v>3.6999999999999998E-2</v>
      </c>
      <c r="S511">
        <v>0.121</v>
      </c>
      <c r="T511">
        <v>8.0000000000000002E-3</v>
      </c>
      <c r="U511">
        <v>7.6999999999999999E-2</v>
      </c>
      <c r="V511" t="s">
        <v>31</v>
      </c>
      <c r="W511" t="s">
        <v>31</v>
      </c>
      <c r="X511">
        <v>8.4000000000000005E-2</v>
      </c>
      <c r="Y511" s="4" t="str">
        <f>IFERROR(35*R511+14.1*S511+15.1*W511, "NA")</f>
        <v>NA</v>
      </c>
      <c r="Z511" s="5">
        <f>IFERROR(35*R511+14.1*S511+15.1*X511, "NA")</f>
        <v>4.2694999999999999</v>
      </c>
      <c r="AA511" s="5" t="str">
        <f>IFERROR(35*R511+14.1*S511+15.1*V511, "NA")</f>
        <v>NA</v>
      </c>
      <c r="AB511" s="5">
        <f>IFERROR(Z511*P511, "NA")</f>
        <v>5.0789971999999999</v>
      </c>
      <c r="AC511">
        <v>1</v>
      </c>
      <c r="AD511">
        <v>2</v>
      </c>
    </row>
    <row r="512" spans="1:30" hidden="1">
      <c r="A512" t="s">
        <v>33</v>
      </c>
      <c r="B512" t="s">
        <v>139</v>
      </c>
      <c r="C512" t="s">
        <v>128</v>
      </c>
      <c r="D512" t="s">
        <v>169</v>
      </c>
      <c r="E512">
        <v>39</v>
      </c>
      <c r="F512">
        <v>8.3000000000000007</v>
      </c>
      <c r="G512" s="2">
        <v>0.90704089499999996</v>
      </c>
      <c r="H512">
        <v>21</v>
      </c>
      <c r="I512">
        <v>32</v>
      </c>
      <c r="J512">
        <v>0.65600000000000003</v>
      </c>
      <c r="K512">
        <v>2</v>
      </c>
      <c r="L512">
        <v>0.01</v>
      </c>
      <c r="M512">
        <v>7.0000000000000001E-3</v>
      </c>
      <c r="N512">
        <v>10.4</v>
      </c>
      <c r="O512" t="s">
        <v>31</v>
      </c>
      <c r="P512">
        <v>0.8</v>
      </c>
      <c r="Q512">
        <v>0.71799999999999997</v>
      </c>
      <c r="R512">
        <v>6.8000000000000005E-2</v>
      </c>
      <c r="S512">
        <v>5.3999999999999999E-2</v>
      </c>
      <c r="T512" t="s">
        <v>31</v>
      </c>
      <c r="U512" t="s">
        <v>31</v>
      </c>
      <c r="V512" t="s">
        <v>31</v>
      </c>
      <c r="W512">
        <v>0.23799999999999999</v>
      </c>
      <c r="X512" t="s">
        <v>31</v>
      </c>
      <c r="Y512" s="4">
        <f>IFERROR(35*R512+14.1*S512+15.1*W512, "NA")</f>
        <v>6.7352000000000007</v>
      </c>
      <c r="Z512" s="5" t="str">
        <f>IFERROR(35*R512+14.1*S512+15.1*X512, "NA")</f>
        <v>NA</v>
      </c>
      <c r="AA512" s="5" t="str">
        <f>IFERROR(35*R512+14.1*S512+15.1*V512, "NA")</f>
        <v>NA</v>
      </c>
      <c r="AB512" s="5">
        <f>IFERROR(Y512*P512, "NA")</f>
        <v>5.3881600000000009</v>
      </c>
      <c r="AC512">
        <v>0</v>
      </c>
      <c r="AD512">
        <v>0</v>
      </c>
    </row>
    <row r="513" spans="1:30" hidden="1">
      <c r="A513" t="s">
        <v>47</v>
      </c>
      <c r="B513" t="s">
        <v>46</v>
      </c>
      <c r="C513" t="s">
        <v>128</v>
      </c>
      <c r="D513" t="s">
        <v>164</v>
      </c>
      <c r="E513">
        <v>18</v>
      </c>
      <c r="F513">
        <v>5.2</v>
      </c>
      <c r="G513" s="2">
        <v>0.46147037800000001</v>
      </c>
      <c r="H513">
        <v>2</v>
      </c>
      <c r="I513">
        <v>324</v>
      </c>
      <c r="J513">
        <v>6.0000000000000001E-3</v>
      </c>
      <c r="K513" t="s">
        <v>31</v>
      </c>
      <c r="L513" s="30">
        <v>1.1399999999999999</v>
      </c>
      <c r="M513">
        <v>7.0000000000000001E-3</v>
      </c>
      <c r="N513">
        <v>1.421</v>
      </c>
      <c r="O513">
        <v>0.46</v>
      </c>
      <c r="P513">
        <v>0.32300000000000001</v>
      </c>
      <c r="Q513">
        <v>0.68</v>
      </c>
      <c r="R513">
        <v>0.13600000000000001</v>
      </c>
      <c r="S513">
        <v>5.0999999999999997E-2</v>
      </c>
      <c r="T513">
        <v>4.0000000000000001E-3</v>
      </c>
      <c r="U513">
        <v>0.182</v>
      </c>
      <c r="V513" t="s">
        <v>31</v>
      </c>
      <c r="W513">
        <v>0.69899999999999995</v>
      </c>
      <c r="X513">
        <v>0.186</v>
      </c>
      <c r="Y513" s="4">
        <f>IFERROR(35*R513+14.1*S513+15.1*W513, "NA")</f>
        <v>16.033999999999999</v>
      </c>
      <c r="Z513" s="5">
        <f>IFERROR(35*R513+14.1*S513+15.1*X513, "NA")</f>
        <v>8.287700000000001</v>
      </c>
      <c r="AA513" s="5" t="str">
        <f>IFERROR(35*R513+14.1*S513+15.1*V513, "NA")</f>
        <v>NA</v>
      </c>
      <c r="AB513" s="5">
        <f>IFERROR(Y513*P513, "NA")</f>
        <v>5.1789819999999995</v>
      </c>
      <c r="AC513">
        <v>2</v>
      </c>
      <c r="AD513">
        <v>0</v>
      </c>
    </row>
    <row r="514" spans="1:30" hidden="1">
      <c r="A514" t="s">
        <v>47</v>
      </c>
      <c r="B514" t="s">
        <v>46</v>
      </c>
      <c r="C514" t="s">
        <v>128</v>
      </c>
      <c r="D514" t="s">
        <v>168</v>
      </c>
      <c r="E514">
        <v>18.7</v>
      </c>
      <c r="F514">
        <v>6.1</v>
      </c>
      <c r="G514" s="2">
        <v>0.47711740499999999</v>
      </c>
      <c r="H514">
        <v>2</v>
      </c>
      <c r="I514">
        <v>324</v>
      </c>
      <c r="J514">
        <v>6.0000000000000001E-3</v>
      </c>
      <c r="K514" t="s">
        <v>31</v>
      </c>
      <c r="L514" s="30">
        <v>1.1399999999999999</v>
      </c>
      <c r="M514">
        <v>7.0000000000000001E-3</v>
      </c>
      <c r="N514">
        <v>1.421</v>
      </c>
      <c r="O514">
        <v>0.46</v>
      </c>
      <c r="P514">
        <v>0.32300000000000001</v>
      </c>
      <c r="Q514">
        <v>0.68</v>
      </c>
      <c r="R514">
        <v>0.13600000000000001</v>
      </c>
      <c r="S514">
        <v>5.0999999999999997E-2</v>
      </c>
      <c r="T514">
        <v>4.0000000000000001E-3</v>
      </c>
      <c r="U514">
        <v>0.182</v>
      </c>
      <c r="V514" t="s">
        <v>31</v>
      </c>
      <c r="W514">
        <v>0.69899999999999995</v>
      </c>
      <c r="X514">
        <v>0.186</v>
      </c>
      <c r="Y514" s="4">
        <f>IFERROR(35*R514+14.1*S514+15.1*W514, "NA")</f>
        <v>16.033999999999999</v>
      </c>
      <c r="Z514" s="5">
        <f>IFERROR(35*R514+14.1*S514+15.1*X514, "NA")</f>
        <v>8.287700000000001</v>
      </c>
      <c r="AA514" s="5" t="str">
        <f>IFERROR(35*R514+14.1*S514+15.1*V514, "NA")</f>
        <v>NA</v>
      </c>
      <c r="AB514" s="5">
        <f>IFERROR(Y514*P514, "NA")</f>
        <v>5.1789819999999995</v>
      </c>
      <c r="AC514">
        <v>1</v>
      </c>
      <c r="AD514">
        <v>0</v>
      </c>
    </row>
    <row r="515" spans="1:30" hidden="1">
      <c r="A515" t="s">
        <v>47</v>
      </c>
      <c r="B515" t="s">
        <v>46</v>
      </c>
      <c r="C515" t="s">
        <v>128</v>
      </c>
      <c r="D515" t="s">
        <v>168</v>
      </c>
      <c r="E515">
        <v>18.7</v>
      </c>
      <c r="F515">
        <v>6.1</v>
      </c>
      <c r="G515" s="2">
        <v>0.47711740499999999</v>
      </c>
      <c r="H515">
        <v>2</v>
      </c>
      <c r="I515">
        <v>324</v>
      </c>
      <c r="J515">
        <v>6.0000000000000001E-3</v>
      </c>
      <c r="K515" t="s">
        <v>31</v>
      </c>
      <c r="L515" s="30">
        <v>1.1399999999999999</v>
      </c>
      <c r="M515">
        <v>7.0000000000000001E-3</v>
      </c>
      <c r="N515">
        <v>1.421</v>
      </c>
      <c r="O515">
        <v>0.46</v>
      </c>
      <c r="P515">
        <v>0.32300000000000001</v>
      </c>
      <c r="Q515">
        <v>0.68</v>
      </c>
      <c r="R515">
        <v>0.13600000000000001</v>
      </c>
      <c r="S515">
        <v>5.0999999999999997E-2</v>
      </c>
      <c r="T515">
        <v>4.0000000000000001E-3</v>
      </c>
      <c r="U515">
        <v>0.182</v>
      </c>
      <c r="V515" t="s">
        <v>31</v>
      </c>
      <c r="W515">
        <v>0.69899999999999995</v>
      </c>
      <c r="X515">
        <v>0.186</v>
      </c>
      <c r="Y515" s="4">
        <f>IFERROR(35*R515+14.1*S515+15.1*W515, "NA")</f>
        <v>16.033999999999999</v>
      </c>
      <c r="Z515" s="5">
        <f>IFERROR(35*R515+14.1*S515+15.1*X515, "NA")</f>
        <v>8.287700000000001</v>
      </c>
      <c r="AA515" s="5" t="str">
        <f>IFERROR(35*R515+14.1*S515+15.1*V515, "NA")</f>
        <v>NA</v>
      </c>
      <c r="AB515" s="5">
        <f>IFERROR(Y515*P515, "NA")</f>
        <v>5.1789819999999995</v>
      </c>
      <c r="AC515">
        <v>1</v>
      </c>
      <c r="AD515">
        <v>0</v>
      </c>
    </row>
    <row r="516" spans="1:30" hidden="1">
      <c r="A516" t="s">
        <v>124</v>
      </c>
      <c r="B516" t="s">
        <v>123</v>
      </c>
      <c r="C516" t="s">
        <v>204</v>
      </c>
      <c r="D516" t="s">
        <v>210</v>
      </c>
      <c r="E516">
        <v>69.5</v>
      </c>
      <c r="F516">
        <v>13.3</v>
      </c>
      <c r="G516" s="2">
        <v>1.5029055069999999</v>
      </c>
      <c r="H516">
        <v>1</v>
      </c>
      <c r="I516">
        <v>254</v>
      </c>
      <c r="J516">
        <v>4.0000000000000001E-3</v>
      </c>
      <c r="K516" t="s">
        <v>31</v>
      </c>
      <c r="L516" s="30">
        <v>1.8</v>
      </c>
      <c r="M516">
        <v>7.0000000000000001E-3</v>
      </c>
      <c r="N516">
        <v>0.505</v>
      </c>
      <c r="O516" t="s">
        <v>31</v>
      </c>
      <c r="P516">
        <v>0.11600000000000001</v>
      </c>
      <c r="Q516">
        <v>0.78</v>
      </c>
      <c r="R516">
        <v>0.17899999999999999</v>
      </c>
      <c r="S516">
        <v>0.11899999999999999</v>
      </c>
      <c r="T516" t="s">
        <v>31</v>
      </c>
      <c r="U516" t="s">
        <v>31</v>
      </c>
      <c r="V516">
        <v>0.54600000000000004</v>
      </c>
      <c r="W516" t="s">
        <v>31</v>
      </c>
      <c r="X516" t="s">
        <v>31</v>
      </c>
      <c r="Y516" s="4" t="str">
        <f>IFERROR(35*R516+14.1*S516+15.1*W516, "NA")</f>
        <v>NA</v>
      </c>
      <c r="Z516" s="5" t="str">
        <f>IFERROR(35*R516+14.1*S516+15.1*X516, "NA")</f>
        <v>NA</v>
      </c>
      <c r="AA516" s="5">
        <f>IFERROR(35*R516+14.1*S516+15.1*V516, "NA")</f>
        <v>16.1875</v>
      </c>
      <c r="AB516" s="5">
        <f>IFERROR(AA516*P516, "NA")</f>
        <v>1.87775</v>
      </c>
      <c r="AC516">
        <v>2</v>
      </c>
      <c r="AD516">
        <v>0</v>
      </c>
    </row>
    <row r="517" spans="1:30" hidden="1">
      <c r="A517" t="s">
        <v>59</v>
      </c>
      <c r="B517" t="s">
        <v>61</v>
      </c>
      <c r="C517" t="s">
        <v>64</v>
      </c>
      <c r="D517" t="s">
        <v>62</v>
      </c>
      <c r="E517">
        <v>146</v>
      </c>
      <c r="F517">
        <v>23.6</v>
      </c>
      <c r="G517" s="2">
        <v>2.8752927229999998</v>
      </c>
      <c r="H517">
        <v>5</v>
      </c>
      <c r="I517">
        <v>750</v>
      </c>
      <c r="J517">
        <v>7.0000000000000001E-3</v>
      </c>
      <c r="K517" t="s">
        <v>31</v>
      </c>
      <c r="L517" s="30">
        <v>1</v>
      </c>
      <c r="M517">
        <v>7.0000000000000001E-3</v>
      </c>
      <c r="N517">
        <v>3.5</v>
      </c>
      <c r="O517">
        <v>1.1000000000000001</v>
      </c>
      <c r="P517" s="53">
        <f>O517*(1-Q517)</f>
        <v>0.40700000000000003</v>
      </c>
      <c r="Q517">
        <v>0.63</v>
      </c>
      <c r="R517">
        <v>0.61799999999999999</v>
      </c>
      <c r="S517">
        <v>4.5999999999999999E-2</v>
      </c>
      <c r="T517" t="s">
        <v>31</v>
      </c>
      <c r="U517" t="s">
        <v>31</v>
      </c>
      <c r="V517" t="s">
        <v>31</v>
      </c>
      <c r="W517">
        <v>0.32100000000000001</v>
      </c>
      <c r="X517" t="s">
        <v>31</v>
      </c>
      <c r="Y517" s="4">
        <f>IFERROR(35*R517+14.1*S517+15.1*W517, "NA")</f>
        <v>27.125699999999998</v>
      </c>
      <c r="Z517" s="5" t="str">
        <f>IFERROR(35*R517+14.1*S517+15.1*X517, "NA")</f>
        <v>NA</v>
      </c>
      <c r="AA517" s="5" t="str">
        <f>IFERROR(35*R517+14.1*S517+15.1*V517, "NA")</f>
        <v>NA</v>
      </c>
      <c r="AB517" s="5">
        <f>IFERROR(Y517*P517, "NA")</f>
        <v>11.040159900000001</v>
      </c>
      <c r="AC517">
        <v>2</v>
      </c>
      <c r="AD517">
        <v>1</v>
      </c>
    </row>
    <row r="518" spans="1:30" hidden="1">
      <c r="A518" t="s">
        <v>47</v>
      </c>
      <c r="B518" t="s">
        <v>46</v>
      </c>
      <c r="C518" t="s">
        <v>112</v>
      </c>
      <c r="D518" t="s">
        <v>197</v>
      </c>
      <c r="E518">
        <v>68.099999999999994</v>
      </c>
      <c r="F518">
        <v>16.600000000000001</v>
      </c>
      <c r="G518" s="2">
        <v>1.4764118180000001</v>
      </c>
      <c r="H518">
        <v>1</v>
      </c>
      <c r="I518">
        <v>330</v>
      </c>
      <c r="J518">
        <v>3.0000000000000001E-3</v>
      </c>
      <c r="K518" t="s">
        <v>31</v>
      </c>
      <c r="L518">
        <v>2</v>
      </c>
      <c r="M518">
        <v>6.0000000000000001E-3</v>
      </c>
      <c r="N518">
        <v>1.421</v>
      </c>
      <c r="O518">
        <v>0.46</v>
      </c>
      <c r="P518">
        <v>0.32300000000000001</v>
      </c>
      <c r="Q518">
        <v>0.68</v>
      </c>
      <c r="R518">
        <v>0.13600000000000001</v>
      </c>
      <c r="S518">
        <v>5.0999999999999997E-2</v>
      </c>
      <c r="T518">
        <v>4.0000000000000001E-3</v>
      </c>
      <c r="U518">
        <v>0.182</v>
      </c>
      <c r="V518" t="s">
        <v>31</v>
      </c>
      <c r="W518">
        <v>0.69899999999999995</v>
      </c>
      <c r="X518">
        <v>0.186</v>
      </c>
      <c r="Y518" s="4">
        <f>IFERROR(35*R518+14.1*S518+15.1*W518, "NA")</f>
        <v>16.033999999999999</v>
      </c>
      <c r="Z518" s="5">
        <f>IFERROR(35*R518+14.1*S518+15.1*X518, "NA")</f>
        <v>8.287700000000001</v>
      </c>
      <c r="AA518" s="5" t="str">
        <f>IFERROR(35*R518+14.1*S518+15.1*V518, "NA")</f>
        <v>NA</v>
      </c>
      <c r="AB518" s="5">
        <f>IFERROR(Y518*P518, "NA")</f>
        <v>5.1789819999999995</v>
      </c>
      <c r="AC518">
        <v>0</v>
      </c>
      <c r="AD518">
        <v>0</v>
      </c>
    </row>
    <row r="519" spans="1:30" hidden="1">
      <c r="A519" t="s">
        <v>47</v>
      </c>
      <c r="B519" t="s">
        <v>46</v>
      </c>
      <c r="C519" t="s">
        <v>200</v>
      </c>
      <c r="D519" t="s">
        <v>202</v>
      </c>
      <c r="E519">
        <v>89.7</v>
      </c>
      <c r="F519">
        <v>20.5</v>
      </c>
      <c r="G519" s="2">
        <v>1.8783555249999999</v>
      </c>
      <c r="H519">
        <v>2</v>
      </c>
      <c r="I519">
        <v>324</v>
      </c>
      <c r="J519">
        <v>6.0000000000000001E-3</v>
      </c>
      <c r="K519">
        <v>2</v>
      </c>
      <c r="L519">
        <v>1</v>
      </c>
      <c r="M519">
        <v>6.0000000000000001E-3</v>
      </c>
      <c r="N519">
        <v>1.421</v>
      </c>
      <c r="O519">
        <v>0.46</v>
      </c>
      <c r="P519">
        <v>0.32300000000000001</v>
      </c>
      <c r="Q519">
        <v>0.68</v>
      </c>
      <c r="R519">
        <v>0.13600000000000001</v>
      </c>
      <c r="S519">
        <v>5.0999999999999997E-2</v>
      </c>
      <c r="T519">
        <v>4.0000000000000001E-3</v>
      </c>
      <c r="U519">
        <v>0.182</v>
      </c>
      <c r="V519" t="s">
        <v>31</v>
      </c>
      <c r="W519">
        <v>0.69899999999999995</v>
      </c>
      <c r="X519">
        <v>0.186</v>
      </c>
      <c r="Y519" s="4">
        <f>IFERROR(35*R519+14.1*S519+15.1*W519, "NA")</f>
        <v>16.033999999999999</v>
      </c>
      <c r="Z519" s="5">
        <f>IFERROR(35*R519+14.1*S519+15.1*X519, "NA")</f>
        <v>8.287700000000001</v>
      </c>
      <c r="AA519" s="5" t="str">
        <f>IFERROR(35*R519+14.1*S519+15.1*V519, "NA")</f>
        <v>NA</v>
      </c>
      <c r="AB519" s="5">
        <f>IFERROR(Y519*P519, "NA")</f>
        <v>5.1789819999999995</v>
      </c>
      <c r="AC519">
        <v>0</v>
      </c>
      <c r="AD519">
        <v>0</v>
      </c>
    </row>
    <row r="520" spans="1:30" hidden="1">
      <c r="A520" t="s">
        <v>101</v>
      </c>
      <c r="B520" t="s">
        <v>100</v>
      </c>
      <c r="C520" t="s">
        <v>70</v>
      </c>
      <c r="D520" t="s">
        <v>90</v>
      </c>
      <c r="E520">
        <v>15</v>
      </c>
      <c r="F520">
        <v>6.9</v>
      </c>
      <c r="G520" s="2">
        <v>0.39349502400000003</v>
      </c>
      <c r="H520">
        <v>2</v>
      </c>
      <c r="I520">
        <v>32</v>
      </c>
      <c r="J520">
        <v>6.3E-2</v>
      </c>
      <c r="K520">
        <v>0</v>
      </c>
      <c r="L520">
        <v>0.1</v>
      </c>
      <c r="M520">
        <v>6.0000000000000001E-3</v>
      </c>
      <c r="N520">
        <v>9.56</v>
      </c>
      <c r="O520" t="s">
        <v>31</v>
      </c>
      <c r="P520" t="s">
        <v>31</v>
      </c>
      <c r="Q520">
        <v>0.9</v>
      </c>
      <c r="R520">
        <v>2.1999999999999999E-2</v>
      </c>
      <c r="S520" t="s">
        <v>31</v>
      </c>
      <c r="T520" t="s">
        <v>31</v>
      </c>
      <c r="U520" t="s">
        <v>31</v>
      </c>
      <c r="V520" t="s">
        <v>31</v>
      </c>
      <c r="W520" t="s">
        <v>31</v>
      </c>
      <c r="X520" t="s">
        <v>31</v>
      </c>
      <c r="Y520" s="4" t="str">
        <f>IFERROR(35*R520+14.1*S520+15.1*W520, "NA")</f>
        <v>NA</v>
      </c>
      <c r="Z520" s="5" t="str">
        <f>IFERROR(35*R520+14.1*S520+15.1*X520, "NA")</f>
        <v>NA</v>
      </c>
      <c r="AA520" s="5" t="str">
        <f>IFERROR(35*R520+14.1*S520+15.1*V520, "NA")</f>
        <v>NA</v>
      </c>
      <c r="AB520" s="5" t="str">
        <f>IFERROR(Z520*P520, "NA")</f>
        <v>NA</v>
      </c>
      <c r="AC520">
        <v>0</v>
      </c>
      <c r="AD520">
        <v>0</v>
      </c>
    </row>
    <row r="521" spans="1:30" hidden="1">
      <c r="A521" t="s">
        <v>82</v>
      </c>
      <c r="B521" t="s">
        <v>81</v>
      </c>
      <c r="C521" t="s">
        <v>128</v>
      </c>
      <c r="D521" t="s">
        <v>126</v>
      </c>
      <c r="E521">
        <v>18</v>
      </c>
      <c r="F521">
        <v>7.4</v>
      </c>
      <c r="G521" s="2">
        <v>0.46147037800000001</v>
      </c>
      <c r="H521">
        <v>1</v>
      </c>
      <c r="I521">
        <v>254</v>
      </c>
      <c r="J521">
        <v>4.0000000000000001E-3</v>
      </c>
      <c r="K521" t="s">
        <v>31</v>
      </c>
      <c r="L521" s="30">
        <v>1.6</v>
      </c>
      <c r="M521">
        <v>6.0000000000000001E-3</v>
      </c>
      <c r="N521">
        <v>0.74199999999999999</v>
      </c>
      <c r="O521">
        <v>0.59</v>
      </c>
      <c r="P521">
        <v>0.56899999999999995</v>
      </c>
      <c r="Q521">
        <v>0.8</v>
      </c>
      <c r="R521">
        <v>7.4999999999999997E-2</v>
      </c>
      <c r="S521">
        <v>4.8000000000000001E-2</v>
      </c>
      <c r="T521">
        <v>5.2999999999999999E-2</v>
      </c>
      <c r="U521">
        <v>0.11</v>
      </c>
      <c r="V521">
        <v>0.88</v>
      </c>
      <c r="W521" t="s">
        <v>31</v>
      </c>
      <c r="X521">
        <v>0.16400000000000001</v>
      </c>
      <c r="Y521" s="4" t="str">
        <f>IFERROR(35*R521+14.1*S521+15.1*W521, "NA")</f>
        <v>NA</v>
      </c>
      <c r="Z521" s="5">
        <f>IFERROR(35*R521+14.1*S521+15.1*X521, "NA")</f>
        <v>5.7782</v>
      </c>
      <c r="AA521" s="5">
        <f>IFERROR(35*R521+14.1*S521+15.1*V521, "NA")</f>
        <v>16.5898</v>
      </c>
      <c r="AB521" s="5">
        <f>IFERROR(AA521*P521, "NA")</f>
        <v>9.4395961999999987</v>
      </c>
      <c r="AC521">
        <v>1</v>
      </c>
      <c r="AD521">
        <v>0</v>
      </c>
    </row>
    <row r="522" spans="1:30" hidden="1">
      <c r="A522" t="s">
        <v>59</v>
      </c>
      <c r="B522" t="s">
        <v>61</v>
      </c>
      <c r="C522" t="s">
        <v>112</v>
      </c>
      <c r="D522" t="s">
        <v>110</v>
      </c>
      <c r="E522">
        <v>200</v>
      </c>
      <c r="F522">
        <v>23.6</v>
      </c>
      <c r="G522" s="2">
        <v>3.785630201</v>
      </c>
      <c r="H522">
        <v>4</v>
      </c>
      <c r="I522">
        <v>750</v>
      </c>
      <c r="J522">
        <v>5.0000000000000001E-3</v>
      </c>
      <c r="K522" t="s">
        <v>31</v>
      </c>
      <c r="L522" s="6">
        <f>G522/N522</f>
        <v>1.0816086288571429</v>
      </c>
      <c r="M522" s="6">
        <f>L522*J522</f>
        <v>5.4080431442857149E-3</v>
      </c>
      <c r="N522">
        <v>3.5</v>
      </c>
      <c r="O522">
        <v>1.1000000000000001</v>
      </c>
      <c r="P522" s="53">
        <f>O522*(1-Q522)</f>
        <v>0.40700000000000003</v>
      </c>
      <c r="Q522">
        <v>0.63</v>
      </c>
      <c r="R522">
        <v>0.61799999999999999</v>
      </c>
      <c r="S522">
        <v>4.5999999999999999E-2</v>
      </c>
      <c r="T522" t="s">
        <v>31</v>
      </c>
      <c r="U522" t="s">
        <v>31</v>
      </c>
      <c r="V522" t="s">
        <v>31</v>
      </c>
      <c r="W522">
        <v>0.32100000000000001</v>
      </c>
      <c r="X522" t="s">
        <v>31</v>
      </c>
      <c r="Y522" s="4">
        <f>IFERROR(35*R522+14.1*S522+15.1*W522, "NA")</f>
        <v>27.125699999999998</v>
      </c>
      <c r="Z522" s="5" t="str">
        <f>IFERROR(35*R522+14.1*S522+15.1*X522, "NA")</f>
        <v>NA</v>
      </c>
      <c r="AA522" s="5" t="str">
        <f>IFERROR(35*R522+14.1*S522+15.1*V522, "NA")</f>
        <v>NA</v>
      </c>
      <c r="AB522" s="5">
        <f>IFERROR(Y522*P522, "NA")</f>
        <v>11.040159900000001</v>
      </c>
      <c r="AC522">
        <v>3</v>
      </c>
      <c r="AD522">
        <v>1</v>
      </c>
    </row>
    <row r="523" spans="1:30" hidden="1">
      <c r="A523" t="s">
        <v>33</v>
      </c>
      <c r="B523" t="s">
        <v>139</v>
      </c>
      <c r="C523" t="s">
        <v>128</v>
      </c>
      <c r="D523" t="s">
        <v>178</v>
      </c>
      <c r="E523">
        <v>32.5</v>
      </c>
      <c r="F523">
        <v>8.9</v>
      </c>
      <c r="G523" s="2">
        <v>0.77343226300000001</v>
      </c>
      <c r="H523">
        <v>17</v>
      </c>
      <c r="I523">
        <v>32</v>
      </c>
      <c r="J523">
        <v>0.53100000000000003</v>
      </c>
      <c r="K523">
        <v>2</v>
      </c>
      <c r="L523">
        <v>0.01</v>
      </c>
      <c r="M523">
        <v>5.0000000000000001E-3</v>
      </c>
      <c r="N523">
        <v>10.4</v>
      </c>
      <c r="O523" t="s">
        <v>31</v>
      </c>
      <c r="P523">
        <v>0.8</v>
      </c>
      <c r="Q523">
        <v>0.71799999999999997</v>
      </c>
      <c r="R523">
        <v>6.8000000000000005E-2</v>
      </c>
      <c r="S523">
        <v>5.3999999999999999E-2</v>
      </c>
      <c r="T523" t="s">
        <v>31</v>
      </c>
      <c r="U523" t="s">
        <v>31</v>
      </c>
      <c r="V523" t="s">
        <v>31</v>
      </c>
      <c r="W523">
        <v>0.23799999999999999</v>
      </c>
      <c r="X523" t="s">
        <v>31</v>
      </c>
      <c r="Y523" s="4">
        <f>IFERROR(35*R523+14.1*S523+15.1*W523, "NA")</f>
        <v>6.7352000000000007</v>
      </c>
      <c r="Z523" s="5" t="str">
        <f>IFERROR(35*R523+14.1*S523+15.1*X523, "NA")</f>
        <v>NA</v>
      </c>
      <c r="AA523" s="5" t="str">
        <f>IFERROR(35*R523+14.1*S523+15.1*V523, "NA")</f>
        <v>NA</v>
      </c>
      <c r="AB523" s="5">
        <f>IFERROR(Y523*P523, "NA")</f>
        <v>5.3881600000000009</v>
      </c>
      <c r="AC523">
        <v>0</v>
      </c>
      <c r="AD523">
        <v>0</v>
      </c>
    </row>
    <row r="524" spans="1:30" hidden="1">
      <c r="A524" t="s">
        <v>45</v>
      </c>
      <c r="B524" t="s">
        <v>158</v>
      </c>
      <c r="C524" t="s">
        <v>128</v>
      </c>
      <c r="D524" t="s">
        <v>169</v>
      </c>
      <c r="E524">
        <v>39</v>
      </c>
      <c r="F524">
        <v>8.3000000000000007</v>
      </c>
      <c r="G524" s="2">
        <v>0.90704089499999996</v>
      </c>
      <c r="H524">
        <v>1</v>
      </c>
      <c r="I524">
        <v>254</v>
      </c>
      <c r="J524">
        <v>4.0000000000000001E-3</v>
      </c>
      <c r="K524" t="s">
        <v>31</v>
      </c>
      <c r="L524" s="30">
        <v>1.25</v>
      </c>
      <c r="M524">
        <v>5.0000000000000001E-3</v>
      </c>
      <c r="N524" t="s">
        <v>31</v>
      </c>
      <c r="O524" t="s">
        <v>31</v>
      </c>
      <c r="P524" t="s">
        <v>31</v>
      </c>
      <c r="Q524" t="s">
        <v>31</v>
      </c>
      <c r="R524" t="s">
        <v>31</v>
      </c>
      <c r="S524" t="s">
        <v>31</v>
      </c>
      <c r="T524" t="s">
        <v>31</v>
      </c>
      <c r="U524" t="s">
        <v>31</v>
      </c>
      <c r="V524" t="s">
        <v>31</v>
      </c>
      <c r="W524" t="s">
        <v>31</v>
      </c>
      <c r="X524" t="s">
        <v>31</v>
      </c>
      <c r="Y524" s="4" t="str">
        <f>IFERROR(35*R524+14.1*S524+15.1*W524, "NA")</f>
        <v>NA</v>
      </c>
      <c r="Z524" s="5" t="str">
        <f>IFERROR(35*R524+14.1*S524+15.1*X524, "NA")</f>
        <v>NA</v>
      </c>
      <c r="AA524" s="5" t="str">
        <f>IFERROR(35*R524+14.1*S524+15.1*V524, "NA")</f>
        <v>NA</v>
      </c>
      <c r="AB524" s="5" t="str">
        <f>IFERROR(Z524*P524, "NA")</f>
        <v>NA</v>
      </c>
      <c r="AC524">
        <v>2</v>
      </c>
      <c r="AD524">
        <v>0</v>
      </c>
    </row>
    <row r="525" spans="1:30" hidden="1">
      <c r="A525" t="s">
        <v>33</v>
      </c>
      <c r="B525" t="s">
        <v>30</v>
      </c>
      <c r="C525" t="s">
        <v>200</v>
      </c>
      <c r="D525" t="s">
        <v>202</v>
      </c>
      <c r="E525">
        <v>89.7</v>
      </c>
      <c r="F525">
        <v>20.5</v>
      </c>
      <c r="G525" s="2">
        <v>1.8783555249999999</v>
      </c>
      <c r="H525">
        <v>4</v>
      </c>
      <c r="I525">
        <v>140</v>
      </c>
      <c r="J525">
        <v>2.9000000000000001E-2</v>
      </c>
      <c r="K525" t="s">
        <v>31</v>
      </c>
      <c r="L525">
        <v>0.14000000000000001</v>
      </c>
      <c r="M525">
        <v>4.0000000000000001E-3</v>
      </c>
      <c r="N525">
        <v>14.87</v>
      </c>
      <c r="O525" t="s">
        <v>31</v>
      </c>
      <c r="P525" s="6">
        <v>1.1896</v>
      </c>
      <c r="Q525" t="s">
        <v>31</v>
      </c>
      <c r="R525">
        <v>3.6999999999999998E-2</v>
      </c>
      <c r="S525">
        <v>0.121</v>
      </c>
      <c r="T525">
        <v>8.0000000000000002E-3</v>
      </c>
      <c r="U525">
        <v>7.6999999999999999E-2</v>
      </c>
      <c r="V525" t="s">
        <v>31</v>
      </c>
      <c r="W525" t="s">
        <v>31</v>
      </c>
      <c r="X525">
        <v>8.4000000000000005E-2</v>
      </c>
      <c r="Y525" s="4" t="str">
        <f>IFERROR(35*R525+14.1*S525+15.1*W525, "NA")</f>
        <v>NA</v>
      </c>
      <c r="Z525" s="5">
        <f>IFERROR(35*R525+14.1*S525+15.1*X525, "NA")</f>
        <v>4.2694999999999999</v>
      </c>
      <c r="AA525" s="5" t="str">
        <f>IFERROR(35*R525+14.1*S525+15.1*V525, "NA")</f>
        <v>NA</v>
      </c>
      <c r="AB525" s="5">
        <f>IFERROR(Z525*P525, "NA")</f>
        <v>5.0789971999999999</v>
      </c>
      <c r="AC525">
        <v>0</v>
      </c>
      <c r="AD525">
        <v>2</v>
      </c>
    </row>
    <row r="526" spans="1:30" hidden="1">
      <c r="A526" t="s">
        <v>47</v>
      </c>
      <c r="B526" t="s">
        <v>46</v>
      </c>
      <c r="C526" t="s">
        <v>204</v>
      </c>
      <c r="D526" t="s">
        <v>210</v>
      </c>
      <c r="E526">
        <v>69.5</v>
      </c>
      <c r="F526">
        <v>13.3</v>
      </c>
      <c r="G526" s="2">
        <v>1.5029055069999999</v>
      </c>
      <c r="H526">
        <v>2</v>
      </c>
      <c r="I526">
        <v>750</v>
      </c>
      <c r="J526">
        <v>3.0000000000000001E-3</v>
      </c>
      <c r="K526" t="s">
        <v>31</v>
      </c>
      <c r="L526" s="30">
        <v>1.6</v>
      </c>
      <c r="M526">
        <v>4.0000000000000001E-3</v>
      </c>
      <c r="N526">
        <v>1.421</v>
      </c>
      <c r="O526">
        <v>0.46</v>
      </c>
      <c r="P526">
        <v>0.32300000000000001</v>
      </c>
      <c r="Q526">
        <v>0.68</v>
      </c>
      <c r="R526">
        <v>0.13600000000000001</v>
      </c>
      <c r="S526">
        <v>5.0999999999999997E-2</v>
      </c>
      <c r="T526">
        <v>4.0000000000000001E-3</v>
      </c>
      <c r="U526">
        <v>0.182</v>
      </c>
      <c r="V526" t="s">
        <v>31</v>
      </c>
      <c r="W526">
        <v>0.69899999999999995</v>
      </c>
      <c r="X526">
        <v>0.186</v>
      </c>
      <c r="Y526" s="4">
        <f>IFERROR(35*R526+14.1*S526+15.1*W526, "NA")</f>
        <v>16.033999999999999</v>
      </c>
      <c r="Z526" s="5">
        <f>IFERROR(35*R526+14.1*S526+15.1*X526, "NA")</f>
        <v>8.287700000000001</v>
      </c>
      <c r="AA526" s="5" t="str">
        <f>IFERROR(35*R526+14.1*S526+15.1*V526, "NA")</f>
        <v>NA</v>
      </c>
      <c r="AB526" s="5">
        <f>IFERROR(Y526*P526, "NA")</f>
        <v>5.1789819999999995</v>
      </c>
      <c r="AC526">
        <v>1</v>
      </c>
      <c r="AD526">
        <v>0</v>
      </c>
    </row>
    <row r="527" spans="1:30" hidden="1">
      <c r="A527" t="s">
        <v>59</v>
      </c>
      <c r="B527" t="s">
        <v>61</v>
      </c>
      <c r="C527" t="s">
        <v>64</v>
      </c>
      <c r="D527" t="s">
        <v>125</v>
      </c>
      <c r="E527">
        <v>164</v>
      </c>
      <c r="F527">
        <v>25</v>
      </c>
      <c r="G527" s="2">
        <v>3.1828143249999998</v>
      </c>
      <c r="H527">
        <v>3</v>
      </c>
      <c r="I527">
        <v>750</v>
      </c>
      <c r="J527">
        <v>4.0000000000000001E-3</v>
      </c>
      <c r="K527" t="s">
        <v>31</v>
      </c>
      <c r="L527" s="30">
        <v>1</v>
      </c>
      <c r="M527">
        <v>4.0000000000000001E-3</v>
      </c>
      <c r="N527">
        <v>3.5</v>
      </c>
      <c r="O527">
        <v>1.1000000000000001</v>
      </c>
      <c r="P527" s="53">
        <f>O527*(1-Q527)</f>
        <v>0.40700000000000003</v>
      </c>
      <c r="Q527">
        <v>0.63</v>
      </c>
      <c r="R527">
        <v>0.61799999999999999</v>
      </c>
      <c r="S527">
        <v>4.5999999999999999E-2</v>
      </c>
      <c r="T527" t="s">
        <v>31</v>
      </c>
      <c r="U527" t="s">
        <v>31</v>
      </c>
      <c r="V527" t="s">
        <v>31</v>
      </c>
      <c r="W527">
        <v>0.32100000000000001</v>
      </c>
      <c r="X527" t="s">
        <v>31</v>
      </c>
      <c r="Y527" s="4">
        <f>IFERROR(35*R527+14.1*S527+15.1*W527, "NA")</f>
        <v>27.125699999999998</v>
      </c>
      <c r="Z527" s="5" t="str">
        <f>IFERROR(35*R527+14.1*S527+15.1*X527, "NA")</f>
        <v>NA</v>
      </c>
      <c r="AA527" s="5" t="str">
        <f>IFERROR(35*R527+14.1*S527+15.1*V527, "NA")</f>
        <v>NA</v>
      </c>
      <c r="AB527" s="5">
        <f>IFERROR(Y527*P527, "NA")</f>
        <v>11.040159900000001</v>
      </c>
      <c r="AC527">
        <v>2</v>
      </c>
      <c r="AD527">
        <v>1</v>
      </c>
    </row>
    <row r="528" spans="1:30" hidden="1">
      <c r="A528" t="s">
        <v>33</v>
      </c>
      <c r="B528" t="s">
        <v>30</v>
      </c>
      <c r="C528" t="s">
        <v>32</v>
      </c>
      <c r="D528" t="s">
        <v>29</v>
      </c>
      <c r="E528">
        <v>1250</v>
      </c>
      <c r="F528">
        <v>19.100000000000001</v>
      </c>
      <c r="G528" s="2">
        <v>18.781880900000001</v>
      </c>
      <c r="H528">
        <v>2</v>
      </c>
      <c r="I528">
        <v>750</v>
      </c>
      <c r="J528">
        <v>3.0000000000000001E-3</v>
      </c>
      <c r="K528" t="s">
        <v>31</v>
      </c>
      <c r="L528" s="30">
        <v>0.13</v>
      </c>
      <c r="M528">
        <v>3.0000000000000001E-3</v>
      </c>
      <c r="N528">
        <v>14.87</v>
      </c>
      <c r="O528" t="s">
        <v>31</v>
      </c>
      <c r="P528" s="6">
        <v>1.1896</v>
      </c>
      <c r="Q528" t="s">
        <v>31</v>
      </c>
      <c r="R528">
        <v>3.6999999999999998E-2</v>
      </c>
      <c r="S528">
        <v>0.121</v>
      </c>
      <c r="T528">
        <v>8.0000000000000002E-3</v>
      </c>
      <c r="U528">
        <v>7.6999999999999999E-2</v>
      </c>
      <c r="V528" t="s">
        <v>31</v>
      </c>
      <c r="W528" t="s">
        <v>31</v>
      </c>
      <c r="X528">
        <v>8.4000000000000005E-2</v>
      </c>
      <c r="Y528" s="4" t="str">
        <f>IFERROR(35*R528+14.1*S528+15.1*W528, "NA")</f>
        <v>NA</v>
      </c>
      <c r="Z528" s="5">
        <f>IFERROR(35*R528+14.1*S528+15.1*X528, "NA")</f>
        <v>4.2694999999999999</v>
      </c>
      <c r="AA528" s="5" t="str">
        <f>IFERROR(35*R528+14.1*S528+15.1*V528, "NA")</f>
        <v>NA</v>
      </c>
      <c r="AB528" s="5">
        <f>IFERROR(Z528*P528, "NA")</f>
        <v>5.0789971999999999</v>
      </c>
      <c r="AC528">
        <v>1</v>
      </c>
      <c r="AD528">
        <v>2</v>
      </c>
    </row>
    <row r="529" spans="1:30" hidden="1">
      <c r="A529" t="s">
        <v>33</v>
      </c>
      <c r="B529" t="s">
        <v>30</v>
      </c>
      <c r="C529" t="s">
        <v>128</v>
      </c>
      <c r="D529" t="s">
        <v>168</v>
      </c>
      <c r="E529">
        <v>18.7</v>
      </c>
      <c r="F529">
        <v>6.1</v>
      </c>
      <c r="G529" s="2">
        <v>0.47711740499999999</v>
      </c>
      <c r="H529">
        <v>10</v>
      </c>
      <c r="I529">
        <v>140</v>
      </c>
      <c r="J529">
        <v>7.0999999999999994E-2</v>
      </c>
      <c r="K529" t="s">
        <v>31</v>
      </c>
      <c r="L529">
        <v>0.04</v>
      </c>
      <c r="M529">
        <v>3.0000000000000001E-3</v>
      </c>
      <c r="N529">
        <v>14.87</v>
      </c>
      <c r="O529" t="s">
        <v>31</v>
      </c>
      <c r="P529" s="6">
        <v>1.1896</v>
      </c>
      <c r="Q529" t="s">
        <v>31</v>
      </c>
      <c r="R529">
        <v>3.6999999999999998E-2</v>
      </c>
      <c r="S529">
        <v>0.121</v>
      </c>
      <c r="T529">
        <v>8.0000000000000002E-3</v>
      </c>
      <c r="U529">
        <v>7.6999999999999999E-2</v>
      </c>
      <c r="V529" t="s">
        <v>31</v>
      </c>
      <c r="W529" t="s">
        <v>31</v>
      </c>
      <c r="X529">
        <v>8.4000000000000005E-2</v>
      </c>
      <c r="Y529" s="4" t="str">
        <f>IFERROR(35*R529+14.1*S529+15.1*W529, "NA")</f>
        <v>NA</v>
      </c>
      <c r="Z529" s="5">
        <f>IFERROR(35*R529+14.1*S529+15.1*X529, "NA")</f>
        <v>4.2694999999999999</v>
      </c>
      <c r="AA529" s="5" t="str">
        <f>IFERROR(35*R529+14.1*S529+15.1*V529, "NA")</f>
        <v>NA</v>
      </c>
      <c r="AB529" s="5">
        <f>IFERROR(Z529*P529, "NA")</f>
        <v>5.0789971999999999</v>
      </c>
      <c r="AC529">
        <v>0</v>
      </c>
      <c r="AD529">
        <v>2</v>
      </c>
    </row>
    <row r="530" spans="1:30" hidden="1">
      <c r="A530" t="s">
        <v>33</v>
      </c>
      <c r="B530" t="s">
        <v>30</v>
      </c>
      <c r="C530" t="s">
        <v>200</v>
      </c>
      <c r="D530" t="s">
        <v>202</v>
      </c>
      <c r="E530">
        <v>89.7</v>
      </c>
      <c r="F530">
        <v>20.5</v>
      </c>
      <c r="G530" s="2">
        <v>1.8783555249999999</v>
      </c>
      <c r="H530">
        <v>1</v>
      </c>
      <c r="I530">
        <v>48.2</v>
      </c>
      <c r="J530">
        <v>2.1000000000000001E-2</v>
      </c>
      <c r="K530">
        <v>1</v>
      </c>
      <c r="L530">
        <v>0.14000000000000001</v>
      </c>
      <c r="M530">
        <v>3.0000000000000001E-3</v>
      </c>
      <c r="N530">
        <v>14.87</v>
      </c>
      <c r="O530" t="s">
        <v>31</v>
      </c>
      <c r="P530" s="6">
        <v>1.1896</v>
      </c>
      <c r="Q530" t="s">
        <v>31</v>
      </c>
      <c r="R530">
        <v>3.6999999999999998E-2</v>
      </c>
      <c r="S530">
        <v>0.121</v>
      </c>
      <c r="T530">
        <v>8.0000000000000002E-3</v>
      </c>
      <c r="U530">
        <v>7.6999999999999999E-2</v>
      </c>
      <c r="V530" t="s">
        <v>31</v>
      </c>
      <c r="W530" t="s">
        <v>31</v>
      </c>
      <c r="X530">
        <v>8.4000000000000005E-2</v>
      </c>
      <c r="Y530" s="4" t="str">
        <f>IFERROR(35*R530+14.1*S530+15.1*W530, "NA")</f>
        <v>NA</v>
      </c>
      <c r="Z530" s="5">
        <f>IFERROR(35*R530+14.1*S530+15.1*X530, "NA")</f>
        <v>4.2694999999999999</v>
      </c>
      <c r="AA530" s="5" t="str">
        <f>IFERROR(35*R530+14.1*S530+15.1*V530, "NA")</f>
        <v>NA</v>
      </c>
      <c r="AB530" s="5">
        <f>IFERROR(Z530*P530, "NA")</f>
        <v>5.0789971999999999</v>
      </c>
      <c r="AC530">
        <v>0</v>
      </c>
      <c r="AD530">
        <v>2</v>
      </c>
    </row>
    <row r="531" spans="1:30" hidden="1">
      <c r="A531" t="s">
        <v>33</v>
      </c>
      <c r="B531" t="s">
        <v>139</v>
      </c>
      <c r="C531" t="s">
        <v>128</v>
      </c>
      <c r="D531" t="s">
        <v>169</v>
      </c>
      <c r="E531">
        <v>39</v>
      </c>
      <c r="F531">
        <v>8.3000000000000007</v>
      </c>
      <c r="G531" s="2">
        <v>0.90704089499999996</v>
      </c>
      <c r="H531">
        <v>1</v>
      </c>
      <c r="I531">
        <v>17</v>
      </c>
      <c r="J531">
        <v>5.8999999999999997E-2</v>
      </c>
      <c r="K531">
        <v>1</v>
      </c>
      <c r="L531">
        <v>0.05</v>
      </c>
      <c r="M531">
        <v>3.0000000000000001E-3</v>
      </c>
      <c r="N531">
        <v>10.4</v>
      </c>
      <c r="O531" t="s">
        <v>31</v>
      </c>
      <c r="P531">
        <v>0.8</v>
      </c>
      <c r="Q531">
        <v>0.71799999999999997</v>
      </c>
      <c r="R531">
        <v>6.8000000000000005E-2</v>
      </c>
      <c r="S531">
        <v>5.3999999999999999E-2</v>
      </c>
      <c r="T531" t="s">
        <v>31</v>
      </c>
      <c r="U531" t="s">
        <v>31</v>
      </c>
      <c r="V531" t="s">
        <v>31</v>
      </c>
      <c r="W531">
        <v>0.23799999999999999</v>
      </c>
      <c r="X531" t="s">
        <v>31</v>
      </c>
      <c r="Y531" s="4">
        <f>IFERROR(35*R531+14.1*S531+15.1*W531, "NA")</f>
        <v>6.7352000000000007</v>
      </c>
      <c r="Z531" s="5" t="str">
        <f>IFERROR(35*R531+14.1*S531+15.1*X531, "NA")</f>
        <v>NA</v>
      </c>
      <c r="AA531" s="5" t="str">
        <f>IFERROR(35*R531+14.1*S531+15.1*V531, "NA")</f>
        <v>NA</v>
      </c>
      <c r="AB531" s="5">
        <f>IFERROR(Y531*P531, "NA")</f>
        <v>5.3881600000000009</v>
      </c>
      <c r="AC531">
        <v>0</v>
      </c>
      <c r="AD531">
        <v>0</v>
      </c>
    </row>
    <row r="532" spans="1:30" hidden="1">
      <c r="A532" t="s">
        <v>47</v>
      </c>
      <c r="B532" t="s">
        <v>46</v>
      </c>
      <c r="C532" t="s">
        <v>112</v>
      </c>
      <c r="D532" t="s">
        <v>197</v>
      </c>
      <c r="E532">
        <v>68.099999999999994</v>
      </c>
      <c r="F532">
        <v>16.600000000000001</v>
      </c>
      <c r="G532" s="2">
        <v>1.4764118180000001</v>
      </c>
      <c r="H532">
        <v>1</v>
      </c>
      <c r="I532">
        <v>750</v>
      </c>
      <c r="J532">
        <v>1E-3</v>
      </c>
      <c r="K532" t="s">
        <v>31</v>
      </c>
      <c r="L532" s="30">
        <v>1.92</v>
      </c>
      <c r="M532">
        <v>3.0000000000000001E-3</v>
      </c>
      <c r="N532">
        <v>1.421</v>
      </c>
      <c r="O532">
        <v>0.46</v>
      </c>
      <c r="P532">
        <v>0.32300000000000001</v>
      </c>
      <c r="Q532">
        <v>0.68</v>
      </c>
      <c r="R532">
        <v>0.13600000000000001</v>
      </c>
      <c r="S532">
        <v>5.0999999999999997E-2</v>
      </c>
      <c r="T532">
        <v>4.0000000000000001E-3</v>
      </c>
      <c r="U532">
        <v>0.182</v>
      </c>
      <c r="V532" t="s">
        <v>31</v>
      </c>
      <c r="W532">
        <v>0.69899999999999995</v>
      </c>
      <c r="X532">
        <v>0.186</v>
      </c>
      <c r="Y532" s="4">
        <f>IFERROR(35*R532+14.1*S532+15.1*W532, "NA")</f>
        <v>16.033999999999999</v>
      </c>
      <c r="Z532" s="5">
        <f>IFERROR(35*R532+14.1*S532+15.1*X532, "NA")</f>
        <v>8.287700000000001</v>
      </c>
      <c r="AA532" s="5" t="str">
        <f>IFERROR(35*R532+14.1*S532+15.1*V532, "NA")</f>
        <v>NA</v>
      </c>
      <c r="AB532" s="5">
        <f>IFERROR(Y532*P532, "NA")</f>
        <v>5.1789819999999995</v>
      </c>
      <c r="AC532">
        <v>1</v>
      </c>
      <c r="AD532">
        <v>0</v>
      </c>
    </row>
    <row r="533" spans="1:30" hidden="1">
      <c r="A533" t="s">
        <v>33</v>
      </c>
      <c r="B533" t="s">
        <v>30</v>
      </c>
      <c r="C533" t="s">
        <v>70</v>
      </c>
      <c r="D533" t="s">
        <v>90</v>
      </c>
      <c r="E533">
        <v>15</v>
      </c>
      <c r="F533">
        <v>6.9</v>
      </c>
      <c r="G533" s="2">
        <v>0.39349502400000003</v>
      </c>
      <c r="H533">
        <v>1</v>
      </c>
      <c r="I533">
        <v>48.2</v>
      </c>
      <c r="J533">
        <v>2.1000000000000001E-2</v>
      </c>
      <c r="K533">
        <v>2</v>
      </c>
      <c r="L533">
        <v>0.09</v>
      </c>
      <c r="M533">
        <v>2E-3</v>
      </c>
      <c r="N533">
        <v>14.87</v>
      </c>
      <c r="O533" t="s">
        <v>31</v>
      </c>
      <c r="P533" s="6">
        <v>1.1896</v>
      </c>
      <c r="Q533" t="s">
        <v>31</v>
      </c>
      <c r="R533">
        <v>3.6999999999999998E-2</v>
      </c>
      <c r="S533">
        <v>0.121</v>
      </c>
      <c r="T533">
        <v>8.0000000000000002E-3</v>
      </c>
      <c r="U533">
        <v>7.6999999999999999E-2</v>
      </c>
      <c r="V533" t="s">
        <v>31</v>
      </c>
      <c r="W533" t="s">
        <v>31</v>
      </c>
      <c r="X533">
        <v>8.4000000000000005E-2</v>
      </c>
      <c r="Y533" s="4" t="str">
        <f>IFERROR(35*R533+14.1*S533+15.1*W533, "NA")</f>
        <v>NA</v>
      </c>
      <c r="Z533" s="5">
        <f>IFERROR(35*R533+14.1*S533+15.1*X533, "NA")</f>
        <v>4.2694999999999999</v>
      </c>
      <c r="AA533" s="5" t="str">
        <f>IFERROR(35*R533+14.1*S533+15.1*V533, "NA")</f>
        <v>NA</v>
      </c>
      <c r="AB533" s="5">
        <f>IFERROR(Z533*P533, "NA")</f>
        <v>5.0789971999999999</v>
      </c>
      <c r="AC533">
        <v>0</v>
      </c>
      <c r="AD533">
        <v>2</v>
      </c>
    </row>
    <row r="534" spans="1:30" hidden="1">
      <c r="A534" t="s">
        <v>33</v>
      </c>
      <c r="B534" t="s">
        <v>30</v>
      </c>
      <c r="C534" t="s">
        <v>128</v>
      </c>
      <c r="D534" t="s">
        <v>178</v>
      </c>
      <c r="E534">
        <v>32.5</v>
      </c>
      <c r="F534">
        <v>8.9</v>
      </c>
      <c r="G534" s="2">
        <v>0.77343226300000001</v>
      </c>
      <c r="H534">
        <v>1</v>
      </c>
      <c r="I534">
        <v>250</v>
      </c>
      <c r="J534">
        <v>4.0000000000000001E-3</v>
      </c>
      <c r="K534" t="s">
        <v>31</v>
      </c>
      <c r="L534" s="30">
        <v>0.48</v>
      </c>
      <c r="M534">
        <v>2E-3</v>
      </c>
      <c r="N534">
        <v>14.87</v>
      </c>
      <c r="O534" t="s">
        <v>31</v>
      </c>
      <c r="P534" s="6">
        <v>1.1896</v>
      </c>
      <c r="Q534" t="s">
        <v>31</v>
      </c>
      <c r="R534">
        <v>3.6999999999999998E-2</v>
      </c>
      <c r="S534">
        <v>0.121</v>
      </c>
      <c r="T534">
        <v>8.0000000000000002E-3</v>
      </c>
      <c r="U534">
        <v>7.6999999999999999E-2</v>
      </c>
      <c r="V534" t="s">
        <v>31</v>
      </c>
      <c r="W534" t="s">
        <v>31</v>
      </c>
      <c r="X534">
        <v>8.4000000000000005E-2</v>
      </c>
      <c r="Y534" s="4" t="str">
        <f>IFERROR(35*R534+14.1*S534+15.1*W534, "NA")</f>
        <v>NA</v>
      </c>
      <c r="Z534" s="5">
        <f>IFERROR(35*R534+14.1*S534+15.1*X534, "NA")</f>
        <v>4.2694999999999999</v>
      </c>
      <c r="AA534" s="5" t="str">
        <f>IFERROR(35*R534+14.1*S534+15.1*V534, "NA")</f>
        <v>NA</v>
      </c>
      <c r="AB534" s="5">
        <f>IFERROR(Z534*P534, "NA")</f>
        <v>5.0789971999999999</v>
      </c>
      <c r="AC534">
        <v>1</v>
      </c>
      <c r="AD534">
        <v>2</v>
      </c>
    </row>
    <row r="535" spans="1:30" hidden="1">
      <c r="A535" t="s">
        <v>33</v>
      </c>
      <c r="B535" t="s">
        <v>30</v>
      </c>
      <c r="C535" t="s">
        <v>112</v>
      </c>
      <c r="D535" t="s">
        <v>197</v>
      </c>
      <c r="E535">
        <v>68.099999999999994</v>
      </c>
      <c r="F535">
        <v>16.600000000000001</v>
      </c>
      <c r="G535" s="2">
        <v>1.4764118180000001</v>
      </c>
      <c r="H535">
        <v>1</v>
      </c>
      <c r="I535">
        <v>140</v>
      </c>
      <c r="J535">
        <v>7.0000000000000001E-3</v>
      </c>
      <c r="K535" t="s">
        <v>31</v>
      </c>
      <c r="L535">
        <v>0.34</v>
      </c>
      <c r="M535">
        <v>2E-3</v>
      </c>
      <c r="N535">
        <v>14.87</v>
      </c>
      <c r="O535" t="s">
        <v>31</v>
      </c>
      <c r="P535" s="6">
        <v>1.1896</v>
      </c>
      <c r="Q535" t="s">
        <v>31</v>
      </c>
      <c r="R535">
        <v>3.6999999999999998E-2</v>
      </c>
      <c r="S535">
        <v>0.121</v>
      </c>
      <c r="T535">
        <v>8.0000000000000002E-3</v>
      </c>
      <c r="U535">
        <v>7.6999999999999999E-2</v>
      </c>
      <c r="V535" t="s">
        <v>31</v>
      </c>
      <c r="W535" t="s">
        <v>31</v>
      </c>
      <c r="X535">
        <v>8.4000000000000005E-2</v>
      </c>
      <c r="Y535" s="4" t="str">
        <f>IFERROR(35*R535+14.1*S535+15.1*W535, "NA")</f>
        <v>NA</v>
      </c>
      <c r="Z535" s="5">
        <f>IFERROR(35*R535+14.1*S535+15.1*X535, "NA")</f>
        <v>4.2694999999999999</v>
      </c>
      <c r="AA535" s="5" t="str">
        <f>IFERROR(35*R535+14.1*S535+15.1*V535, "NA")</f>
        <v>NA</v>
      </c>
      <c r="AB535" s="5">
        <f>IFERROR(Z535*P535, "NA")</f>
        <v>5.0789971999999999</v>
      </c>
      <c r="AC535">
        <v>0</v>
      </c>
      <c r="AD535">
        <v>2</v>
      </c>
    </row>
    <row r="536" spans="1:30" hidden="1">
      <c r="A536" t="s">
        <v>33</v>
      </c>
      <c r="B536" t="s">
        <v>30</v>
      </c>
      <c r="C536" t="s">
        <v>200</v>
      </c>
      <c r="D536" t="s">
        <v>198</v>
      </c>
      <c r="E536">
        <v>73.3</v>
      </c>
      <c r="F536">
        <v>17.5</v>
      </c>
      <c r="G536" s="2">
        <v>1.574482658</v>
      </c>
      <c r="H536">
        <v>1</v>
      </c>
      <c r="I536">
        <v>140</v>
      </c>
      <c r="J536">
        <v>7.0000000000000001E-3</v>
      </c>
      <c r="K536" t="s">
        <v>31</v>
      </c>
      <c r="L536">
        <v>0.12</v>
      </c>
      <c r="M536">
        <v>1E-3</v>
      </c>
      <c r="N536">
        <v>14.87</v>
      </c>
      <c r="O536" t="s">
        <v>31</v>
      </c>
      <c r="P536" s="6">
        <v>1.1896</v>
      </c>
      <c r="Q536" t="s">
        <v>31</v>
      </c>
      <c r="R536">
        <v>3.6999999999999998E-2</v>
      </c>
      <c r="S536">
        <v>0.121</v>
      </c>
      <c r="T536">
        <v>8.0000000000000002E-3</v>
      </c>
      <c r="U536">
        <v>7.6999999999999999E-2</v>
      </c>
      <c r="V536" t="s">
        <v>31</v>
      </c>
      <c r="W536" t="s">
        <v>31</v>
      </c>
      <c r="X536">
        <v>8.4000000000000005E-2</v>
      </c>
      <c r="Y536" s="4" t="str">
        <f>IFERROR(35*R536+14.1*S536+15.1*W536, "NA")</f>
        <v>NA</v>
      </c>
      <c r="Z536" s="5">
        <f>IFERROR(35*R536+14.1*S536+15.1*X536, "NA")</f>
        <v>4.2694999999999999</v>
      </c>
      <c r="AA536" s="5" t="str">
        <f>IFERROR(35*R536+14.1*S536+15.1*V536, "NA")</f>
        <v>NA</v>
      </c>
      <c r="AB536" s="5">
        <f>IFERROR(Z536*P536, "NA")</f>
        <v>5.0789971999999999</v>
      </c>
      <c r="AC536">
        <v>0</v>
      </c>
      <c r="AD536">
        <v>2</v>
      </c>
    </row>
    <row r="537" spans="1:30" hidden="1">
      <c r="A537" t="s">
        <v>33</v>
      </c>
      <c r="B537" t="s">
        <v>30</v>
      </c>
      <c r="C537" t="s">
        <v>200</v>
      </c>
      <c r="D537" t="s">
        <v>202</v>
      </c>
      <c r="E537">
        <v>89.7</v>
      </c>
      <c r="F537">
        <v>20.5</v>
      </c>
      <c r="G537" s="2">
        <v>1.8783555249999999</v>
      </c>
      <c r="H537">
        <v>3</v>
      </c>
      <c r="I537">
        <v>750</v>
      </c>
      <c r="J537">
        <v>4.0000000000000001E-3</v>
      </c>
      <c r="K537" t="s">
        <v>31</v>
      </c>
      <c r="L537" s="30">
        <v>0.14000000000000001</v>
      </c>
      <c r="M537">
        <v>1E-3</v>
      </c>
      <c r="N537">
        <v>14.87</v>
      </c>
      <c r="O537" t="s">
        <v>31</v>
      </c>
      <c r="P537" s="6">
        <v>1.1896</v>
      </c>
      <c r="Q537" t="s">
        <v>31</v>
      </c>
      <c r="R537">
        <v>3.6999999999999998E-2</v>
      </c>
      <c r="S537">
        <v>0.121</v>
      </c>
      <c r="T537">
        <v>8.0000000000000002E-3</v>
      </c>
      <c r="U537">
        <v>7.6999999999999999E-2</v>
      </c>
      <c r="V537" t="s">
        <v>31</v>
      </c>
      <c r="W537" t="s">
        <v>31</v>
      </c>
      <c r="X537">
        <v>8.4000000000000005E-2</v>
      </c>
      <c r="Y537" s="4" t="str">
        <f>IFERROR(35*R537+14.1*S537+15.1*W537, "NA")</f>
        <v>NA</v>
      </c>
      <c r="Z537" s="5">
        <f>IFERROR(35*R537+14.1*S537+15.1*X537, "NA")</f>
        <v>4.2694999999999999</v>
      </c>
      <c r="AA537" s="5" t="str">
        <f>IFERROR(35*R537+14.1*S537+15.1*V537, "NA")</f>
        <v>NA</v>
      </c>
      <c r="AB537" s="5">
        <f>IFERROR(Z537*P537, "NA")</f>
        <v>5.0789971999999999</v>
      </c>
      <c r="AC537">
        <v>1</v>
      </c>
      <c r="AD537">
        <v>2</v>
      </c>
    </row>
    <row r="538" spans="1:30" hidden="1">
      <c r="A538" t="s">
        <v>33</v>
      </c>
      <c r="B538" t="s">
        <v>30</v>
      </c>
      <c r="C538" t="s">
        <v>204</v>
      </c>
      <c r="D538" t="s">
        <v>210</v>
      </c>
      <c r="E538">
        <v>69.5</v>
      </c>
      <c r="F538">
        <v>13.3</v>
      </c>
      <c r="G538" s="2">
        <v>1.5029055069999999</v>
      </c>
      <c r="H538">
        <v>2</v>
      </c>
      <c r="I538">
        <v>140</v>
      </c>
      <c r="J538">
        <v>1.4E-2</v>
      </c>
      <c r="K538" t="s">
        <v>31</v>
      </c>
      <c r="L538">
        <v>0.09</v>
      </c>
      <c r="M538">
        <v>1E-3</v>
      </c>
      <c r="N538">
        <v>14.87</v>
      </c>
      <c r="O538" t="s">
        <v>31</v>
      </c>
      <c r="P538" s="6">
        <v>1.1896</v>
      </c>
      <c r="Q538" t="s">
        <v>31</v>
      </c>
      <c r="R538">
        <v>3.6999999999999998E-2</v>
      </c>
      <c r="S538">
        <v>0.121</v>
      </c>
      <c r="T538">
        <v>8.0000000000000002E-3</v>
      </c>
      <c r="U538">
        <v>7.6999999999999999E-2</v>
      </c>
      <c r="V538" t="s">
        <v>31</v>
      </c>
      <c r="W538" t="s">
        <v>31</v>
      </c>
      <c r="X538">
        <v>8.4000000000000005E-2</v>
      </c>
      <c r="Y538" s="4" t="str">
        <f>IFERROR(35*R538+14.1*S538+15.1*W538, "NA")</f>
        <v>NA</v>
      </c>
      <c r="Z538" s="5">
        <f>IFERROR(35*R538+14.1*S538+15.1*X538, "NA")</f>
        <v>4.2694999999999999</v>
      </c>
      <c r="AA538" s="5" t="str">
        <f>IFERROR(35*R538+14.1*S538+15.1*V538, "NA")</f>
        <v>NA</v>
      </c>
      <c r="AB538" s="5">
        <f>IFERROR(Z538*P538, "NA")</f>
        <v>5.0789971999999999</v>
      </c>
      <c r="AC538">
        <v>0</v>
      </c>
      <c r="AD538">
        <v>2</v>
      </c>
    </row>
    <row r="539" spans="1:30" hidden="1">
      <c r="A539" t="s">
        <v>33</v>
      </c>
      <c r="B539" t="s">
        <v>30</v>
      </c>
      <c r="C539" t="s">
        <v>128</v>
      </c>
      <c r="D539" t="s">
        <v>164</v>
      </c>
      <c r="E539">
        <v>18</v>
      </c>
      <c r="F539">
        <v>5.2</v>
      </c>
      <c r="G539" s="2">
        <v>0.46147037800000001</v>
      </c>
      <c r="H539">
        <v>7</v>
      </c>
      <c r="I539">
        <v>150</v>
      </c>
      <c r="J539">
        <v>4.7E-2</v>
      </c>
      <c r="K539" t="s">
        <v>31</v>
      </c>
      <c r="L539">
        <v>0.02</v>
      </c>
      <c r="M539">
        <f>L539*J539</f>
        <v>9.3999999999999997E-4</v>
      </c>
      <c r="N539">
        <v>14.87</v>
      </c>
      <c r="O539" t="s">
        <v>31</v>
      </c>
      <c r="P539" s="6">
        <v>1.1896</v>
      </c>
      <c r="Q539" t="s">
        <v>31</v>
      </c>
      <c r="R539">
        <v>3.6999999999999998E-2</v>
      </c>
      <c r="S539">
        <v>0.121</v>
      </c>
      <c r="T539">
        <v>8.0000000000000002E-3</v>
      </c>
      <c r="U539">
        <v>7.6999999999999999E-2</v>
      </c>
      <c r="V539" t="s">
        <v>31</v>
      </c>
      <c r="W539" t="s">
        <v>31</v>
      </c>
      <c r="X539">
        <v>8.4000000000000005E-2</v>
      </c>
      <c r="Y539" s="4" t="str">
        <f>IFERROR(35*R539+14.1*S539+15.1*W539, "NA")</f>
        <v>NA</v>
      </c>
      <c r="Z539" s="5">
        <f>IFERROR(35*R539+14.1*S539+15.1*X539, "NA")</f>
        <v>4.2694999999999999</v>
      </c>
      <c r="AA539" s="5" t="str">
        <f>IFERROR(35*R539+14.1*S539+15.1*V539, "NA")</f>
        <v>NA</v>
      </c>
      <c r="AB539" s="5">
        <f>IFERROR(Z539*P539, "NA")</f>
        <v>5.0789971999999999</v>
      </c>
      <c r="AC539">
        <v>0</v>
      </c>
      <c r="AD539">
        <v>2</v>
      </c>
    </row>
    <row r="540" spans="1:30" hidden="1">
      <c r="A540" t="s">
        <v>33</v>
      </c>
      <c r="B540" s="37" t="s">
        <v>30</v>
      </c>
      <c r="C540" t="s">
        <v>70</v>
      </c>
      <c r="D540" s="36" t="s">
        <v>68</v>
      </c>
      <c r="E540" s="35">
        <v>11</v>
      </c>
      <c r="F540" s="35">
        <v>6.1</v>
      </c>
      <c r="G540" s="2">
        <v>0.30006296300000002</v>
      </c>
      <c r="H540" s="31">
        <v>1</v>
      </c>
      <c r="I540" s="32">
        <v>140</v>
      </c>
      <c r="J540" s="27">
        <v>7.1428571428571426E-3</v>
      </c>
      <c r="L540" s="33">
        <v>8.3000000000000004E-2</v>
      </c>
      <c r="M540" s="34">
        <v>5.9285714285714291E-4</v>
      </c>
      <c r="N540">
        <v>14.87</v>
      </c>
      <c r="O540" t="s">
        <v>31</v>
      </c>
      <c r="P540" s="6">
        <v>1.1896</v>
      </c>
      <c r="Q540" t="s">
        <v>31</v>
      </c>
      <c r="R540">
        <v>3.6999999999999998E-2</v>
      </c>
      <c r="S540">
        <v>0.121</v>
      </c>
      <c r="T540">
        <v>8.0000000000000002E-3</v>
      </c>
      <c r="U540">
        <v>7.6999999999999999E-2</v>
      </c>
      <c r="V540" t="s">
        <v>31</v>
      </c>
      <c r="W540" t="s">
        <v>31</v>
      </c>
      <c r="X540">
        <v>8.4000000000000005E-2</v>
      </c>
      <c r="Y540" s="4" t="str">
        <f>IFERROR(35*R540+14.1*S540+15.1*W540, "NA")</f>
        <v>NA</v>
      </c>
      <c r="Z540" s="5">
        <f>IFERROR(35*R540+14.1*S540+15.1*X540, "NA")</f>
        <v>4.2694999999999999</v>
      </c>
      <c r="AA540" s="5" t="str">
        <f>IFERROR(35*R540+14.1*S540+15.1*V540, "NA")</f>
        <v>NA</v>
      </c>
      <c r="AB540" s="5">
        <f>IFERROR(Z540*P540, "NA")</f>
        <v>5.0789971999999999</v>
      </c>
      <c r="AC540">
        <v>0</v>
      </c>
      <c r="AD540">
        <v>2</v>
      </c>
    </row>
    <row r="541" spans="1:30" hidden="1">
      <c r="A541" t="s">
        <v>33</v>
      </c>
      <c r="B541" t="s">
        <v>30</v>
      </c>
      <c r="C541" t="s">
        <v>70</v>
      </c>
      <c r="D541" t="s">
        <v>90</v>
      </c>
      <c r="E541">
        <v>15</v>
      </c>
      <c r="F541">
        <v>6.9</v>
      </c>
      <c r="G541" s="2">
        <v>0.39349502400000003</v>
      </c>
      <c r="H541">
        <v>1</v>
      </c>
      <c r="I541">
        <v>140</v>
      </c>
      <c r="J541">
        <v>7.0000000000000001E-3</v>
      </c>
      <c r="K541" t="s">
        <v>31</v>
      </c>
      <c r="L541">
        <v>0.05</v>
      </c>
      <c r="M541">
        <f>L541*J541</f>
        <v>3.5000000000000005E-4</v>
      </c>
      <c r="N541">
        <v>14.87</v>
      </c>
      <c r="O541" t="s">
        <v>31</v>
      </c>
      <c r="P541" s="6">
        <v>1.1896</v>
      </c>
      <c r="Q541" t="s">
        <v>31</v>
      </c>
      <c r="R541">
        <v>3.6999999999999998E-2</v>
      </c>
      <c r="S541">
        <v>0.121</v>
      </c>
      <c r="T541">
        <v>8.0000000000000002E-3</v>
      </c>
      <c r="U541">
        <v>7.6999999999999999E-2</v>
      </c>
      <c r="V541" t="s">
        <v>31</v>
      </c>
      <c r="W541" t="s">
        <v>31</v>
      </c>
      <c r="X541">
        <v>8.4000000000000005E-2</v>
      </c>
      <c r="Y541" s="4" t="str">
        <f>IFERROR(35*R541+14.1*S541+15.1*W541, "NA")</f>
        <v>NA</v>
      </c>
      <c r="Z541" s="5">
        <f>IFERROR(35*R541+14.1*S541+15.1*X541, "NA")</f>
        <v>4.2694999999999999</v>
      </c>
      <c r="AA541" s="5" t="str">
        <f>IFERROR(35*R541+14.1*S541+15.1*V541, "NA")</f>
        <v>NA</v>
      </c>
      <c r="AB541" s="5">
        <f>IFERROR(Z541*P541, "NA")</f>
        <v>5.0789971999999999</v>
      </c>
      <c r="AC541">
        <v>0</v>
      </c>
      <c r="AD541">
        <v>2</v>
      </c>
    </row>
    <row r="542" spans="1:30" hidden="1">
      <c r="A542" t="s">
        <v>33</v>
      </c>
      <c r="B542" t="s">
        <v>30</v>
      </c>
      <c r="C542" t="s">
        <v>64</v>
      </c>
      <c r="D542" t="s">
        <v>113</v>
      </c>
      <c r="E542">
        <v>331</v>
      </c>
      <c r="F542">
        <v>30.7</v>
      </c>
      <c r="G542" s="2">
        <v>5.8798753819999998</v>
      </c>
      <c r="H542">
        <v>1</v>
      </c>
      <c r="I542">
        <v>750</v>
      </c>
      <c r="J542">
        <v>1E-3</v>
      </c>
      <c r="K542" t="s">
        <v>31</v>
      </c>
      <c r="L542" s="30">
        <v>0.35</v>
      </c>
      <c r="M542">
        <f>L542*J542</f>
        <v>3.5E-4</v>
      </c>
      <c r="N542">
        <v>14.87</v>
      </c>
      <c r="O542" t="s">
        <v>31</v>
      </c>
      <c r="P542" s="6">
        <v>1.1896</v>
      </c>
      <c r="Q542" t="s">
        <v>31</v>
      </c>
      <c r="R542">
        <v>3.6999999999999998E-2</v>
      </c>
      <c r="S542">
        <v>0.121</v>
      </c>
      <c r="T542">
        <v>8.0000000000000002E-3</v>
      </c>
      <c r="U542">
        <v>7.6999999999999999E-2</v>
      </c>
      <c r="V542" t="s">
        <v>31</v>
      </c>
      <c r="W542" t="s">
        <v>31</v>
      </c>
      <c r="X542">
        <v>8.4000000000000005E-2</v>
      </c>
      <c r="Y542" s="4" t="str">
        <f>IFERROR(35*R542+14.1*S542+15.1*W542, "NA")</f>
        <v>NA</v>
      </c>
      <c r="Z542" s="5">
        <f>IFERROR(35*R542+14.1*S542+15.1*X542, "NA")</f>
        <v>4.2694999999999999</v>
      </c>
      <c r="AA542" s="5" t="str">
        <f>IFERROR(35*R542+14.1*S542+15.1*V542, "NA")</f>
        <v>NA</v>
      </c>
      <c r="AB542" s="5">
        <f>IFERROR(Z542*P542, "NA")</f>
        <v>5.0789971999999999</v>
      </c>
      <c r="AC542">
        <v>1</v>
      </c>
      <c r="AD542">
        <v>2</v>
      </c>
    </row>
    <row r="543" spans="1:30" hidden="1">
      <c r="A543" t="s">
        <v>33</v>
      </c>
      <c r="B543" t="s">
        <v>30</v>
      </c>
      <c r="C543" t="s">
        <v>112</v>
      </c>
      <c r="D543" t="s">
        <v>197</v>
      </c>
      <c r="E543">
        <v>68.099999999999994</v>
      </c>
      <c r="F543">
        <v>16.600000000000001</v>
      </c>
      <c r="G543" s="2">
        <v>1.4764118180000001</v>
      </c>
      <c r="H543">
        <v>1</v>
      </c>
      <c r="I543">
        <v>750</v>
      </c>
      <c r="J543">
        <v>1E-3</v>
      </c>
      <c r="K543" t="s">
        <v>31</v>
      </c>
      <c r="L543" s="30">
        <v>0.34</v>
      </c>
      <c r="M543">
        <f>L543*J543</f>
        <v>3.4000000000000002E-4</v>
      </c>
      <c r="N543">
        <v>14.87</v>
      </c>
      <c r="O543" t="s">
        <v>31</v>
      </c>
      <c r="P543" s="6">
        <v>1.1896</v>
      </c>
      <c r="Q543" t="s">
        <v>31</v>
      </c>
      <c r="R543">
        <v>3.6999999999999998E-2</v>
      </c>
      <c r="S543">
        <v>0.121</v>
      </c>
      <c r="T543">
        <v>8.0000000000000002E-3</v>
      </c>
      <c r="U543">
        <v>7.6999999999999999E-2</v>
      </c>
      <c r="V543" t="s">
        <v>31</v>
      </c>
      <c r="W543" t="s">
        <v>31</v>
      </c>
      <c r="X543">
        <v>8.4000000000000005E-2</v>
      </c>
      <c r="Y543" s="4" t="str">
        <f>IFERROR(35*R543+14.1*S543+15.1*W543, "NA")</f>
        <v>NA</v>
      </c>
      <c r="Z543" s="5">
        <f>IFERROR(35*R543+14.1*S543+15.1*X543, "NA")</f>
        <v>4.2694999999999999</v>
      </c>
      <c r="AA543" s="5" t="str">
        <f>IFERROR(35*R543+14.1*S543+15.1*V543, "NA")</f>
        <v>NA</v>
      </c>
      <c r="AB543" s="5">
        <f>IFERROR(Z543*P543, "NA")</f>
        <v>5.0789971999999999</v>
      </c>
      <c r="AC543">
        <v>1</v>
      </c>
      <c r="AD543">
        <v>2</v>
      </c>
    </row>
  </sheetData>
  <autoFilter ref="A1:AD543" xr:uid="{4CBC4F2F-35D8-6144-8493-EA629C0243A0}">
    <filterColumn colId="1">
      <filters>
        <filter val="Miconia prasina"/>
      </filters>
    </filterColumn>
  </autoFilter>
  <sortState xmlns:xlrd2="http://schemas.microsoft.com/office/spreadsheetml/2017/richdata2" ref="A2:AD544">
    <sortCondition descending="1" ref="M2:M5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B373"/>
  <sheetViews>
    <sheetView zoomScale="125" zoomScaleNormal="125" zoomScalePageLayoutView="125" workbookViewId="0">
      <pane ySplit="1" topLeftCell="A2" activePane="bottomLeft" state="frozen"/>
      <selection pane="bottomLeft" activeCell="H44" sqref="H44"/>
    </sheetView>
  </sheetViews>
  <sheetFormatPr baseColWidth="10" defaultRowHeight="16"/>
  <cols>
    <col min="1" max="1" width="20.83203125" bestFit="1" customWidth="1"/>
    <col min="2" max="2" width="29.33203125" bestFit="1" customWidth="1"/>
    <col min="3" max="3" width="16" bestFit="1" customWidth="1"/>
  </cols>
  <sheetData>
    <row r="1" spans="1:28">
      <c r="A1" s="17" t="s">
        <v>236</v>
      </c>
      <c r="B1" s="17" t="s">
        <v>1</v>
      </c>
      <c r="C1" s="17" t="s">
        <v>11</v>
      </c>
      <c r="D1" s="18" t="s">
        <v>7</v>
      </c>
      <c r="E1" s="18" t="s">
        <v>230</v>
      </c>
      <c r="F1" s="18" t="s">
        <v>231</v>
      </c>
      <c r="G1" s="18" t="s">
        <v>237</v>
      </c>
      <c r="H1" s="19" t="s">
        <v>242</v>
      </c>
    </row>
    <row r="2" spans="1:28" hidden="1">
      <c r="A2" t="s">
        <v>126</v>
      </c>
      <c r="B2" s="20" t="s">
        <v>86</v>
      </c>
      <c r="C2" s="21" t="s">
        <v>87</v>
      </c>
      <c r="D2" s="26">
        <v>2.7E-2</v>
      </c>
      <c r="E2" s="26">
        <v>2.5792000000000002E-2</v>
      </c>
      <c r="F2" s="26" t="s">
        <v>31</v>
      </c>
      <c r="G2" s="27" t="s">
        <v>31</v>
      </c>
      <c r="H2" s="27">
        <f>IFERROR(D2*E2, "NA")</f>
        <v>6.9638400000000009E-4</v>
      </c>
    </row>
    <row r="3" spans="1:28" hidden="1">
      <c r="A3" t="s">
        <v>126</v>
      </c>
      <c r="B3" s="20" t="s">
        <v>157</v>
      </c>
      <c r="C3" s="21" t="s">
        <v>87</v>
      </c>
      <c r="D3" s="26">
        <v>1.4999999999999999E-2</v>
      </c>
      <c r="E3" s="26">
        <v>0.16904579999999997</v>
      </c>
      <c r="F3" s="26" t="s">
        <v>31</v>
      </c>
      <c r="G3" s="27" t="s">
        <v>31</v>
      </c>
      <c r="H3" s="27">
        <f>IFERROR(D3*E3, "NA")</f>
        <v>2.5356869999999996E-3</v>
      </c>
    </row>
    <row r="4" spans="1:28" hidden="1">
      <c r="A4" t="s">
        <v>178</v>
      </c>
      <c r="B4" s="23" t="s">
        <v>86</v>
      </c>
      <c r="C4" s="21" t="s">
        <v>87</v>
      </c>
      <c r="D4" s="26">
        <v>0.11349999999999999</v>
      </c>
      <c r="E4" s="26">
        <v>2.5792000000000002E-2</v>
      </c>
      <c r="F4" s="26">
        <v>5.4447222151364175E-2</v>
      </c>
      <c r="G4" s="27">
        <v>3.8500000000000006E-2</v>
      </c>
      <c r="H4" s="27">
        <f>IFERROR(D4*E4, "NA")</f>
        <v>2.927392E-3</v>
      </c>
    </row>
    <row r="5" spans="1:28" hidden="1">
      <c r="A5" s="36" t="s">
        <v>68</v>
      </c>
      <c r="B5" s="20" t="s">
        <v>30</v>
      </c>
      <c r="C5" s="22" t="s">
        <v>33</v>
      </c>
      <c r="D5" s="26">
        <v>5.9285714285714291E-4</v>
      </c>
      <c r="E5" s="26">
        <v>5.0789971999999999</v>
      </c>
      <c r="F5" s="64" t="s">
        <v>31</v>
      </c>
      <c r="G5" s="2" t="s">
        <v>31</v>
      </c>
      <c r="H5" s="27">
        <v>3.0111197685714288E-3</v>
      </c>
      <c r="I5" s="32"/>
      <c r="J5" s="27"/>
      <c r="L5" s="33"/>
      <c r="M5" s="34"/>
      <c r="P5" s="13"/>
      <c r="Y5" s="4"/>
      <c r="Z5" s="5"/>
      <c r="AA5" s="5"/>
      <c r="AB5" s="5"/>
    </row>
    <row r="6" spans="1:28" hidden="1">
      <c r="A6" t="s">
        <v>164</v>
      </c>
      <c r="B6" s="20" t="s">
        <v>30</v>
      </c>
      <c r="C6" s="21" t="s">
        <v>33</v>
      </c>
      <c r="D6" s="26">
        <v>9.3999999999999997E-4</v>
      </c>
      <c r="E6" s="26">
        <v>5.0789971999999999</v>
      </c>
      <c r="F6" s="26" t="s">
        <v>31</v>
      </c>
      <c r="G6" s="27" t="s">
        <v>31</v>
      </c>
      <c r="H6" s="27">
        <f>IFERROR(D6*E6, "NA")</f>
        <v>4.7742573679999999E-3</v>
      </c>
    </row>
    <row r="7" spans="1:28" hidden="1">
      <c r="A7" t="s">
        <v>198</v>
      </c>
      <c r="B7" s="22" t="s">
        <v>30</v>
      </c>
      <c r="C7" s="21" t="s">
        <v>33</v>
      </c>
      <c r="D7" s="26">
        <v>1E-3</v>
      </c>
      <c r="E7" s="26">
        <v>5.0789971999999999</v>
      </c>
      <c r="F7" s="26" t="s">
        <v>31</v>
      </c>
      <c r="G7" s="27" t="s">
        <v>31</v>
      </c>
      <c r="H7" s="27">
        <f>IFERROR(D7*E7, "NA")</f>
        <v>5.0789972000000001E-3</v>
      </c>
    </row>
    <row r="8" spans="1:28" hidden="1">
      <c r="A8" t="s">
        <v>210</v>
      </c>
      <c r="B8" s="22" t="s">
        <v>30</v>
      </c>
      <c r="C8" s="21" t="s">
        <v>33</v>
      </c>
      <c r="D8" s="26">
        <v>1E-3</v>
      </c>
      <c r="E8" s="26">
        <v>5.0789971999999999</v>
      </c>
      <c r="F8" s="26" t="s">
        <v>31</v>
      </c>
      <c r="G8" s="27" t="s">
        <v>31</v>
      </c>
      <c r="H8" s="27">
        <f>IFERROR(D8*E8, "NA")</f>
        <v>5.0789972000000001E-3</v>
      </c>
    </row>
    <row r="9" spans="1:28" hidden="1">
      <c r="A9" t="s">
        <v>164</v>
      </c>
      <c r="B9" s="20" t="s">
        <v>102</v>
      </c>
      <c r="C9" s="21" t="s">
        <v>82</v>
      </c>
      <c r="D9" s="26">
        <v>0.27500000000000002</v>
      </c>
      <c r="E9" s="26">
        <v>2.1236599999999998E-2</v>
      </c>
      <c r="F9" s="26" t="s">
        <v>31</v>
      </c>
      <c r="G9" s="27" t="s">
        <v>31</v>
      </c>
      <c r="H9" s="27">
        <f>IFERROR(D9*E9, "NA")</f>
        <v>5.8400650000000002E-3</v>
      </c>
    </row>
    <row r="10" spans="1:28" hidden="1">
      <c r="A10" t="s">
        <v>90</v>
      </c>
      <c r="B10" s="22" t="s">
        <v>30</v>
      </c>
      <c r="C10" s="21" t="s">
        <v>33</v>
      </c>
      <c r="D10" s="26">
        <v>1.175E-3</v>
      </c>
      <c r="E10" s="26">
        <v>5.0789971999999999</v>
      </c>
      <c r="F10" s="26">
        <v>1.1667261889578033E-3</v>
      </c>
      <c r="G10" s="27">
        <v>8.2499999999999989E-4</v>
      </c>
      <c r="H10" s="27">
        <f>IFERROR(D10*E10, "NA")</f>
        <v>5.9678217100000005E-3</v>
      </c>
    </row>
    <row r="11" spans="1:28" hidden="1">
      <c r="A11" t="s">
        <v>178</v>
      </c>
      <c r="B11" s="23" t="s">
        <v>157</v>
      </c>
      <c r="C11" s="21" t="s">
        <v>87</v>
      </c>
      <c r="D11" s="26">
        <v>0.05</v>
      </c>
      <c r="E11" s="26">
        <v>0.16904579999999997</v>
      </c>
      <c r="F11" s="26" t="s">
        <v>31</v>
      </c>
      <c r="G11" s="27" t="s">
        <v>31</v>
      </c>
      <c r="H11" s="27">
        <f>IFERROR(D11*E11, "NA")</f>
        <v>8.4522899999999995E-3</v>
      </c>
    </row>
    <row r="12" spans="1:28" hidden="1">
      <c r="A12" t="s">
        <v>202</v>
      </c>
      <c r="B12" s="20" t="s">
        <v>30</v>
      </c>
      <c r="C12" s="21" t="s">
        <v>33</v>
      </c>
      <c r="D12" s="26">
        <v>2.6666666666666666E-3</v>
      </c>
      <c r="E12" s="26">
        <v>5.0789971999999999</v>
      </c>
      <c r="F12" s="26">
        <v>1.5275252316519468E-3</v>
      </c>
      <c r="G12" s="27">
        <v>8.8191710368819699E-4</v>
      </c>
      <c r="H12" s="27">
        <f>IFERROR(D12*E12, "NA")</f>
        <v>1.3543992533333332E-2</v>
      </c>
    </row>
    <row r="13" spans="1:28" hidden="1">
      <c r="A13" t="s">
        <v>168</v>
      </c>
      <c r="B13" s="22" t="s">
        <v>30</v>
      </c>
      <c r="C13" s="21" t="s">
        <v>33</v>
      </c>
      <c r="D13" s="26">
        <v>3.0000000000000001E-3</v>
      </c>
      <c r="E13" s="26">
        <v>5.0789971999999999</v>
      </c>
      <c r="F13" s="26" t="s">
        <v>31</v>
      </c>
      <c r="G13" s="27" t="s">
        <v>31</v>
      </c>
      <c r="H13" s="27">
        <f>IFERROR(D13*E13, "NA")</f>
        <v>1.5236991599999999E-2</v>
      </c>
    </row>
    <row r="14" spans="1:28" hidden="1">
      <c r="A14" t="s">
        <v>197</v>
      </c>
      <c r="B14" s="22" t="s">
        <v>30</v>
      </c>
      <c r="C14" s="21" t="s">
        <v>33</v>
      </c>
      <c r="D14" s="26">
        <v>3.1133333333333338E-3</v>
      </c>
      <c r="E14" s="26">
        <v>5.0789971999999999</v>
      </c>
      <c r="F14" s="26">
        <v>3.4667756393128957E-3</v>
      </c>
      <c r="G14" s="27">
        <v>2.0015438485773375E-3</v>
      </c>
      <c r="H14" s="27">
        <f>IFERROR(D14*E14, "NA")</f>
        <v>1.5812611282666669E-2</v>
      </c>
    </row>
    <row r="15" spans="1:28" hidden="1">
      <c r="A15" t="s">
        <v>169</v>
      </c>
      <c r="B15" s="20" t="s">
        <v>157</v>
      </c>
      <c r="C15" s="21" t="s">
        <v>87</v>
      </c>
      <c r="D15" s="26">
        <v>0.13700000000000001</v>
      </c>
      <c r="E15" s="26">
        <v>0.16904579999999997</v>
      </c>
      <c r="F15" s="26" t="s">
        <v>31</v>
      </c>
      <c r="G15" s="27" t="s">
        <v>31</v>
      </c>
      <c r="H15" s="27">
        <f>IFERROR(D15*E15, "NA")</f>
        <v>2.3159274599999998E-2</v>
      </c>
    </row>
    <row r="16" spans="1:28" hidden="1">
      <c r="A16" t="s">
        <v>169</v>
      </c>
      <c r="B16" s="20" t="s">
        <v>139</v>
      </c>
      <c r="C16" s="21" t="s">
        <v>33</v>
      </c>
      <c r="D16" s="26">
        <v>5.0000000000000001E-3</v>
      </c>
      <c r="E16" s="26">
        <v>5.3881600000000009</v>
      </c>
      <c r="F16" s="26">
        <v>2.8284271247461909E-3</v>
      </c>
      <c r="G16" s="27">
        <v>2.0000000000000005E-3</v>
      </c>
      <c r="H16" s="27">
        <f>IFERROR(D16*E16, "NA")</f>
        <v>2.6940800000000004E-2</v>
      </c>
    </row>
    <row r="17" spans="1:16" hidden="1">
      <c r="A17" t="s">
        <v>126</v>
      </c>
      <c r="B17" s="20" t="s">
        <v>118</v>
      </c>
      <c r="C17" s="21" t="s">
        <v>87</v>
      </c>
      <c r="D17" s="26">
        <v>0.13300000000000001</v>
      </c>
      <c r="E17" s="26">
        <v>0.25090519999999999</v>
      </c>
      <c r="F17" s="26" t="s">
        <v>31</v>
      </c>
      <c r="G17" s="27" t="s">
        <v>31</v>
      </c>
      <c r="H17" s="27">
        <f>IFERROR(D17*E17, "NA")</f>
        <v>3.33703916E-2</v>
      </c>
    </row>
    <row r="18" spans="1:16" hidden="1">
      <c r="A18" t="s">
        <v>197</v>
      </c>
      <c r="B18" s="22" t="s">
        <v>46</v>
      </c>
      <c r="C18" s="21" t="s">
        <v>47</v>
      </c>
      <c r="D18" s="26">
        <v>6.7499999999999999E-3</v>
      </c>
      <c r="E18" s="26">
        <v>5.1789819999999995</v>
      </c>
      <c r="F18" s="26">
        <v>2.8722813232690148E-3</v>
      </c>
      <c r="G18" s="27">
        <v>1.4361406616345074E-3</v>
      </c>
      <c r="H18" s="27">
        <f>IFERROR(D18*E18, "NA")</f>
        <v>3.4958128499999998E-2</v>
      </c>
    </row>
    <row r="19" spans="1:16" hidden="1">
      <c r="A19" t="s">
        <v>164</v>
      </c>
      <c r="B19" s="37" t="s">
        <v>46</v>
      </c>
      <c r="C19" s="21" t="s">
        <v>47</v>
      </c>
      <c r="D19" s="28">
        <v>7.0000000000000001E-3</v>
      </c>
      <c r="E19" s="28">
        <v>5.1789819999999995</v>
      </c>
      <c r="F19" s="28" t="s">
        <v>31</v>
      </c>
      <c r="G19" s="27" t="s">
        <v>31</v>
      </c>
      <c r="H19" s="27">
        <f>IFERROR(D19*E19, "NA")</f>
        <v>3.6252873999999997E-2</v>
      </c>
    </row>
    <row r="20" spans="1:16" hidden="1">
      <c r="A20" t="s">
        <v>178</v>
      </c>
      <c r="B20" s="24" t="s">
        <v>139</v>
      </c>
      <c r="C20" s="21" t="s">
        <v>33</v>
      </c>
      <c r="D20" s="28">
        <v>6.9999999999999993E-3</v>
      </c>
      <c r="E20" s="28">
        <v>5.3881600000000009</v>
      </c>
      <c r="F20" s="28">
        <v>2.8284271247461909E-3</v>
      </c>
      <c r="G20" s="27">
        <v>2.0000000000000005E-3</v>
      </c>
      <c r="H20" s="27">
        <f>IFERROR(D20*E20, "NA")</f>
        <v>3.771712E-2</v>
      </c>
    </row>
    <row r="21" spans="1:16" hidden="1">
      <c r="A21" t="s">
        <v>203</v>
      </c>
      <c r="B21" s="25" t="s">
        <v>140</v>
      </c>
      <c r="C21" s="21" t="s">
        <v>141</v>
      </c>
      <c r="D21" s="28">
        <v>2.8000000000000001E-2</v>
      </c>
      <c r="E21" s="28">
        <v>1.4028768599999999</v>
      </c>
      <c r="F21" s="28" t="s">
        <v>31</v>
      </c>
      <c r="G21" s="27" t="s">
        <v>31</v>
      </c>
      <c r="H21" s="27">
        <f>IFERROR(D21*E21, "NA")</f>
        <v>3.9280552079999996E-2</v>
      </c>
    </row>
    <row r="22" spans="1:16" hidden="1">
      <c r="A22" t="s">
        <v>169</v>
      </c>
      <c r="B22" s="37" t="s">
        <v>118</v>
      </c>
      <c r="C22" s="21" t="s">
        <v>87</v>
      </c>
      <c r="D22" s="28">
        <v>0.1575</v>
      </c>
      <c r="E22" s="28">
        <v>0.25090519999999999</v>
      </c>
      <c r="F22" s="28">
        <v>0.15485638507985391</v>
      </c>
      <c r="G22" s="27">
        <v>0.1095</v>
      </c>
      <c r="H22" s="27">
        <f>IFERROR(D22*E22, "NA")</f>
        <v>3.9517569000000002E-2</v>
      </c>
    </row>
    <row r="23" spans="1:16" hidden="1">
      <c r="A23" t="s">
        <v>164</v>
      </c>
      <c r="B23" s="37" t="s">
        <v>86</v>
      </c>
      <c r="C23" s="21" t="s">
        <v>87</v>
      </c>
      <c r="D23" s="28">
        <v>1.605</v>
      </c>
      <c r="E23" s="28">
        <v>2.5792000000000002E-2</v>
      </c>
      <c r="F23" s="28" t="s">
        <v>31</v>
      </c>
      <c r="G23" s="27" t="s">
        <v>31</v>
      </c>
      <c r="H23" s="27">
        <f>IFERROR(D23*E23, "NA")</f>
        <v>4.1396160000000001E-2</v>
      </c>
    </row>
    <row r="24" spans="1:16" hidden="1">
      <c r="A24" t="s">
        <v>210</v>
      </c>
      <c r="B24" t="s">
        <v>102</v>
      </c>
      <c r="C24" s="46" t="s">
        <v>82</v>
      </c>
      <c r="D24" s="27">
        <v>2.0492499999999998</v>
      </c>
      <c r="E24" s="27">
        <v>2.1236599999999998E-2</v>
      </c>
      <c r="F24" s="27">
        <v>1.1884032354382075</v>
      </c>
      <c r="G24" s="27">
        <v>0.59420161771910374</v>
      </c>
      <c r="H24" s="27">
        <f>IFERROR(D24*E24, "NA")</f>
        <v>4.3519102549999994E-2</v>
      </c>
    </row>
    <row r="25" spans="1:16" hidden="1">
      <c r="A25" t="s">
        <v>125</v>
      </c>
      <c r="B25" s="25" t="s">
        <v>61</v>
      </c>
      <c r="C25" s="21" t="s">
        <v>59</v>
      </c>
      <c r="D25" s="28">
        <v>4.0000000000000001E-3</v>
      </c>
      <c r="E25" s="28">
        <v>11.040159900000001</v>
      </c>
      <c r="F25" s="28" t="s">
        <v>31</v>
      </c>
      <c r="G25" s="27" t="s">
        <v>31</v>
      </c>
      <c r="H25" s="27">
        <f>IFERROR(D25*E25, "NA")</f>
        <v>4.4160639600000003E-2</v>
      </c>
    </row>
    <row r="26" spans="1:16" hidden="1">
      <c r="A26" t="s">
        <v>169</v>
      </c>
      <c r="B26" s="37" t="s">
        <v>102</v>
      </c>
      <c r="C26" s="21" t="s">
        <v>82</v>
      </c>
      <c r="D26" s="28">
        <v>2.1859999999999999</v>
      </c>
      <c r="E26" s="28">
        <v>2.1236599999999998E-2</v>
      </c>
      <c r="F26" s="28" t="s">
        <v>31</v>
      </c>
      <c r="G26" s="27" t="s">
        <v>31</v>
      </c>
      <c r="H26" s="27">
        <f>IFERROR(D26*E26, "NA")</f>
        <v>4.6423207599999995E-2</v>
      </c>
    </row>
    <row r="27" spans="1:16" hidden="1">
      <c r="A27" t="s">
        <v>210</v>
      </c>
      <c r="B27" s="25" t="s">
        <v>219</v>
      </c>
      <c r="C27" s="21" t="s">
        <v>67</v>
      </c>
      <c r="D27" s="28">
        <v>0.11799999999999999</v>
      </c>
      <c r="E27" s="28">
        <v>0.47161800000000009</v>
      </c>
      <c r="F27" s="28" t="s">
        <v>31</v>
      </c>
      <c r="G27" s="27" t="s">
        <v>31</v>
      </c>
      <c r="H27" s="27">
        <f>IFERROR(D27*E27, "NA")</f>
        <v>5.5650924000000011E-2</v>
      </c>
    </row>
    <row r="28" spans="1:16" hidden="1">
      <c r="A28" t="s">
        <v>126</v>
      </c>
      <c r="B28" s="37" t="s">
        <v>102</v>
      </c>
      <c r="C28" s="21" t="s">
        <v>82</v>
      </c>
      <c r="D28" s="28">
        <v>2.75</v>
      </c>
      <c r="E28" s="28">
        <v>2.1236599999999998E-2</v>
      </c>
      <c r="F28" s="28">
        <v>3.7476659402887025</v>
      </c>
      <c r="G28" s="27">
        <v>2.6500000000000004</v>
      </c>
      <c r="H28" s="27">
        <f>IFERROR(D28*E28, "NA")</f>
        <v>5.8400649999999991E-2</v>
      </c>
    </row>
    <row r="29" spans="1:16" hidden="1">
      <c r="A29" t="s">
        <v>126</v>
      </c>
      <c r="B29" s="37" t="s">
        <v>139</v>
      </c>
      <c r="C29" s="21" t="s">
        <v>33</v>
      </c>
      <c r="D29" s="28">
        <v>1.0999999999999999E-2</v>
      </c>
      <c r="E29" s="28">
        <v>5.3881600000000009</v>
      </c>
      <c r="F29" s="28" t="s">
        <v>31</v>
      </c>
      <c r="G29" s="27" t="s">
        <v>31</v>
      </c>
      <c r="H29" s="27">
        <f>IFERROR(D29*E29, "NA")</f>
        <v>5.9269760000000005E-2</v>
      </c>
      <c r="I29" s="11"/>
      <c r="J29" s="2"/>
      <c r="K29" s="2"/>
      <c r="L29" s="2"/>
      <c r="M29" s="2"/>
      <c r="N29" s="2"/>
      <c r="O29" s="2"/>
      <c r="P29" s="2"/>
    </row>
    <row r="30" spans="1:16" hidden="1">
      <c r="A30" t="s">
        <v>110</v>
      </c>
      <c r="B30" s="24" t="s">
        <v>61</v>
      </c>
      <c r="C30" s="21" t="s">
        <v>59</v>
      </c>
      <c r="D30" s="28">
        <v>5.4080431442857149E-3</v>
      </c>
      <c r="E30" s="28">
        <v>11.040159900000001</v>
      </c>
      <c r="F30" s="28" t="s">
        <v>31</v>
      </c>
      <c r="G30" s="27" t="s">
        <v>31</v>
      </c>
      <c r="H30" s="27">
        <f>IFERROR(D30*E30, "NA")</f>
        <v>5.9705661059013065E-2</v>
      </c>
    </row>
    <row r="31" spans="1:16" hidden="1">
      <c r="A31" t="s">
        <v>68</v>
      </c>
      <c r="B31" s="25" t="s">
        <v>44</v>
      </c>
      <c r="C31" s="21" t="s">
        <v>45</v>
      </c>
      <c r="D31" s="28">
        <v>1.7000000000000001E-2</v>
      </c>
      <c r="E31" s="5">
        <v>3.5871792</v>
      </c>
      <c r="F31" s="28" t="s">
        <v>31</v>
      </c>
      <c r="G31" s="27" t="s">
        <v>31</v>
      </c>
      <c r="H31" s="27">
        <f>IFERROR(D31*E31, "NA")</f>
        <v>6.0982046400000003E-2</v>
      </c>
    </row>
    <row r="32" spans="1:16" hidden="1">
      <c r="A32" t="s">
        <v>168</v>
      </c>
      <c r="B32" s="25" t="s">
        <v>46</v>
      </c>
      <c r="C32" s="21" t="s">
        <v>47</v>
      </c>
      <c r="D32" s="28">
        <v>1.2500000000000001E-2</v>
      </c>
      <c r="E32" s="28">
        <v>5.1789819999999995</v>
      </c>
      <c r="F32" s="28">
        <v>6.4031242374328447E-3</v>
      </c>
      <c r="G32" s="27">
        <v>3.2015621187164224E-3</v>
      </c>
      <c r="H32" s="27">
        <f>IFERROR(D32*E32, "NA")</f>
        <v>6.4737274999999997E-2</v>
      </c>
    </row>
    <row r="33" spans="1:8" hidden="1">
      <c r="A33" t="s">
        <v>210</v>
      </c>
      <c r="B33" t="s">
        <v>123</v>
      </c>
      <c r="C33" s="21" t="s">
        <v>124</v>
      </c>
      <c r="D33" s="27">
        <v>3.5000000000000003E-2</v>
      </c>
      <c r="E33" s="27">
        <v>1.87775</v>
      </c>
      <c r="F33" s="27">
        <v>3.9597979746446667E-2</v>
      </c>
      <c r="G33" s="27">
        <v>2.8000000000000001E-2</v>
      </c>
      <c r="H33" s="27">
        <f>IFERROR(D33*E33, "NA")</f>
        <v>6.5721250000000009E-2</v>
      </c>
    </row>
    <row r="34" spans="1:8" hidden="1">
      <c r="A34" t="s">
        <v>203</v>
      </c>
      <c r="B34" s="25" t="s">
        <v>102</v>
      </c>
      <c r="C34" s="21" t="s">
        <v>82</v>
      </c>
      <c r="D34" s="28">
        <v>3.2250000000000001</v>
      </c>
      <c r="E34" s="28">
        <v>2.1236599999999998E-2</v>
      </c>
      <c r="F34" s="28" t="s">
        <v>31</v>
      </c>
      <c r="G34" s="27" t="s">
        <v>31</v>
      </c>
      <c r="H34" s="27">
        <f>IFERROR(D34*E34, "NA")</f>
        <v>6.8488034999999989E-2</v>
      </c>
    </row>
    <row r="35" spans="1:8" hidden="1">
      <c r="A35" t="s">
        <v>210</v>
      </c>
      <c r="B35" s="25" t="s">
        <v>86</v>
      </c>
      <c r="C35" s="21" t="s">
        <v>87</v>
      </c>
      <c r="D35" s="28">
        <v>2.7469999999999999</v>
      </c>
      <c r="E35" s="28">
        <v>2.5792000000000002E-2</v>
      </c>
      <c r="F35" s="28" t="s">
        <v>31</v>
      </c>
      <c r="G35" s="27" t="s">
        <v>31</v>
      </c>
      <c r="H35" s="27">
        <f>IFERROR(D35*E35, "NA")</f>
        <v>7.0850624000000001E-2</v>
      </c>
    </row>
    <row r="36" spans="1:8" hidden="1">
      <c r="A36" t="s">
        <v>62</v>
      </c>
      <c r="B36" s="25" t="s">
        <v>61</v>
      </c>
      <c r="C36" s="21" t="s">
        <v>59</v>
      </c>
      <c r="D36" s="28">
        <v>7.0000000000000001E-3</v>
      </c>
      <c r="E36" s="28">
        <v>11.040159900000001</v>
      </c>
      <c r="F36" s="28" t="s">
        <v>31</v>
      </c>
      <c r="G36" s="27" t="s">
        <v>31</v>
      </c>
      <c r="H36" s="27">
        <f>IFERROR(D36*E36, "NA")</f>
        <v>7.7281119300000006E-2</v>
      </c>
    </row>
    <row r="37" spans="1:8" hidden="1">
      <c r="A37" t="s">
        <v>203</v>
      </c>
      <c r="B37" s="25" t="s">
        <v>175</v>
      </c>
      <c r="C37" s="21" t="s">
        <v>59</v>
      </c>
      <c r="D37" s="28">
        <v>3.1E-2</v>
      </c>
      <c r="E37" s="28">
        <v>2.5361400000000001</v>
      </c>
      <c r="F37" s="28" t="s">
        <v>31</v>
      </c>
      <c r="G37" s="27" t="s">
        <v>31</v>
      </c>
      <c r="H37" s="27">
        <f>IFERROR(D37*E37, "NA")</f>
        <v>7.8620339999999997E-2</v>
      </c>
    </row>
    <row r="38" spans="1:8" hidden="1">
      <c r="A38" t="s">
        <v>29</v>
      </c>
      <c r="B38" s="37" t="s">
        <v>30</v>
      </c>
      <c r="C38" s="21" t="s">
        <v>33</v>
      </c>
      <c r="D38" s="28">
        <v>1.7333333333333336E-2</v>
      </c>
      <c r="E38" s="28">
        <v>5.0789971999999999</v>
      </c>
      <c r="F38" s="28">
        <v>2.1455380055672126E-2</v>
      </c>
      <c r="G38" s="27">
        <v>1.0727690027836063E-2</v>
      </c>
      <c r="H38" s="27">
        <f>IFERROR(D38*E38, "NA")</f>
        <v>8.8035951466666679E-2</v>
      </c>
    </row>
    <row r="39" spans="1:8" hidden="1">
      <c r="A39" t="s">
        <v>113</v>
      </c>
      <c r="B39" t="s">
        <v>30</v>
      </c>
      <c r="C39" s="21" t="s">
        <v>33</v>
      </c>
      <c r="D39" s="27">
        <v>2.2175E-2</v>
      </c>
      <c r="E39" s="27">
        <v>5.0789971999999999</v>
      </c>
      <c r="F39" s="27">
        <v>3.0865210998792796E-2</v>
      </c>
      <c r="G39" s="27">
        <v>2.1824999999999997E-2</v>
      </c>
      <c r="H39" s="27">
        <f>IFERROR(D39*E39, "NA")</f>
        <v>0.11262676291</v>
      </c>
    </row>
    <row r="40" spans="1:8" hidden="1">
      <c r="A40" t="s">
        <v>203</v>
      </c>
      <c r="B40" s="25" t="s">
        <v>199</v>
      </c>
      <c r="C40" s="21" t="s">
        <v>131</v>
      </c>
      <c r="D40" s="28">
        <v>7.4999999999999997E-2</v>
      </c>
      <c r="E40" s="28">
        <v>1.5126704887500002</v>
      </c>
      <c r="F40" s="28" t="s">
        <v>31</v>
      </c>
      <c r="G40" s="27" t="s">
        <v>31</v>
      </c>
      <c r="H40" s="27">
        <f>IFERROR(D40*E40, "NA")</f>
        <v>0.11345028665625001</v>
      </c>
    </row>
    <row r="41" spans="1:8" hidden="1">
      <c r="A41" t="s">
        <v>202</v>
      </c>
      <c r="B41" s="37" t="s">
        <v>61</v>
      </c>
      <c r="C41" s="21" t="s">
        <v>59</v>
      </c>
      <c r="D41" s="28">
        <v>1.0999999999999999E-2</v>
      </c>
      <c r="E41" s="28">
        <v>11.040159900000001</v>
      </c>
      <c r="F41" s="28" t="s">
        <v>31</v>
      </c>
      <c r="G41" s="27" t="s">
        <v>31</v>
      </c>
      <c r="H41" s="27">
        <f>IFERROR(D41*E41, "NA")</f>
        <v>0.1214417589</v>
      </c>
    </row>
    <row r="42" spans="1:8" hidden="1">
      <c r="A42" t="s">
        <v>169</v>
      </c>
      <c r="B42" s="37" t="s">
        <v>111</v>
      </c>
      <c r="C42" s="21" t="s">
        <v>80</v>
      </c>
      <c r="D42" s="28">
        <v>0.16500000000000001</v>
      </c>
      <c r="E42" s="28">
        <v>0.78525200000000006</v>
      </c>
      <c r="F42" s="28" t="s">
        <v>31</v>
      </c>
      <c r="G42" s="27" t="s">
        <v>31</v>
      </c>
      <c r="H42" s="27">
        <f>IFERROR(D42*E42, "NA")</f>
        <v>0.12956658000000001</v>
      </c>
    </row>
    <row r="43" spans="1:8" hidden="1">
      <c r="A43" t="s">
        <v>203</v>
      </c>
      <c r="B43" s="25" t="s">
        <v>77</v>
      </c>
      <c r="C43" s="21" t="s">
        <v>78</v>
      </c>
      <c r="D43" s="28">
        <v>3.1E-2</v>
      </c>
      <c r="E43" s="28">
        <v>4.2033384000000007</v>
      </c>
      <c r="F43" s="28" t="s">
        <v>31</v>
      </c>
      <c r="G43" s="27" t="s">
        <v>31</v>
      </c>
      <c r="H43" s="27">
        <f>IFERROR(D43*E43, "NA")</f>
        <v>0.13030349040000003</v>
      </c>
    </row>
    <row r="44" spans="1:8">
      <c r="A44" t="s">
        <v>169</v>
      </c>
      <c r="B44" s="37" t="s">
        <v>98</v>
      </c>
      <c r="C44" s="21" t="s">
        <v>67</v>
      </c>
      <c r="D44" s="28">
        <v>0.13300000000000001</v>
      </c>
      <c r="E44" s="28">
        <v>1</v>
      </c>
      <c r="F44" s="28" t="s">
        <v>31</v>
      </c>
      <c r="G44" s="27" t="s">
        <v>31</v>
      </c>
      <c r="H44" s="27">
        <f>IFERROR(D44*E44, "NA")</f>
        <v>0.13300000000000001</v>
      </c>
    </row>
    <row r="45" spans="1:8">
      <c r="A45" t="s">
        <v>178</v>
      </c>
      <c r="B45" s="24" t="s">
        <v>98</v>
      </c>
      <c r="C45" s="21" t="s">
        <v>67</v>
      </c>
      <c r="D45" s="28">
        <v>0.13300000000000001</v>
      </c>
      <c r="E45" s="28">
        <v>1</v>
      </c>
      <c r="F45" s="28" t="s">
        <v>31</v>
      </c>
      <c r="G45" s="27" t="s">
        <v>31</v>
      </c>
      <c r="H45" s="27">
        <f>IFERROR(D45*E45, "NA")</f>
        <v>0.13300000000000001</v>
      </c>
    </row>
    <row r="46" spans="1:8" hidden="1">
      <c r="A46" t="s">
        <v>169</v>
      </c>
      <c r="B46" s="37" t="s">
        <v>161</v>
      </c>
      <c r="C46" s="21" t="s">
        <v>162</v>
      </c>
      <c r="D46" s="28">
        <v>1.319</v>
      </c>
      <c r="E46" s="28">
        <v>0.1135254</v>
      </c>
      <c r="F46" s="28">
        <v>1.7239263325328025</v>
      </c>
      <c r="G46" s="27">
        <v>1.2189999999999996</v>
      </c>
      <c r="H46" s="27">
        <f>IFERROR(D46*E46, "NA")</f>
        <v>0.14974000260000001</v>
      </c>
    </row>
    <row r="47" spans="1:8" hidden="1">
      <c r="A47" t="s">
        <v>178</v>
      </c>
      <c r="B47" s="24" t="s">
        <v>127</v>
      </c>
      <c r="C47" s="21" t="s">
        <v>129</v>
      </c>
      <c r="D47" s="28">
        <v>0.61099999999999999</v>
      </c>
      <c r="E47" s="28">
        <v>0.25420262400000004</v>
      </c>
      <c r="F47" s="28" t="s">
        <v>31</v>
      </c>
      <c r="G47" s="27" t="s">
        <v>31</v>
      </c>
      <c r="H47" s="27">
        <f>IFERROR(D47*E47, "NA")</f>
        <v>0.15531780326400002</v>
      </c>
    </row>
    <row r="48" spans="1:8" hidden="1">
      <c r="A48" t="s">
        <v>113</v>
      </c>
      <c r="B48" s="25" t="s">
        <v>61</v>
      </c>
      <c r="C48" s="21" t="s">
        <v>59</v>
      </c>
      <c r="D48" s="28">
        <v>1.4999999999999999E-2</v>
      </c>
      <c r="E48" s="28">
        <v>11.040159900000001</v>
      </c>
      <c r="F48" s="28" t="s">
        <v>31</v>
      </c>
      <c r="G48" s="27" t="s">
        <v>31</v>
      </c>
      <c r="H48" s="27">
        <f>IFERROR(D48*E48, "NA")</f>
        <v>0.1656023985</v>
      </c>
    </row>
    <row r="49" spans="1:8" hidden="1">
      <c r="A49" t="s">
        <v>197</v>
      </c>
      <c r="B49" s="25" t="s">
        <v>53</v>
      </c>
      <c r="C49" s="21" t="s">
        <v>43</v>
      </c>
      <c r="D49" s="28">
        <v>8.5999999999999993E-2</v>
      </c>
      <c r="E49" s="28">
        <v>1.9260873363599995</v>
      </c>
      <c r="F49" s="28" t="s">
        <v>31</v>
      </c>
      <c r="G49" s="27" t="s">
        <v>31</v>
      </c>
      <c r="H49" s="27">
        <f>IFERROR(D49*E49, "NA")</f>
        <v>0.16564351092695995</v>
      </c>
    </row>
    <row r="50" spans="1:8" hidden="1">
      <c r="A50" t="s">
        <v>164</v>
      </c>
      <c r="B50" s="37" t="s">
        <v>161</v>
      </c>
      <c r="C50" s="21" t="s">
        <v>162</v>
      </c>
      <c r="D50" s="28">
        <v>1.462</v>
      </c>
      <c r="E50" s="28">
        <v>0.1135254</v>
      </c>
      <c r="F50" s="28" t="s">
        <v>31</v>
      </c>
      <c r="G50" s="27" t="s">
        <v>31</v>
      </c>
      <c r="H50" s="27">
        <f>IFERROR(D50*E50, "NA")</f>
        <v>0.16597413480000001</v>
      </c>
    </row>
    <row r="51" spans="1:8" hidden="1">
      <c r="A51" t="s">
        <v>168</v>
      </c>
      <c r="B51" s="25" t="s">
        <v>118</v>
      </c>
      <c r="C51" s="21" t="s">
        <v>87</v>
      </c>
      <c r="D51" s="28">
        <v>0.66700000000000004</v>
      </c>
      <c r="E51" s="28">
        <v>0.25090519999999999</v>
      </c>
      <c r="F51" s="28">
        <v>0</v>
      </c>
      <c r="G51" s="27">
        <v>0</v>
      </c>
      <c r="H51" s="27">
        <f>IFERROR(D51*E51, "NA")</f>
        <v>0.16735376840000002</v>
      </c>
    </row>
    <row r="52" spans="1:8" hidden="1">
      <c r="A52" t="s">
        <v>197</v>
      </c>
      <c r="B52" s="25" t="s">
        <v>118</v>
      </c>
      <c r="C52" s="21" t="s">
        <v>87</v>
      </c>
      <c r="D52" s="28">
        <v>0.69899999999999995</v>
      </c>
      <c r="E52" s="28">
        <v>0.25090519999999999</v>
      </c>
      <c r="F52" s="28" t="s">
        <v>31</v>
      </c>
      <c r="G52" s="27" t="s">
        <v>31</v>
      </c>
      <c r="H52" s="27">
        <f>IFERROR(D52*E52, "NA")</f>
        <v>0.1753827348</v>
      </c>
    </row>
    <row r="53" spans="1:8" hidden="1">
      <c r="A53" t="s">
        <v>178</v>
      </c>
      <c r="B53" s="24" t="s">
        <v>102</v>
      </c>
      <c r="C53" s="21" t="s">
        <v>82</v>
      </c>
      <c r="D53" s="28">
        <v>8.5679999999999996</v>
      </c>
      <c r="E53" s="28">
        <v>2.1236599999999998E-2</v>
      </c>
      <c r="F53" s="28">
        <v>7.5824532969217797</v>
      </c>
      <c r="G53" s="27">
        <v>3.7912266484608899</v>
      </c>
      <c r="H53" s="27">
        <f>IFERROR(D53*E53, "NA")</f>
        <v>0.18195518879999997</v>
      </c>
    </row>
    <row r="54" spans="1:8" hidden="1">
      <c r="A54" t="s">
        <v>243</v>
      </c>
      <c r="B54" s="11" t="s">
        <v>58</v>
      </c>
      <c r="C54" s="21" t="s">
        <v>59</v>
      </c>
      <c r="D54" s="27">
        <v>1.2999999999999999E-2</v>
      </c>
      <c r="E54" s="27">
        <v>14.722417999999999</v>
      </c>
      <c r="F54" s="27" t="s">
        <v>31</v>
      </c>
      <c r="G54" s="27" t="s">
        <v>31</v>
      </c>
      <c r="H54" s="27">
        <f>IFERROR(D54*E54, "NA")</f>
        <v>0.19139143399999997</v>
      </c>
    </row>
    <row r="55" spans="1:8" hidden="1">
      <c r="A55" t="s">
        <v>126</v>
      </c>
      <c r="B55" s="37" t="s">
        <v>88</v>
      </c>
      <c r="C55" s="21" t="s">
        <v>89</v>
      </c>
      <c r="D55" s="28">
        <v>7.0999999999999994E-2</v>
      </c>
      <c r="E55" s="28">
        <v>2.7512089241278357</v>
      </c>
      <c r="F55" s="28" t="s">
        <v>31</v>
      </c>
      <c r="G55" s="27" t="s">
        <v>31</v>
      </c>
      <c r="H55" s="27">
        <f>IFERROR(D55*E55, "NA")</f>
        <v>0.19533583361307633</v>
      </c>
    </row>
    <row r="56" spans="1:8" hidden="1">
      <c r="A56" t="s">
        <v>197</v>
      </c>
      <c r="B56" s="25" t="s">
        <v>88</v>
      </c>
      <c r="C56" s="21" t="s">
        <v>89</v>
      </c>
      <c r="D56" s="28">
        <v>7.0999999999999994E-2</v>
      </c>
      <c r="E56" s="28">
        <v>2.7512089241278357</v>
      </c>
      <c r="F56" s="28" t="s">
        <v>31</v>
      </c>
      <c r="G56" s="27" t="s">
        <v>31</v>
      </c>
      <c r="H56" s="27">
        <f>IFERROR(D56*E56, "NA")</f>
        <v>0.19533583361307633</v>
      </c>
    </row>
    <row r="57" spans="1:8" hidden="1">
      <c r="A57" t="s">
        <v>110</v>
      </c>
      <c r="B57" s="24" t="s">
        <v>111</v>
      </c>
      <c r="C57" s="21" t="s">
        <v>80</v>
      </c>
      <c r="D57" s="28">
        <v>0.26</v>
      </c>
      <c r="E57" s="28">
        <v>0.78525200000000006</v>
      </c>
      <c r="F57" s="28" t="s">
        <v>31</v>
      </c>
      <c r="G57" s="27" t="s">
        <v>31</v>
      </c>
      <c r="H57" s="27">
        <f>IFERROR(D57*E57, "NA")</f>
        <v>0.20416552000000002</v>
      </c>
    </row>
    <row r="58" spans="1:8" hidden="1">
      <c r="A58" t="s">
        <v>113</v>
      </c>
      <c r="B58" s="25" t="s">
        <v>116</v>
      </c>
      <c r="C58" s="21" t="s">
        <v>80</v>
      </c>
      <c r="D58" s="28">
        <v>3.3000000000000002E-2</v>
      </c>
      <c r="E58" s="28">
        <v>6.4898256000000005</v>
      </c>
      <c r="F58" s="28" t="s">
        <v>31</v>
      </c>
      <c r="G58" s="27" t="s">
        <v>31</v>
      </c>
      <c r="H58" s="27">
        <f>IFERROR(D58*E58, "NA")</f>
        <v>0.21416424480000001</v>
      </c>
    </row>
    <row r="59" spans="1:8" hidden="1">
      <c r="A59" t="s">
        <v>198</v>
      </c>
      <c r="B59" s="25" t="s">
        <v>53</v>
      </c>
      <c r="C59" s="21" t="s">
        <v>43</v>
      </c>
      <c r="D59" s="28">
        <v>0.114</v>
      </c>
      <c r="E59" s="28">
        <v>1.9260873363599995</v>
      </c>
      <c r="F59" s="28" t="s">
        <v>31</v>
      </c>
      <c r="G59" s="27" t="s">
        <v>31</v>
      </c>
      <c r="H59" s="27">
        <f>IFERROR(D59*E59, "NA")</f>
        <v>0.21957395634503996</v>
      </c>
    </row>
    <row r="60" spans="1:8" hidden="1">
      <c r="A60" t="s">
        <v>113</v>
      </c>
      <c r="B60" s="25" t="s">
        <v>46</v>
      </c>
      <c r="C60" s="21" t="s">
        <v>47</v>
      </c>
      <c r="D60" s="28">
        <v>4.2500000000000003E-2</v>
      </c>
      <c r="E60" s="28">
        <v>5.1789819999999986</v>
      </c>
      <c r="F60" s="28">
        <v>2.8218534942227501E-2</v>
      </c>
      <c r="G60" s="27">
        <v>9.9767587063993024E-3</v>
      </c>
      <c r="H60" s="27">
        <f>IFERROR(D60*E60, "NA")</f>
        <v>0.22010673499999997</v>
      </c>
    </row>
    <row r="61" spans="1:8" hidden="1">
      <c r="A61" t="s">
        <v>125</v>
      </c>
      <c r="B61" t="s">
        <v>30</v>
      </c>
      <c r="C61" s="21" t="s">
        <v>33</v>
      </c>
      <c r="D61" s="27">
        <v>4.3499999999999997E-2</v>
      </c>
      <c r="E61" s="27">
        <v>5.0789971999999999</v>
      </c>
      <c r="F61" s="27">
        <v>5.0204581464244877E-2</v>
      </c>
      <c r="G61" s="27">
        <v>3.5499999999999997E-2</v>
      </c>
      <c r="H61" s="27">
        <f>IFERROR(D61*E61, "NA")</f>
        <v>0.22093637819999998</v>
      </c>
    </row>
    <row r="62" spans="1:8" hidden="1">
      <c r="A62" t="s">
        <v>178</v>
      </c>
      <c r="B62" s="24" t="s">
        <v>44</v>
      </c>
      <c r="C62" s="21" t="s">
        <v>45</v>
      </c>
      <c r="D62" s="28">
        <v>6.2E-2</v>
      </c>
      <c r="E62" s="61">
        <v>3.5871791999999969</v>
      </c>
      <c r="F62" s="28" t="s">
        <v>31</v>
      </c>
      <c r="G62" s="27" t="s">
        <v>31</v>
      </c>
      <c r="H62" s="27">
        <f>IFERROR(D62*E62, "NA")</f>
        <v>0.2224051103999998</v>
      </c>
    </row>
    <row r="63" spans="1:8" hidden="1">
      <c r="A63" t="s">
        <v>169</v>
      </c>
      <c r="B63" s="37" t="s">
        <v>44</v>
      </c>
      <c r="C63" s="21" t="s">
        <v>45</v>
      </c>
      <c r="D63" s="28">
        <v>6.2E-2</v>
      </c>
      <c r="E63" s="61">
        <v>3.5871792</v>
      </c>
      <c r="F63" s="28" t="s">
        <v>31</v>
      </c>
      <c r="G63" s="27" t="s">
        <v>31</v>
      </c>
      <c r="H63" s="27">
        <f>IFERROR(D63*E63, "NA")</f>
        <v>0.22240511039999999</v>
      </c>
    </row>
    <row r="64" spans="1:8" hidden="1">
      <c r="A64" t="s">
        <v>113</v>
      </c>
      <c r="B64" s="25" t="s">
        <v>114</v>
      </c>
      <c r="C64" s="21" t="s">
        <v>115</v>
      </c>
      <c r="D64" s="28">
        <v>5.3999999999999999E-2</v>
      </c>
      <c r="E64" s="28">
        <v>4.2862848000000007</v>
      </c>
      <c r="F64" s="28" t="s">
        <v>31</v>
      </c>
      <c r="G64" s="27" t="s">
        <v>31</v>
      </c>
      <c r="H64" s="27">
        <f>IFERROR(D64*E64, "NA")</f>
        <v>0.23145937920000004</v>
      </c>
    </row>
    <row r="65" spans="1:16" hidden="1">
      <c r="A65" t="s">
        <v>178</v>
      </c>
      <c r="B65" s="24" t="s">
        <v>118</v>
      </c>
      <c r="C65" s="21" t="s">
        <v>87</v>
      </c>
      <c r="D65" s="28">
        <v>1.0096666666666667</v>
      </c>
      <c r="E65" s="28">
        <v>0.25090519999999999</v>
      </c>
      <c r="F65" s="28">
        <v>1.6420467309631193</v>
      </c>
      <c r="G65" s="27">
        <v>0.67036277077746831</v>
      </c>
      <c r="H65" s="27">
        <f>IFERROR(D65*E65, "NA")</f>
        <v>0.25333061693333336</v>
      </c>
    </row>
    <row r="66" spans="1:16" hidden="1">
      <c r="A66" t="s">
        <v>126</v>
      </c>
      <c r="B66" s="37" t="s">
        <v>127</v>
      </c>
      <c r="C66" s="21" t="s">
        <v>129</v>
      </c>
      <c r="D66" s="28">
        <v>1.056</v>
      </c>
      <c r="E66" s="28">
        <v>0.25420262400000004</v>
      </c>
      <c r="F66" s="28" t="s">
        <v>31</v>
      </c>
      <c r="G66" s="27" t="s">
        <v>31</v>
      </c>
      <c r="H66" s="27">
        <f>IFERROR(D66*E66, "NA")</f>
        <v>0.26843797094400007</v>
      </c>
    </row>
    <row r="67" spans="1:16" hidden="1">
      <c r="A67" t="s">
        <v>113</v>
      </c>
      <c r="B67" s="25" t="s">
        <v>118</v>
      </c>
      <c r="C67" s="21" t="s">
        <v>87</v>
      </c>
      <c r="D67" s="28">
        <v>1.095</v>
      </c>
      <c r="E67" s="28">
        <v>0.25090519999999999</v>
      </c>
      <c r="F67" s="28" t="s">
        <v>31</v>
      </c>
      <c r="G67" s="27" t="s">
        <v>31</v>
      </c>
      <c r="H67" s="27">
        <f>IFERROR(D67*E67, "NA")</f>
        <v>0.27474119399999997</v>
      </c>
    </row>
    <row r="68" spans="1:16" hidden="1">
      <c r="A68" t="s">
        <v>210</v>
      </c>
      <c r="B68" s="25" t="s">
        <v>46</v>
      </c>
      <c r="C68" s="21" t="s">
        <v>47</v>
      </c>
      <c r="D68" s="28">
        <v>5.6111111111111125E-2</v>
      </c>
      <c r="E68" s="28">
        <v>5.1789819999999986</v>
      </c>
      <c r="F68" s="28">
        <v>8.4057189526602127E-2</v>
      </c>
      <c r="G68" s="27">
        <v>2.8019063175534042E-2</v>
      </c>
      <c r="H68" s="27">
        <f>IFERROR(D68*E68, "NA")</f>
        <v>0.29059843444444444</v>
      </c>
    </row>
    <row r="69" spans="1:16" hidden="1">
      <c r="A69" t="s">
        <v>126</v>
      </c>
      <c r="B69" s="37" t="s">
        <v>140</v>
      </c>
      <c r="C69" s="21" t="s">
        <v>141</v>
      </c>
      <c r="D69" s="28">
        <v>0.21100000000000002</v>
      </c>
      <c r="E69" s="28">
        <v>1.4028768599999999</v>
      </c>
      <c r="F69" s="28">
        <v>1.555634918610335E-2</v>
      </c>
      <c r="G69" s="27">
        <v>1.0999999999999508E-2</v>
      </c>
      <c r="H69" s="27">
        <f>IFERROR(D69*E69, "NA")</f>
        <v>0.29600701746000002</v>
      </c>
      <c r="I69" s="11"/>
      <c r="J69" s="2"/>
      <c r="K69" s="2"/>
      <c r="L69" s="2"/>
      <c r="M69" s="2"/>
      <c r="N69" s="2"/>
      <c r="O69" s="2"/>
      <c r="P69" s="2"/>
    </row>
    <row r="70" spans="1:16" hidden="1">
      <c r="A70" t="s">
        <v>169</v>
      </c>
      <c r="B70" s="37" t="s">
        <v>30</v>
      </c>
      <c r="C70" s="21" t="s">
        <v>33</v>
      </c>
      <c r="D70" s="28">
        <v>5.8499999999999996E-2</v>
      </c>
      <c r="E70" s="28">
        <v>5.0789971999999999</v>
      </c>
      <c r="F70" s="28">
        <v>6.5760930650348909E-2</v>
      </c>
      <c r="G70" s="27">
        <v>4.6499999999999986E-2</v>
      </c>
      <c r="H70" s="27">
        <f>IFERROR(D70*E70, "NA")</f>
        <v>0.29712133619999997</v>
      </c>
    </row>
    <row r="71" spans="1:16" hidden="1">
      <c r="A71" t="s">
        <v>178</v>
      </c>
      <c r="B71" s="24" t="s">
        <v>161</v>
      </c>
      <c r="C71" s="21" t="s">
        <v>162</v>
      </c>
      <c r="D71" s="28">
        <v>2.7246666666666663</v>
      </c>
      <c r="E71" s="28">
        <v>0.1135254</v>
      </c>
      <c r="F71" s="28">
        <v>3.9260530222264363</v>
      </c>
      <c r="G71" s="27">
        <v>2.2667077692351767</v>
      </c>
      <c r="H71" s="27">
        <f>IFERROR(D71*E71, "NA")</f>
        <v>0.30931887319999996</v>
      </c>
    </row>
    <row r="72" spans="1:16" hidden="1">
      <c r="A72" t="s">
        <v>126</v>
      </c>
      <c r="B72" s="37" t="s">
        <v>130</v>
      </c>
      <c r="C72" s="21" t="s">
        <v>131</v>
      </c>
      <c r="D72" s="28">
        <v>0.68</v>
      </c>
      <c r="E72" s="28">
        <v>0.50070291</v>
      </c>
      <c r="F72" s="28" t="s">
        <v>31</v>
      </c>
      <c r="G72" s="27" t="s">
        <v>31</v>
      </c>
      <c r="H72" s="27">
        <f>IFERROR(D72*E72, "NA")</f>
        <v>0.34047797880000003</v>
      </c>
    </row>
    <row r="73" spans="1:16" hidden="1">
      <c r="A73" t="s">
        <v>210</v>
      </c>
      <c r="B73" s="25" t="s">
        <v>140</v>
      </c>
      <c r="C73" s="21" t="s">
        <v>141</v>
      </c>
      <c r="D73" s="28">
        <v>0.2485</v>
      </c>
      <c r="E73" s="28">
        <v>1.4028768599999999</v>
      </c>
      <c r="F73" s="28">
        <v>0.21425335469952397</v>
      </c>
      <c r="G73" s="27">
        <v>0.15150000000000005</v>
      </c>
      <c r="H73" s="27">
        <f>IFERROR(D73*E73, "NA")</f>
        <v>0.34861489970999998</v>
      </c>
    </row>
    <row r="74" spans="1:16" hidden="1">
      <c r="A74" t="s">
        <v>197</v>
      </c>
      <c r="B74" s="25" t="s">
        <v>175</v>
      </c>
      <c r="C74" s="21" t="s">
        <v>59</v>
      </c>
      <c r="D74" s="28">
        <v>0.14400000000000002</v>
      </c>
      <c r="E74" s="28">
        <v>2.5361400000000001</v>
      </c>
      <c r="F74" s="28">
        <v>6.2225396744416128E-2</v>
      </c>
      <c r="G74" s="27">
        <v>4.3999999999999956E-2</v>
      </c>
      <c r="H74" s="27">
        <f>IFERROR(D74*E74, "NA")</f>
        <v>0.36520416000000006</v>
      </c>
    </row>
    <row r="75" spans="1:16" hidden="1">
      <c r="A75" t="s">
        <v>90</v>
      </c>
      <c r="B75" s="25" t="s">
        <v>76</v>
      </c>
      <c r="C75" s="21" t="s">
        <v>75</v>
      </c>
      <c r="D75" s="28">
        <v>2.399</v>
      </c>
      <c r="E75" s="28">
        <v>0.1536285</v>
      </c>
      <c r="F75" s="28" t="s">
        <v>31</v>
      </c>
      <c r="G75" s="27" t="s">
        <v>31</v>
      </c>
      <c r="H75" s="27">
        <f>IFERROR(D75*E75, "NA")</f>
        <v>0.36855477149999999</v>
      </c>
    </row>
    <row r="76" spans="1:16" hidden="1">
      <c r="A76" t="s">
        <v>169</v>
      </c>
      <c r="B76" s="37" t="s">
        <v>58</v>
      </c>
      <c r="C76" s="21" t="s">
        <v>59</v>
      </c>
      <c r="D76" s="28">
        <v>2.5999999999999999E-2</v>
      </c>
      <c r="E76" s="28">
        <v>14.722417999999999</v>
      </c>
      <c r="F76" s="28" t="s">
        <v>31</v>
      </c>
      <c r="G76" s="27" t="s">
        <v>31</v>
      </c>
      <c r="H76" s="27">
        <f>IFERROR(D76*E76, "NA")</f>
        <v>0.38278286799999994</v>
      </c>
    </row>
    <row r="77" spans="1:16" hidden="1">
      <c r="A77" t="s">
        <v>210</v>
      </c>
      <c r="B77" t="s">
        <v>58</v>
      </c>
      <c r="C77" s="21" t="s">
        <v>59</v>
      </c>
      <c r="D77" s="27">
        <v>2.5999999999999999E-2</v>
      </c>
      <c r="E77" s="27">
        <v>14.722417999999999</v>
      </c>
      <c r="F77" s="27" t="s">
        <v>31</v>
      </c>
      <c r="G77" s="27" t="s">
        <v>31</v>
      </c>
      <c r="H77" s="27">
        <f>IFERROR(D77*E77, "NA")</f>
        <v>0.38278286799999994</v>
      </c>
    </row>
    <row r="78" spans="1:16" hidden="1">
      <c r="A78" t="s">
        <v>104</v>
      </c>
      <c r="B78" s="25" t="s">
        <v>46</v>
      </c>
      <c r="C78" s="21" t="s">
        <v>47</v>
      </c>
      <c r="D78" s="28">
        <v>7.8200000000000006E-2</v>
      </c>
      <c r="E78" s="28">
        <v>5.1789819999999986</v>
      </c>
      <c r="F78" s="28">
        <v>4.8318733427108754E-2</v>
      </c>
      <c r="G78" s="27">
        <v>1.9726040318996264E-2</v>
      </c>
      <c r="H78" s="27">
        <f>IFERROR(D78*E78, "NA")</f>
        <v>0.4049963923999999</v>
      </c>
    </row>
    <row r="79" spans="1:16" hidden="1">
      <c r="A79" t="s">
        <v>203</v>
      </c>
      <c r="B79" s="25" t="s">
        <v>111</v>
      </c>
      <c r="C79" s="21" t="s">
        <v>80</v>
      </c>
      <c r="D79" s="28">
        <v>0.52</v>
      </c>
      <c r="E79" s="28">
        <v>0.78525200000000006</v>
      </c>
      <c r="F79" s="28" t="s">
        <v>31</v>
      </c>
      <c r="G79" s="27" t="s">
        <v>31</v>
      </c>
      <c r="H79" s="27">
        <f>IFERROR(D79*E79, "NA")</f>
        <v>0.40833104000000003</v>
      </c>
    </row>
    <row r="80" spans="1:16" hidden="1">
      <c r="A80" t="s">
        <v>90</v>
      </c>
      <c r="B80" s="25" t="s">
        <v>38</v>
      </c>
      <c r="C80" s="21" t="s">
        <v>39</v>
      </c>
      <c r="D80" s="28">
        <v>0.2</v>
      </c>
      <c r="E80" s="28">
        <v>2.0816494999999993</v>
      </c>
      <c r="F80" s="28" t="s">
        <v>31</v>
      </c>
      <c r="G80" s="27" t="s">
        <v>31</v>
      </c>
      <c r="H80" s="27">
        <f>IFERROR(D80*E80, "NA")</f>
        <v>0.41632989999999986</v>
      </c>
    </row>
    <row r="81" spans="1:8" hidden="1">
      <c r="A81" t="s">
        <v>164</v>
      </c>
      <c r="B81" s="37" t="s">
        <v>130</v>
      </c>
      <c r="C81" s="21" t="s">
        <v>131</v>
      </c>
      <c r="D81" s="28">
        <v>0.83299999999999996</v>
      </c>
      <c r="E81" s="28">
        <v>0.50070291</v>
      </c>
      <c r="F81" s="28" t="s">
        <v>31</v>
      </c>
      <c r="G81" s="27" t="s">
        <v>31</v>
      </c>
      <c r="H81" s="27">
        <f>IFERROR(D81*E81, "NA")</f>
        <v>0.41708552402999999</v>
      </c>
    </row>
    <row r="82" spans="1:8" hidden="1">
      <c r="A82" t="s">
        <v>203</v>
      </c>
      <c r="B82" s="25" t="s">
        <v>118</v>
      </c>
      <c r="C82" s="21" t="s">
        <v>87</v>
      </c>
      <c r="D82" s="28">
        <v>1.7498</v>
      </c>
      <c r="E82" s="28">
        <v>0.25090519999999999</v>
      </c>
      <c r="F82" s="28">
        <v>1.7070813395969153</v>
      </c>
      <c r="G82" s="27">
        <v>0.7634299836920212</v>
      </c>
      <c r="H82" s="27">
        <f>IFERROR(D82*E82, "NA")</f>
        <v>0.43903391895999999</v>
      </c>
    </row>
    <row r="83" spans="1:8" hidden="1">
      <c r="A83" t="s">
        <v>126</v>
      </c>
      <c r="B83" s="37" t="s">
        <v>161</v>
      </c>
      <c r="C83" s="21" t="s">
        <v>162</v>
      </c>
      <c r="D83" s="28">
        <v>3.9</v>
      </c>
      <c r="E83" s="28">
        <v>0.1135254</v>
      </c>
      <c r="F83" s="28" t="s">
        <v>31</v>
      </c>
      <c r="G83" s="27" t="s">
        <v>31</v>
      </c>
      <c r="H83" s="27">
        <f>IFERROR(D83*E83, "NA")</f>
        <v>0.44274905999999997</v>
      </c>
    </row>
    <row r="84" spans="1:8" hidden="1">
      <c r="A84" t="s">
        <v>203</v>
      </c>
      <c r="B84" s="25" t="s">
        <v>46</v>
      </c>
      <c r="C84" s="21" t="s">
        <v>47</v>
      </c>
      <c r="D84" s="28">
        <v>9.3499999999999972E-2</v>
      </c>
      <c r="E84" s="28">
        <v>5.1789819999999986</v>
      </c>
      <c r="F84" s="28">
        <v>0.11593846330156045</v>
      </c>
      <c r="G84" s="27">
        <v>3.3468551498293739E-2</v>
      </c>
      <c r="H84" s="27">
        <f>IFERROR(D84*E84, "NA")</f>
        <v>0.48423481699999971</v>
      </c>
    </row>
    <row r="85" spans="1:8" hidden="1">
      <c r="A85" t="s">
        <v>110</v>
      </c>
      <c r="B85" s="24" t="s">
        <v>46</v>
      </c>
      <c r="C85" s="21" t="s">
        <v>47</v>
      </c>
      <c r="D85" s="28">
        <v>9.4500000000000001E-2</v>
      </c>
      <c r="E85" s="28">
        <v>5.1789819999999986</v>
      </c>
      <c r="F85" s="28">
        <v>7.706954188078638E-2</v>
      </c>
      <c r="G85" s="27">
        <v>2.7248197843422337E-2</v>
      </c>
      <c r="H85" s="27">
        <f>IFERROR(D85*E85, "NA")</f>
        <v>0.48941379899999987</v>
      </c>
    </row>
    <row r="86" spans="1:8" hidden="1">
      <c r="A86" t="s">
        <v>168</v>
      </c>
      <c r="B86" s="25" t="s">
        <v>130</v>
      </c>
      <c r="C86" s="21" t="s">
        <v>131</v>
      </c>
      <c r="D86" s="28">
        <v>0.98</v>
      </c>
      <c r="E86" s="28">
        <v>0.50070291</v>
      </c>
      <c r="F86" s="28" t="s">
        <v>31</v>
      </c>
      <c r="G86" s="27" t="s">
        <v>31</v>
      </c>
      <c r="H86" s="27">
        <f>IFERROR(D86*E86, "NA")</f>
        <v>0.49068885179999999</v>
      </c>
    </row>
    <row r="87" spans="1:8" hidden="1">
      <c r="A87" t="s">
        <v>243</v>
      </c>
      <c r="B87" s="24" t="s">
        <v>46</v>
      </c>
      <c r="C87" s="21" t="s">
        <v>47</v>
      </c>
      <c r="D87" s="28">
        <v>0.10450000000000001</v>
      </c>
      <c r="E87" s="28">
        <v>5.1789819999999986</v>
      </c>
      <c r="F87" s="28">
        <v>7.7249133143541315E-2</v>
      </c>
      <c r="G87" s="27">
        <v>2.7311692943290271E-2</v>
      </c>
      <c r="H87" s="27">
        <f>IFERROR(D87*E87, "NA")</f>
        <v>0.54120361899999991</v>
      </c>
    </row>
    <row r="88" spans="1:8" hidden="1">
      <c r="A88" t="s">
        <v>90</v>
      </c>
      <c r="B88" s="25" t="s">
        <v>99</v>
      </c>
      <c r="C88" s="21" t="s">
        <v>75</v>
      </c>
      <c r="D88" s="28">
        <v>3.8130000000000002</v>
      </c>
      <c r="E88" s="28">
        <v>0.1536285</v>
      </c>
      <c r="F88" s="28" t="s">
        <v>31</v>
      </c>
      <c r="G88" s="27" t="s">
        <v>31</v>
      </c>
      <c r="H88" s="27">
        <f>IFERROR(D88*E88, "NA")</f>
        <v>0.58578547050000007</v>
      </c>
    </row>
    <row r="89" spans="1:8" hidden="1">
      <c r="A89" t="s">
        <v>203</v>
      </c>
      <c r="B89" s="25" t="s">
        <v>86</v>
      </c>
      <c r="C89" s="21" t="s">
        <v>87</v>
      </c>
      <c r="D89" s="28">
        <v>23.806000000000001</v>
      </c>
      <c r="E89" s="28">
        <v>2.5792000000000002E-2</v>
      </c>
      <c r="F89" s="28" t="s">
        <v>31</v>
      </c>
      <c r="G89" s="27" t="s">
        <v>31</v>
      </c>
      <c r="H89" s="27">
        <f>IFERROR(D89*E89, "NA")</f>
        <v>0.61400435200000003</v>
      </c>
    </row>
    <row r="90" spans="1:8" hidden="1">
      <c r="A90" t="s">
        <v>210</v>
      </c>
      <c r="B90" s="25" t="s">
        <v>116</v>
      </c>
      <c r="C90" s="21" t="s">
        <v>80</v>
      </c>
      <c r="D90" s="28">
        <v>0.1</v>
      </c>
      <c r="E90" s="28">
        <v>6.4898256000000005</v>
      </c>
      <c r="F90" s="28" t="s">
        <v>31</v>
      </c>
      <c r="G90" s="27" t="s">
        <v>31</v>
      </c>
      <c r="H90" s="27">
        <f>IFERROR(D90*E90, "NA")</f>
        <v>0.6489825600000001</v>
      </c>
    </row>
    <row r="91" spans="1:8" hidden="1">
      <c r="A91" t="s">
        <v>243</v>
      </c>
      <c r="B91" s="11" t="s">
        <v>77</v>
      </c>
      <c r="C91" s="21" t="s">
        <v>78</v>
      </c>
      <c r="D91" s="27">
        <v>0.156</v>
      </c>
      <c r="E91" s="27">
        <v>4.2033384000000007</v>
      </c>
      <c r="F91" s="27" t="s">
        <v>31</v>
      </c>
      <c r="G91" s="27" t="s">
        <v>31</v>
      </c>
      <c r="H91" s="27">
        <f>IFERROR(D91*E91, "NA")</f>
        <v>0.65572079040000009</v>
      </c>
    </row>
    <row r="92" spans="1:8" hidden="1">
      <c r="A92" t="s">
        <v>210</v>
      </c>
      <c r="B92" s="25" t="s">
        <v>111</v>
      </c>
      <c r="C92" s="21" t="s">
        <v>80</v>
      </c>
      <c r="D92" s="28">
        <v>0.83699999999999997</v>
      </c>
      <c r="E92" s="28">
        <v>0.78525200000000006</v>
      </c>
      <c r="F92" s="28" t="s">
        <v>31</v>
      </c>
      <c r="G92" s="27" t="s">
        <v>31</v>
      </c>
      <c r="H92" s="27">
        <f>IFERROR(D92*E92, "NA")</f>
        <v>0.65725592399999999</v>
      </c>
    </row>
    <row r="93" spans="1:8" hidden="1">
      <c r="A93" t="s">
        <v>164</v>
      </c>
      <c r="B93" s="20" t="s">
        <v>118</v>
      </c>
      <c r="C93" s="21" t="s">
        <v>87</v>
      </c>
      <c r="D93" s="26">
        <v>2.7290000000000001</v>
      </c>
      <c r="E93" s="26">
        <v>0.25090519999999999</v>
      </c>
      <c r="F93" s="26">
        <v>1.5018948032402262</v>
      </c>
      <c r="G93" s="27">
        <v>1.0619999999999994</v>
      </c>
      <c r="H93" s="27">
        <f>IFERROR(D93*E93, "NA")</f>
        <v>0.68472029079999996</v>
      </c>
    </row>
    <row r="94" spans="1:8" hidden="1">
      <c r="A94" t="s">
        <v>168</v>
      </c>
      <c r="B94" s="22" t="s">
        <v>88</v>
      </c>
      <c r="C94" s="21" t="s">
        <v>89</v>
      </c>
      <c r="D94" s="26">
        <v>0.25</v>
      </c>
      <c r="E94" s="26">
        <v>2.7512089241278357</v>
      </c>
      <c r="F94" s="26" t="s">
        <v>31</v>
      </c>
      <c r="G94" s="27" t="s">
        <v>31</v>
      </c>
      <c r="H94" s="27">
        <f>IFERROR(D94*E94, "NA")</f>
        <v>0.68780223103195892</v>
      </c>
    </row>
    <row r="95" spans="1:8" hidden="1">
      <c r="A95" t="s">
        <v>126</v>
      </c>
      <c r="B95" s="20" t="s">
        <v>77</v>
      </c>
      <c r="C95" s="21" t="s">
        <v>78</v>
      </c>
      <c r="D95" s="26">
        <v>0.16800000000000001</v>
      </c>
      <c r="E95" s="26">
        <v>4.2033384000000007</v>
      </c>
      <c r="F95" s="26" t="s">
        <v>31</v>
      </c>
      <c r="G95" s="27" t="s">
        <v>31</v>
      </c>
      <c r="H95" s="27">
        <f>IFERROR(D95*E95, "NA")</f>
        <v>0.70616085120000016</v>
      </c>
    </row>
    <row r="96" spans="1:8" hidden="1">
      <c r="A96" t="s">
        <v>210</v>
      </c>
      <c r="B96" s="22" t="s">
        <v>114</v>
      </c>
      <c r="C96" s="21" t="s">
        <v>115</v>
      </c>
      <c r="D96" s="26">
        <v>0.16800000000000001</v>
      </c>
      <c r="E96" s="26">
        <v>4.2862848000000007</v>
      </c>
      <c r="F96" s="26" t="s">
        <v>31</v>
      </c>
      <c r="G96" s="27" t="s">
        <v>31</v>
      </c>
      <c r="H96" s="27">
        <f>IFERROR(D96*E96, "NA")</f>
        <v>0.72009584640000013</v>
      </c>
    </row>
    <row r="97" spans="1:8" hidden="1">
      <c r="A97" t="s">
        <v>169</v>
      </c>
      <c r="B97" s="20" t="s">
        <v>130</v>
      </c>
      <c r="C97" s="21" t="s">
        <v>131</v>
      </c>
      <c r="D97" s="26">
        <v>1.4550000000000001</v>
      </c>
      <c r="E97" s="26">
        <v>0.50070291</v>
      </c>
      <c r="F97" s="26">
        <v>0.87681240867131871</v>
      </c>
      <c r="G97" s="27">
        <v>0.61999999999999977</v>
      </c>
      <c r="H97" s="27">
        <f>IFERROR(D97*E97, "NA")</f>
        <v>0.72852273405000001</v>
      </c>
    </row>
    <row r="98" spans="1:8" hidden="1">
      <c r="A98" t="s">
        <v>68</v>
      </c>
      <c r="B98" s="22" t="s">
        <v>76</v>
      </c>
      <c r="C98" s="21" t="s">
        <v>75</v>
      </c>
      <c r="D98" s="26">
        <v>4.798</v>
      </c>
      <c r="E98" s="26">
        <v>0.1536285</v>
      </c>
      <c r="F98" s="26" t="s">
        <v>31</v>
      </c>
      <c r="G98" s="27" t="s">
        <v>31</v>
      </c>
      <c r="H98" s="27">
        <f>IFERROR(D98*E98, "NA")</f>
        <v>0.73710954299999998</v>
      </c>
    </row>
    <row r="99" spans="1:8" hidden="1">
      <c r="A99" t="s">
        <v>164</v>
      </c>
      <c r="B99" s="20" t="s">
        <v>88</v>
      </c>
      <c r="C99" s="21" t="s">
        <v>89</v>
      </c>
      <c r="D99" s="28">
        <v>0.28599999999999998</v>
      </c>
      <c r="E99" s="26">
        <v>2.7512089241278357</v>
      </c>
      <c r="F99" s="28" t="s">
        <v>31</v>
      </c>
      <c r="G99" s="27" t="s">
        <v>31</v>
      </c>
      <c r="H99" s="27">
        <f>IFERROR(D99*E99, "NA")</f>
        <v>0.78684575230056097</v>
      </c>
    </row>
    <row r="100" spans="1:8" hidden="1">
      <c r="A100" t="s">
        <v>210</v>
      </c>
      <c r="B100" s="22" t="s">
        <v>175</v>
      </c>
      <c r="C100" s="21" t="s">
        <v>59</v>
      </c>
      <c r="D100" s="26">
        <v>0.33800000000000002</v>
      </c>
      <c r="E100" s="26">
        <v>2.5361400000000001</v>
      </c>
      <c r="F100" s="26" t="s">
        <v>31</v>
      </c>
      <c r="G100" s="27" t="s">
        <v>31</v>
      </c>
      <c r="H100" s="27">
        <f>IFERROR(D100*E100, "NA")</f>
        <v>0.85721532000000011</v>
      </c>
    </row>
    <row r="101" spans="1:8" hidden="1">
      <c r="A101" t="s">
        <v>243</v>
      </c>
      <c r="B101" s="23" t="s">
        <v>123</v>
      </c>
      <c r="C101" s="21" t="s">
        <v>124</v>
      </c>
      <c r="D101" s="26">
        <v>0.46899999999999997</v>
      </c>
      <c r="E101" s="26">
        <v>1.87775</v>
      </c>
      <c r="F101" s="26" t="s">
        <v>31</v>
      </c>
      <c r="G101" s="27" t="s">
        <v>31</v>
      </c>
      <c r="H101" s="27">
        <f>IFERROR(D101*E101, "NA")</f>
        <v>0.88066475</v>
      </c>
    </row>
    <row r="102" spans="1:8" hidden="1">
      <c r="A102" t="s">
        <v>203</v>
      </c>
      <c r="B102" s="22" t="s">
        <v>58</v>
      </c>
      <c r="C102" s="21" t="s">
        <v>59</v>
      </c>
      <c r="D102" s="26">
        <v>6.5000000000000002E-2</v>
      </c>
      <c r="E102" s="26">
        <v>14.722417999999999</v>
      </c>
      <c r="F102" s="26" t="s">
        <v>31</v>
      </c>
      <c r="G102" s="27" t="s">
        <v>31</v>
      </c>
      <c r="H102" s="27">
        <f>IFERROR(D102*E102, "NA")</f>
        <v>0.95695717000000002</v>
      </c>
    </row>
    <row r="103" spans="1:8" hidden="1">
      <c r="A103" t="s">
        <v>198</v>
      </c>
      <c r="B103" s="22" t="s">
        <v>199</v>
      </c>
      <c r="C103" s="21" t="s">
        <v>131</v>
      </c>
      <c r="D103" s="26">
        <v>0.69</v>
      </c>
      <c r="E103" s="26">
        <v>1.4003555940000001</v>
      </c>
      <c r="F103" s="26" t="s">
        <v>31</v>
      </c>
      <c r="G103" s="27" t="s">
        <v>31</v>
      </c>
      <c r="H103" s="27">
        <f>IFERROR(D103*E103, "NA")</f>
        <v>0.96624535986000004</v>
      </c>
    </row>
    <row r="104" spans="1:8" hidden="1">
      <c r="A104" t="s">
        <v>125</v>
      </c>
      <c r="B104" s="22" t="s">
        <v>88</v>
      </c>
      <c r="C104" s="21" t="s">
        <v>89</v>
      </c>
      <c r="D104" s="26">
        <v>0.35699999999999998</v>
      </c>
      <c r="E104" s="26">
        <v>2.7512089241278357</v>
      </c>
      <c r="F104" s="26" t="s">
        <v>31</v>
      </c>
      <c r="G104" s="27" t="s">
        <v>31</v>
      </c>
      <c r="H104" s="27">
        <f>IFERROR(D104*E104, "NA")</f>
        <v>0.98218158591363725</v>
      </c>
    </row>
    <row r="105" spans="1:8" hidden="1">
      <c r="A105" t="s">
        <v>203</v>
      </c>
      <c r="B105" s="22" t="s">
        <v>38</v>
      </c>
      <c r="C105" s="21" t="s">
        <v>39</v>
      </c>
      <c r="D105" s="26">
        <v>0.5</v>
      </c>
      <c r="E105" s="26">
        <v>2.0816494999999993</v>
      </c>
      <c r="F105" s="26" t="s">
        <v>31</v>
      </c>
      <c r="G105" s="27" t="s">
        <v>31</v>
      </c>
      <c r="H105" s="27">
        <f>IFERROR(D105*E105, "NA")</f>
        <v>1.0408247499999996</v>
      </c>
    </row>
    <row r="106" spans="1:8" hidden="1">
      <c r="A106" t="s">
        <v>210</v>
      </c>
      <c r="B106" s="22" t="s">
        <v>38</v>
      </c>
      <c r="C106" s="21" t="s">
        <v>39</v>
      </c>
      <c r="D106" s="26">
        <v>0.51700000000000002</v>
      </c>
      <c r="E106" s="26">
        <v>2.0816494999999993</v>
      </c>
      <c r="F106" s="26">
        <v>0.63639610306789274</v>
      </c>
      <c r="G106" s="27">
        <v>0.44999999999999996</v>
      </c>
      <c r="H106" s="27">
        <f>IFERROR(D106*E106, "NA")</f>
        <v>1.0762127914999997</v>
      </c>
    </row>
    <row r="107" spans="1:8" hidden="1">
      <c r="A107" t="s">
        <v>84</v>
      </c>
      <c r="B107" s="22" t="s">
        <v>88</v>
      </c>
      <c r="C107" s="21" t="s">
        <v>89</v>
      </c>
      <c r="D107" s="26">
        <v>0.39300000000000002</v>
      </c>
      <c r="E107" s="26">
        <v>2.7512089241278357</v>
      </c>
      <c r="F107" s="26" t="s">
        <v>31</v>
      </c>
      <c r="G107" s="27" t="s">
        <v>31</v>
      </c>
      <c r="H107" s="27">
        <f>IFERROR(D107*E107, "NA")</f>
        <v>1.0812251071822394</v>
      </c>
    </row>
    <row r="108" spans="1:8" hidden="1">
      <c r="A108" t="s">
        <v>29</v>
      </c>
      <c r="B108" s="20" t="s">
        <v>58</v>
      </c>
      <c r="C108" s="21" t="s">
        <v>59</v>
      </c>
      <c r="D108" s="26">
        <v>7.6999999999999999E-2</v>
      </c>
      <c r="E108" s="26">
        <v>14.722417999999999</v>
      </c>
      <c r="F108" s="26" t="s">
        <v>31</v>
      </c>
      <c r="G108" s="27" t="s">
        <v>31</v>
      </c>
      <c r="H108" s="27">
        <f>IFERROR(D108*E108, "NA")</f>
        <v>1.1336261859999999</v>
      </c>
    </row>
    <row r="109" spans="1:8" hidden="1">
      <c r="A109" t="s">
        <v>169</v>
      </c>
      <c r="B109" s="20" t="s">
        <v>123</v>
      </c>
      <c r="C109" s="21" t="s">
        <v>124</v>
      </c>
      <c r="D109" s="26">
        <v>0.60949999999999993</v>
      </c>
      <c r="E109" s="26">
        <v>1.87775</v>
      </c>
      <c r="F109" s="26">
        <v>5.303300858899207E-2</v>
      </c>
      <c r="G109" s="27">
        <v>3.7500000000000706E-2</v>
      </c>
      <c r="H109" s="27">
        <f>IFERROR(D109*E109, "NA")</f>
        <v>1.1444886249999999</v>
      </c>
    </row>
    <row r="110" spans="1:8" hidden="1">
      <c r="A110" t="s">
        <v>125</v>
      </c>
      <c r="B110" s="22" t="s">
        <v>58</v>
      </c>
      <c r="C110" s="21" t="s">
        <v>59</v>
      </c>
      <c r="D110" s="26">
        <v>7.8E-2</v>
      </c>
      <c r="E110" s="26">
        <v>14.722417999999999</v>
      </c>
      <c r="F110" s="26" t="s">
        <v>31</v>
      </c>
      <c r="G110" s="27" t="s">
        <v>31</v>
      </c>
      <c r="H110" s="27">
        <f>IFERROR(D110*E110, "NA")</f>
        <v>1.1483486039999999</v>
      </c>
    </row>
    <row r="111" spans="1:8" hidden="1">
      <c r="A111" t="s">
        <v>210</v>
      </c>
      <c r="B111" s="22" t="s">
        <v>199</v>
      </c>
      <c r="C111" s="21" t="s">
        <v>131</v>
      </c>
      <c r="D111" s="26">
        <v>0.84899999999999998</v>
      </c>
      <c r="E111" s="26">
        <v>1.4003555940000001</v>
      </c>
      <c r="F111" s="26" t="s">
        <v>31</v>
      </c>
      <c r="G111" s="27" t="s">
        <v>31</v>
      </c>
      <c r="H111" s="27">
        <f>IFERROR(D111*E111, "NA")</f>
        <v>1.1889018993060001</v>
      </c>
    </row>
    <row r="112" spans="1:8" hidden="1">
      <c r="A112" t="s">
        <v>62</v>
      </c>
      <c r="B112" s="22" t="s">
        <v>46</v>
      </c>
      <c r="C112" s="21" t="s">
        <v>47</v>
      </c>
      <c r="D112" s="26">
        <v>0.23433333333333337</v>
      </c>
      <c r="E112" s="26">
        <v>5.1789819999999995</v>
      </c>
      <c r="F112" s="26">
        <v>0.22922550759750387</v>
      </c>
      <c r="G112" s="27">
        <v>0.13234340851654747</v>
      </c>
      <c r="H112" s="27">
        <f>IFERROR(D112*E112, "NA")</f>
        <v>1.2136081153333333</v>
      </c>
    </row>
    <row r="113" spans="1:8" hidden="1">
      <c r="A113" t="s">
        <v>210</v>
      </c>
      <c r="B113" s="22" t="s">
        <v>161</v>
      </c>
      <c r="C113" s="21" t="s">
        <v>162</v>
      </c>
      <c r="D113" s="26">
        <v>11.154</v>
      </c>
      <c r="E113" s="26">
        <v>0.1135254</v>
      </c>
      <c r="F113" s="26" t="s">
        <v>31</v>
      </c>
      <c r="G113" s="27" t="s">
        <v>31</v>
      </c>
      <c r="H113" s="27">
        <f>IFERROR(D113*E113, "NA")</f>
        <v>1.2662623116</v>
      </c>
    </row>
    <row r="114" spans="1:8" hidden="1">
      <c r="A114" t="s">
        <v>178</v>
      </c>
      <c r="B114" s="23" t="s">
        <v>30</v>
      </c>
      <c r="C114" s="21" t="s">
        <v>33</v>
      </c>
      <c r="D114" s="26">
        <v>0.26300000000000001</v>
      </c>
      <c r="E114" s="26">
        <v>5.0789971999999999</v>
      </c>
      <c r="F114" s="26">
        <v>0.36910973977937783</v>
      </c>
      <c r="G114" s="27">
        <v>0.26100000000000001</v>
      </c>
      <c r="H114" s="27">
        <f>IFERROR(D114*E114, "NA")</f>
        <v>1.3357762636000001</v>
      </c>
    </row>
    <row r="115" spans="1:8" hidden="1">
      <c r="A115" t="s">
        <v>198</v>
      </c>
      <c r="B115" s="22" t="s">
        <v>63</v>
      </c>
      <c r="C115" s="21" t="s">
        <v>65</v>
      </c>
      <c r="D115" s="28">
        <v>0.13650000000000001</v>
      </c>
      <c r="E115" s="28">
        <v>10.016055</v>
      </c>
      <c r="F115" s="28">
        <v>7.2831998462214373E-2</v>
      </c>
      <c r="G115" s="27">
        <v>5.1499999999999983E-2</v>
      </c>
      <c r="H115" s="27">
        <f>IFERROR(D115*E115, "NA")</f>
        <v>1.3671915075000001</v>
      </c>
    </row>
    <row r="116" spans="1:8" hidden="1">
      <c r="A116" t="s">
        <v>169</v>
      </c>
      <c r="B116" s="20" t="s">
        <v>173</v>
      </c>
      <c r="C116" s="21" t="s">
        <v>49</v>
      </c>
      <c r="D116" s="28">
        <v>1.17</v>
      </c>
      <c r="E116" s="28">
        <v>1.1924686</v>
      </c>
      <c r="F116" s="28" t="s">
        <v>31</v>
      </c>
      <c r="G116" s="27" t="s">
        <v>31</v>
      </c>
      <c r="H116" s="27">
        <f>IFERROR(D116*E116, "NA")</f>
        <v>1.395188262</v>
      </c>
    </row>
    <row r="117" spans="1:8" hidden="1">
      <c r="A117" t="s">
        <v>178</v>
      </c>
      <c r="B117" s="23" t="s">
        <v>123</v>
      </c>
      <c r="C117" s="21" t="s">
        <v>124</v>
      </c>
      <c r="D117" s="28">
        <v>0.78800000000000003</v>
      </c>
      <c r="E117" s="28">
        <v>1.87775</v>
      </c>
      <c r="F117" s="28" t="s">
        <v>31</v>
      </c>
      <c r="G117" s="27" t="s">
        <v>31</v>
      </c>
      <c r="H117" s="27">
        <f>IFERROR(D117*E117, "NA")</f>
        <v>1.4796670000000001</v>
      </c>
    </row>
    <row r="118" spans="1:8" hidden="1">
      <c r="A118" t="s">
        <v>202</v>
      </c>
      <c r="B118" s="20" t="s">
        <v>46</v>
      </c>
      <c r="C118" s="21" t="s">
        <v>47</v>
      </c>
      <c r="D118" s="28">
        <v>0.29339999999999999</v>
      </c>
      <c r="E118" s="28">
        <v>5.1789819999999986</v>
      </c>
      <c r="F118" s="28">
        <v>0.72044696003399322</v>
      </c>
      <c r="G118" s="27">
        <v>0.22782533270517177</v>
      </c>
      <c r="H118" s="27">
        <f>IFERROR(D118*E118, "NA")</f>
        <v>1.5195133187999996</v>
      </c>
    </row>
    <row r="119" spans="1:8" hidden="1">
      <c r="A119" t="s">
        <v>203</v>
      </c>
      <c r="B119" s="22" t="s">
        <v>130</v>
      </c>
      <c r="C119" s="21" t="s">
        <v>131</v>
      </c>
      <c r="D119" s="26">
        <v>3.1040000000000001</v>
      </c>
      <c r="E119" s="26">
        <v>0.50070291</v>
      </c>
      <c r="F119" s="26">
        <v>1.5612917728598972</v>
      </c>
      <c r="G119" s="27">
        <v>1.1040000000000001</v>
      </c>
      <c r="H119" s="27">
        <f>IFERROR(D119*E119, "NA")</f>
        <v>1.5541818326400001</v>
      </c>
    </row>
    <row r="120" spans="1:8" hidden="1">
      <c r="A120" t="s">
        <v>178</v>
      </c>
      <c r="B120" s="23" t="s">
        <v>38</v>
      </c>
      <c r="C120" s="21" t="s">
        <v>39</v>
      </c>
      <c r="D120" s="26">
        <v>0.77433333333333332</v>
      </c>
      <c r="E120" s="26">
        <v>2.0816494999999993</v>
      </c>
      <c r="F120" s="26">
        <v>0.66633800231814289</v>
      </c>
      <c r="G120" s="27">
        <v>0.3847104250096573</v>
      </c>
      <c r="H120" s="27">
        <f>IFERROR(D120*E120, "NA")</f>
        <v>1.6118905961666661</v>
      </c>
    </row>
    <row r="121" spans="1:8" hidden="1">
      <c r="A121" t="s">
        <v>203</v>
      </c>
      <c r="B121" s="22" t="s">
        <v>123</v>
      </c>
      <c r="C121" s="21" t="s">
        <v>124</v>
      </c>
      <c r="D121" s="26">
        <v>0.89400000000000002</v>
      </c>
      <c r="E121" s="26">
        <v>1.87775</v>
      </c>
      <c r="F121" s="26" t="s">
        <v>31</v>
      </c>
      <c r="G121" s="27" t="s">
        <v>31</v>
      </c>
      <c r="H121" s="27">
        <f>IFERROR(D121*E121, "NA")</f>
        <v>1.6787085000000002</v>
      </c>
    </row>
    <row r="122" spans="1:8" hidden="1">
      <c r="A122" t="s">
        <v>110</v>
      </c>
      <c r="B122" s="23" t="s">
        <v>103</v>
      </c>
      <c r="C122" s="21" t="s">
        <v>49</v>
      </c>
      <c r="D122" s="26">
        <v>0.40026140132999444</v>
      </c>
      <c r="E122" s="26">
        <v>4.4800359999999992</v>
      </c>
      <c r="F122" s="26" t="s">
        <v>31</v>
      </c>
      <c r="G122" s="27" t="s">
        <v>31</v>
      </c>
      <c r="H122" s="27">
        <f>IFERROR(D122*E122, "NA")</f>
        <v>1.7931854873688227</v>
      </c>
    </row>
    <row r="123" spans="1:8" hidden="1">
      <c r="A123" t="s">
        <v>90</v>
      </c>
      <c r="B123" s="22" t="s">
        <v>81</v>
      </c>
      <c r="C123" s="21" t="s">
        <v>82</v>
      </c>
      <c r="D123" s="26">
        <v>0.19600000000000001</v>
      </c>
      <c r="E123" s="26">
        <v>9.4395961999999987</v>
      </c>
      <c r="F123" s="26" t="s">
        <v>31</v>
      </c>
      <c r="G123" s="27" t="s">
        <v>31</v>
      </c>
      <c r="H123" s="27">
        <f>IFERROR(D123*E123, "NA")</f>
        <v>1.8501608551999997</v>
      </c>
    </row>
    <row r="124" spans="1:8" hidden="1">
      <c r="A124" t="s">
        <v>210</v>
      </c>
      <c r="B124" s="22" t="s">
        <v>77</v>
      </c>
      <c r="C124" s="21" t="s">
        <v>78</v>
      </c>
      <c r="D124" s="26">
        <v>0.44700000000000001</v>
      </c>
      <c r="E124" s="26">
        <v>4.2033384000000007</v>
      </c>
      <c r="F124" s="26" t="s">
        <v>31</v>
      </c>
      <c r="G124" s="27" t="s">
        <v>31</v>
      </c>
      <c r="H124" s="27">
        <f>IFERROR(D124*E124, "NA")</f>
        <v>1.8788922648000004</v>
      </c>
    </row>
    <row r="125" spans="1:8" hidden="1">
      <c r="A125" t="s">
        <v>178</v>
      </c>
      <c r="B125" s="23" t="s">
        <v>140</v>
      </c>
      <c r="C125" s="21" t="s">
        <v>141</v>
      </c>
      <c r="D125" s="26">
        <v>1.35</v>
      </c>
      <c r="E125" s="26">
        <v>1.4028768599999999</v>
      </c>
      <c r="F125" s="26" t="s">
        <v>31</v>
      </c>
      <c r="G125" s="27" t="s">
        <v>31</v>
      </c>
      <c r="H125" s="27">
        <f>IFERROR(D125*E125, "NA")</f>
        <v>1.8938837609999999</v>
      </c>
    </row>
    <row r="126" spans="1:8" hidden="1">
      <c r="A126" t="s">
        <v>178</v>
      </c>
      <c r="B126" s="23" t="s">
        <v>111</v>
      </c>
      <c r="C126" s="21" t="s">
        <v>80</v>
      </c>
      <c r="D126" s="26">
        <v>2.6</v>
      </c>
      <c r="E126" s="26">
        <v>0.78525200000000006</v>
      </c>
      <c r="F126" s="26" t="s">
        <v>31</v>
      </c>
      <c r="G126" s="27" t="s">
        <v>31</v>
      </c>
      <c r="H126" s="27">
        <f>IFERROR(D126*E126, "NA")</f>
        <v>2.0416552000000001</v>
      </c>
    </row>
    <row r="127" spans="1:8" hidden="1">
      <c r="A127" t="s">
        <v>203</v>
      </c>
      <c r="B127" s="22" t="s">
        <v>44</v>
      </c>
      <c r="C127" s="21" t="s">
        <v>45</v>
      </c>
      <c r="D127" s="26">
        <v>0.57099999999999995</v>
      </c>
      <c r="E127" s="59">
        <v>3.5871791999999969</v>
      </c>
      <c r="F127" s="26" t="s">
        <v>31</v>
      </c>
      <c r="G127" s="27" t="s">
        <v>31</v>
      </c>
      <c r="H127" s="27">
        <f>IFERROR(D127*E127, "NA")</f>
        <v>2.0482793231999983</v>
      </c>
    </row>
    <row r="128" spans="1:8" hidden="1">
      <c r="A128" t="s">
        <v>125</v>
      </c>
      <c r="B128" s="22" t="s">
        <v>46</v>
      </c>
      <c r="C128" s="21" t="s">
        <v>47</v>
      </c>
      <c r="D128" s="26">
        <v>0.40175</v>
      </c>
      <c r="E128" s="26">
        <v>5.1789819999999986</v>
      </c>
      <c r="F128" s="26">
        <v>0.59674396280386199</v>
      </c>
      <c r="G128" s="27">
        <v>0.21098085136537184</v>
      </c>
      <c r="H128" s="27">
        <f>IFERROR(D128*E128, "NA")</f>
        <v>2.0806560184999996</v>
      </c>
    </row>
    <row r="129" spans="1:8" hidden="1">
      <c r="A129" t="s">
        <v>210</v>
      </c>
      <c r="B129" s="22" t="s">
        <v>118</v>
      </c>
      <c r="C129" s="21" t="s">
        <v>87</v>
      </c>
      <c r="D129" s="26">
        <v>9.2388333333333321</v>
      </c>
      <c r="E129" s="26">
        <v>0.25090519999999999</v>
      </c>
      <c r="F129" s="26">
        <v>6.9750990650073712</v>
      </c>
      <c r="G129" s="27">
        <v>2.8475722691053487</v>
      </c>
      <c r="H129" s="27">
        <f>IFERROR(D129*E129, "NA")</f>
        <v>2.3180713252666663</v>
      </c>
    </row>
    <row r="130" spans="1:8" hidden="1">
      <c r="A130" t="s">
        <v>210</v>
      </c>
      <c r="B130" s="22" t="s">
        <v>130</v>
      </c>
      <c r="C130" s="21" t="s">
        <v>131</v>
      </c>
      <c r="D130" s="26">
        <v>4.9805000000000001</v>
      </c>
      <c r="E130" s="26">
        <v>0.50070291</v>
      </c>
      <c r="F130" s="26">
        <v>4.3875975772625271</v>
      </c>
      <c r="G130" s="27">
        <v>3.1024999999999996</v>
      </c>
      <c r="H130" s="27">
        <f>IFERROR(D130*E130, "NA")</f>
        <v>2.493750843255</v>
      </c>
    </row>
    <row r="131" spans="1:8" hidden="1">
      <c r="A131" t="s">
        <v>169</v>
      </c>
      <c r="B131" s="20" t="s">
        <v>175</v>
      </c>
      <c r="C131" s="21" t="s">
        <v>59</v>
      </c>
      <c r="D131" s="26">
        <v>1</v>
      </c>
      <c r="E131" s="26">
        <v>2.5361400000000001</v>
      </c>
      <c r="F131" s="26" t="s">
        <v>31</v>
      </c>
      <c r="G131" s="27" t="s">
        <v>31</v>
      </c>
      <c r="H131" s="27">
        <f>IFERROR(D131*E131, "NA")</f>
        <v>2.5361400000000001</v>
      </c>
    </row>
    <row r="132" spans="1:8" hidden="1">
      <c r="A132" t="s">
        <v>203</v>
      </c>
      <c r="B132" s="22" t="s">
        <v>114</v>
      </c>
      <c r="C132" s="21" t="s">
        <v>115</v>
      </c>
      <c r="D132" s="22">
        <v>0.70550000000000002</v>
      </c>
      <c r="E132" s="26">
        <v>4.2862848000000007</v>
      </c>
      <c r="F132" s="39">
        <v>0.91146064094945989</v>
      </c>
      <c r="G132">
        <v>0.64450000000000007</v>
      </c>
      <c r="H132" s="27">
        <f>IFERROR(D132*E132, "NA")</f>
        <v>3.0239739264000005</v>
      </c>
    </row>
    <row r="133" spans="1:8" hidden="1">
      <c r="A133" t="s">
        <v>210</v>
      </c>
      <c r="B133" s="22" t="s">
        <v>221</v>
      </c>
      <c r="C133" s="21" t="s">
        <v>43</v>
      </c>
      <c r="D133" s="26">
        <v>1.911</v>
      </c>
      <c r="E133" s="26">
        <v>1.6260316000000001</v>
      </c>
      <c r="F133" s="26" t="s">
        <v>31</v>
      </c>
      <c r="G133" s="27" t="s">
        <v>31</v>
      </c>
      <c r="H133" s="27">
        <f>IFERROR(D133*E133, "NA")</f>
        <v>3.1073463876000003</v>
      </c>
    </row>
    <row r="134" spans="1:8" hidden="1">
      <c r="A134" t="s">
        <v>29</v>
      </c>
      <c r="B134" s="20" t="s">
        <v>46</v>
      </c>
      <c r="C134" s="21" t="s">
        <v>47</v>
      </c>
      <c r="D134" s="26">
        <v>0.62474999999999992</v>
      </c>
      <c r="E134" s="26">
        <v>5.1789819999999986</v>
      </c>
      <c r="F134" s="26">
        <v>0.63437600574632924</v>
      </c>
      <c r="G134" s="27">
        <v>0.25898291985723265</v>
      </c>
      <c r="H134" s="27">
        <f>IFERROR(D134*E134, "NA")</f>
        <v>3.2355690044999985</v>
      </c>
    </row>
    <row r="135" spans="1:8" hidden="1">
      <c r="A135" t="s">
        <v>110</v>
      </c>
      <c r="B135" s="23" t="s">
        <v>77</v>
      </c>
      <c r="C135" s="21" t="s">
        <v>78</v>
      </c>
      <c r="D135" s="26">
        <v>0.82599085121461413</v>
      </c>
      <c r="E135" s="26">
        <v>4.2033384000000007</v>
      </c>
      <c r="F135" s="26" t="s">
        <v>31</v>
      </c>
      <c r="G135" s="27" t="s">
        <v>31</v>
      </c>
      <c r="H135" s="27">
        <f>IFERROR(D135*E135, "NA")</f>
        <v>3.4719190629590746</v>
      </c>
    </row>
    <row r="136" spans="1:8" hidden="1">
      <c r="A136" t="s">
        <v>178</v>
      </c>
      <c r="B136" s="23" t="s">
        <v>130</v>
      </c>
      <c r="C136" s="21" t="s">
        <v>131</v>
      </c>
      <c r="D136" s="26">
        <v>7.5086666666666666</v>
      </c>
      <c r="E136" s="26">
        <v>0.50070291</v>
      </c>
      <c r="F136" s="26">
        <v>7.8391684082773292</v>
      </c>
      <c r="G136" s="27">
        <v>4.5259459907417261</v>
      </c>
      <c r="H136" s="27">
        <f>IFERROR(D136*E136, "NA")</f>
        <v>3.7596112502199999</v>
      </c>
    </row>
    <row r="137" spans="1:8" hidden="1">
      <c r="A137" t="s">
        <v>68</v>
      </c>
      <c r="B137" s="22" t="s">
        <v>81</v>
      </c>
      <c r="C137" s="21" t="s">
        <v>82</v>
      </c>
      <c r="D137" s="26">
        <v>0.41099999999999998</v>
      </c>
      <c r="E137" s="26">
        <v>9.4395961999999987</v>
      </c>
      <c r="F137" s="26" t="s">
        <v>31</v>
      </c>
      <c r="G137" s="27" t="s">
        <v>31</v>
      </c>
      <c r="H137" s="27">
        <f>IFERROR(D137*E137, "NA")</f>
        <v>3.8796740381999992</v>
      </c>
    </row>
    <row r="138" spans="1:8" hidden="1">
      <c r="A138" t="s">
        <v>178</v>
      </c>
      <c r="B138" s="23" t="s">
        <v>114</v>
      </c>
      <c r="C138" s="21" t="s">
        <v>115</v>
      </c>
      <c r="D138" s="26">
        <v>1.036</v>
      </c>
      <c r="E138" s="26">
        <v>4.2862848000000007</v>
      </c>
      <c r="F138" s="26" t="s">
        <v>31</v>
      </c>
      <c r="G138" s="27" t="s">
        <v>31</v>
      </c>
      <c r="H138" s="27">
        <f>IFERROR(D138*E138, "NA")</f>
        <v>4.4405910528000012</v>
      </c>
    </row>
    <row r="139" spans="1:8" hidden="1">
      <c r="A139" t="s">
        <v>126</v>
      </c>
      <c r="B139" s="20" t="s">
        <v>151</v>
      </c>
      <c r="C139" s="21" t="s">
        <v>152</v>
      </c>
      <c r="D139" s="26">
        <v>0.83699999999999997</v>
      </c>
      <c r="E139" s="26">
        <v>5.4475255000000002</v>
      </c>
      <c r="F139" s="26" t="s">
        <v>31</v>
      </c>
      <c r="G139" s="27" t="s">
        <v>31</v>
      </c>
      <c r="H139" s="27">
        <f>IFERROR(D139*E139, "NA")</f>
        <v>4.5595788434999998</v>
      </c>
    </row>
    <row r="140" spans="1:8" hidden="1">
      <c r="A140" t="s">
        <v>202</v>
      </c>
      <c r="B140" s="20" t="s">
        <v>58</v>
      </c>
      <c r="C140" s="21" t="s">
        <v>59</v>
      </c>
      <c r="D140" s="26">
        <v>0.33600000000000002</v>
      </c>
      <c r="E140" s="26">
        <v>14.722417999999999</v>
      </c>
      <c r="F140" s="26" t="s">
        <v>31</v>
      </c>
      <c r="G140" s="27" t="s">
        <v>31</v>
      </c>
      <c r="H140" s="27">
        <f>IFERROR(D140*E140, "NA")</f>
        <v>4.9467324479999997</v>
      </c>
    </row>
    <row r="141" spans="1:8" hidden="1">
      <c r="A141" t="s">
        <v>178</v>
      </c>
      <c r="B141" s="23" t="s">
        <v>77</v>
      </c>
      <c r="C141" s="21" t="s">
        <v>78</v>
      </c>
      <c r="D141" s="26">
        <v>1.2304999999999999</v>
      </c>
      <c r="E141" s="26">
        <v>4.2033384000000007</v>
      </c>
      <c r="F141" s="26">
        <v>0.54942196898194762</v>
      </c>
      <c r="G141" s="27">
        <v>0.38850000000000012</v>
      </c>
      <c r="H141" s="27">
        <f>IFERROR(D141*E141, "NA")</f>
        <v>5.1722079012000002</v>
      </c>
    </row>
    <row r="142" spans="1:8" hidden="1">
      <c r="A142" t="s">
        <v>203</v>
      </c>
      <c r="B142" s="22" t="s">
        <v>63</v>
      </c>
      <c r="C142" s="21" t="s">
        <v>65</v>
      </c>
      <c r="D142" s="26">
        <v>0.52249999999999996</v>
      </c>
      <c r="E142" s="26">
        <v>10.016055</v>
      </c>
      <c r="F142" s="26">
        <v>0.28779245994292496</v>
      </c>
      <c r="G142" s="27">
        <v>0.20350000000000007</v>
      </c>
      <c r="H142" s="27">
        <f>IFERROR(D142*E142, "NA")</f>
        <v>5.2333887374999994</v>
      </c>
    </row>
    <row r="143" spans="1:8" hidden="1">
      <c r="A143" t="s">
        <v>62</v>
      </c>
      <c r="B143" s="25" t="s">
        <v>63</v>
      </c>
      <c r="C143" s="21" t="s">
        <v>65</v>
      </c>
      <c r="D143" s="28">
        <v>0.52585567447379677</v>
      </c>
      <c r="E143" s="28">
        <v>10.016055</v>
      </c>
      <c r="F143" s="28" t="s">
        <v>31</v>
      </c>
      <c r="G143" s="27" t="s">
        <v>31</v>
      </c>
      <c r="H143" s="27">
        <f>IFERROR(D143*E143, "NA")</f>
        <v>5.2669993575916445</v>
      </c>
    </row>
    <row r="144" spans="1:8" hidden="1">
      <c r="A144" t="s">
        <v>210</v>
      </c>
      <c r="B144" s="25" t="s">
        <v>63</v>
      </c>
      <c r="C144" s="21" t="s">
        <v>65</v>
      </c>
      <c r="D144" s="28">
        <v>0.52899999999999991</v>
      </c>
      <c r="E144" s="28">
        <v>10.016055</v>
      </c>
      <c r="F144" s="28">
        <v>0.22485995641732234</v>
      </c>
      <c r="G144" s="27">
        <v>0.15900000000000014</v>
      </c>
      <c r="H144" s="27">
        <f>IFERROR(D144*E144, "NA")</f>
        <v>5.2984930949999987</v>
      </c>
    </row>
    <row r="145" spans="1:8" hidden="1">
      <c r="A145" t="s">
        <v>68</v>
      </c>
      <c r="B145" s="25" t="s">
        <v>74</v>
      </c>
      <c r="C145" s="21" t="s">
        <v>75</v>
      </c>
      <c r="D145" s="28">
        <v>35.997999999999998</v>
      </c>
      <c r="E145" s="28">
        <v>0.1536285</v>
      </c>
      <c r="F145" s="28">
        <v>0.4525483399593655</v>
      </c>
      <c r="G145" s="27">
        <v>0.31999999999998235</v>
      </c>
      <c r="H145" s="27">
        <f>IFERROR(D145*E145, "NA")</f>
        <v>5.5303187429999996</v>
      </c>
    </row>
    <row r="146" spans="1:8" hidden="1">
      <c r="A146" t="s">
        <v>90</v>
      </c>
      <c r="B146" s="25" t="s">
        <v>77</v>
      </c>
      <c r="C146" s="21" t="s">
        <v>78</v>
      </c>
      <c r="D146" s="28">
        <v>1.349</v>
      </c>
      <c r="E146" s="28">
        <v>4.2033384000000007</v>
      </c>
      <c r="F146" s="28">
        <v>1.0238906191581205</v>
      </c>
      <c r="G146" s="27">
        <v>0.72399999999999975</v>
      </c>
      <c r="H146" s="27">
        <f>IFERROR(D146*E146, "NA")</f>
        <v>5.6703035016000012</v>
      </c>
    </row>
    <row r="147" spans="1:8" hidden="1">
      <c r="A147" t="s">
        <v>113</v>
      </c>
      <c r="B147" s="25" t="s">
        <v>119</v>
      </c>
      <c r="C147" s="21" t="s">
        <v>120</v>
      </c>
      <c r="D147" s="28">
        <v>10.199999999999999</v>
      </c>
      <c r="E147" s="28">
        <v>0.6574080000000001</v>
      </c>
      <c r="F147" s="28" t="s">
        <v>31</v>
      </c>
      <c r="G147" s="27" t="s">
        <v>31</v>
      </c>
      <c r="H147" s="27">
        <f>IFERROR(D147*E147, "NA")</f>
        <v>6.7055616000000002</v>
      </c>
    </row>
    <row r="148" spans="1:8" hidden="1">
      <c r="A148" t="s">
        <v>68</v>
      </c>
      <c r="B148" s="25" t="s">
        <v>77</v>
      </c>
      <c r="C148" s="21" t="s">
        <v>78</v>
      </c>
      <c r="D148" s="28">
        <v>1.6099999999999999</v>
      </c>
      <c r="E148" s="28">
        <v>4.2033384000000007</v>
      </c>
      <c r="F148" s="28">
        <v>1.921916231265036</v>
      </c>
      <c r="G148" s="27">
        <v>1.3589999999999998</v>
      </c>
      <c r="H148" s="27">
        <f>IFERROR(D148*E148, "NA")</f>
        <v>6.7673748240000009</v>
      </c>
    </row>
    <row r="149" spans="1:8" hidden="1">
      <c r="A149" t="s">
        <v>169</v>
      </c>
      <c r="B149" s="37" t="s">
        <v>81</v>
      </c>
      <c r="C149" s="21" t="s">
        <v>82</v>
      </c>
      <c r="D149" s="28">
        <v>0.85350000000000004</v>
      </c>
      <c r="E149" s="28">
        <v>9.4395961999999987</v>
      </c>
      <c r="F149" s="28">
        <v>1.1674332957389899</v>
      </c>
      <c r="G149" s="27">
        <v>0.8254999999999999</v>
      </c>
      <c r="H149" s="27">
        <f>IFERROR(D149*E149, "NA")</f>
        <v>8.0566953566999988</v>
      </c>
    </row>
    <row r="150" spans="1:8" hidden="1">
      <c r="A150" t="s">
        <v>210</v>
      </c>
      <c r="B150" s="25" t="s">
        <v>53</v>
      </c>
      <c r="C150" s="21" t="s">
        <v>43</v>
      </c>
      <c r="D150" s="28">
        <v>4.2</v>
      </c>
      <c r="E150" s="28">
        <v>1.9260873363599995</v>
      </c>
      <c r="F150" s="28" t="s">
        <v>31</v>
      </c>
      <c r="G150" s="27" t="s">
        <v>31</v>
      </c>
      <c r="H150" s="27">
        <f>IFERROR(D150*E150, "NA")</f>
        <v>8.0895668127119986</v>
      </c>
    </row>
    <row r="151" spans="1:8" hidden="1">
      <c r="A151" t="s">
        <v>210</v>
      </c>
      <c r="B151" s="22" t="s">
        <v>151</v>
      </c>
      <c r="C151" s="21" t="s">
        <v>152</v>
      </c>
      <c r="D151" s="26">
        <v>1.488</v>
      </c>
      <c r="E151" s="26">
        <v>5.4475255000000002</v>
      </c>
      <c r="F151" s="26" t="s">
        <v>31</v>
      </c>
      <c r="G151" s="27" t="s">
        <v>31</v>
      </c>
      <c r="H151" s="27">
        <f>IFERROR(D151*E151, "NA")</f>
        <v>8.1059179439999998</v>
      </c>
    </row>
    <row r="152" spans="1:8">
      <c r="A152" t="s">
        <v>90</v>
      </c>
      <c r="B152" s="22" t="s">
        <v>98</v>
      </c>
      <c r="C152" s="21" t="s">
        <v>67</v>
      </c>
      <c r="D152" s="26">
        <v>8.4</v>
      </c>
      <c r="E152" s="28">
        <v>1</v>
      </c>
      <c r="F152" s="26" t="s">
        <v>31</v>
      </c>
      <c r="G152" s="27" t="s">
        <v>31</v>
      </c>
      <c r="H152" s="27">
        <f>IFERROR(D152*E152, "NA")</f>
        <v>8.4</v>
      </c>
    </row>
    <row r="153" spans="1:8" hidden="1">
      <c r="A153" t="s">
        <v>126</v>
      </c>
      <c r="B153" s="20" t="s">
        <v>81</v>
      </c>
      <c r="C153" s="21" t="s">
        <v>82</v>
      </c>
      <c r="D153" s="26">
        <v>1.0299999999999998</v>
      </c>
      <c r="E153" s="26">
        <v>9.4395961999999987</v>
      </c>
      <c r="F153" s="26">
        <v>1.4481546878700493</v>
      </c>
      <c r="G153" s="27">
        <v>1.024</v>
      </c>
      <c r="H153" s="27">
        <f>IFERROR(D153*E153, "NA")</f>
        <v>9.7227840859999972</v>
      </c>
    </row>
    <row r="154" spans="1:8" hidden="1">
      <c r="A154" t="s">
        <v>178</v>
      </c>
      <c r="B154" s="23" t="s">
        <v>173</v>
      </c>
      <c r="C154" s="21" t="s">
        <v>49</v>
      </c>
      <c r="D154" s="26">
        <v>8.4589999999999996</v>
      </c>
      <c r="E154" s="26">
        <v>1.1924686</v>
      </c>
      <c r="F154" s="26" t="s">
        <v>31</v>
      </c>
      <c r="G154" s="27" t="s">
        <v>31</v>
      </c>
      <c r="H154" s="27">
        <f>IFERROR(D154*E154, "NA")</f>
        <v>10.0870918874</v>
      </c>
    </row>
    <row r="155" spans="1:8" hidden="1">
      <c r="A155" t="s">
        <v>169</v>
      </c>
      <c r="B155" s="20" t="s">
        <v>77</v>
      </c>
      <c r="C155" s="21" t="s">
        <v>78</v>
      </c>
      <c r="D155" s="26">
        <v>2.5825</v>
      </c>
      <c r="E155" s="26">
        <v>4.2033384000000007</v>
      </c>
      <c r="F155" s="26">
        <v>2.0612162671587861</v>
      </c>
      <c r="G155" s="27">
        <v>1.4575</v>
      </c>
      <c r="H155" s="27">
        <f>IFERROR(D155*E155, "NA")</f>
        <v>10.855121418000001</v>
      </c>
    </row>
    <row r="156" spans="1:8" hidden="1">
      <c r="A156" t="s">
        <v>178</v>
      </c>
      <c r="B156" s="23" t="s">
        <v>151</v>
      </c>
      <c r="C156" s="21" t="s">
        <v>152</v>
      </c>
      <c r="D156" s="26">
        <v>2.581</v>
      </c>
      <c r="E156" s="26">
        <v>5.4475255000000002</v>
      </c>
      <c r="F156" s="26" t="s">
        <v>31</v>
      </c>
      <c r="G156" s="27" t="s">
        <v>31</v>
      </c>
      <c r="H156" s="27">
        <f>IFERROR(D156*E156, "NA")</f>
        <v>14.060063315500001</v>
      </c>
    </row>
    <row r="157" spans="1:8" hidden="1">
      <c r="A157" t="s">
        <v>203</v>
      </c>
      <c r="B157" s="22" t="s">
        <v>53</v>
      </c>
      <c r="C157" s="21" t="s">
        <v>43</v>
      </c>
      <c r="D157" s="26">
        <v>8.3309999999999995</v>
      </c>
      <c r="E157" s="26">
        <v>1.9260873363599995</v>
      </c>
      <c r="F157" s="26" t="s">
        <v>31</v>
      </c>
      <c r="G157" s="27" t="s">
        <v>31</v>
      </c>
      <c r="H157" s="27">
        <f>IFERROR(D157*E157, "NA")</f>
        <v>16.046233599215157</v>
      </c>
    </row>
    <row r="158" spans="1:8" hidden="1">
      <c r="A158" t="s">
        <v>210</v>
      </c>
      <c r="B158" s="22" t="s">
        <v>44</v>
      </c>
      <c r="C158" s="21" t="s">
        <v>45</v>
      </c>
      <c r="D158" s="26">
        <v>4.9784999999999995</v>
      </c>
      <c r="E158" s="59">
        <v>3.5871791999999969</v>
      </c>
      <c r="F158" s="26">
        <v>4.7779205204775019</v>
      </c>
      <c r="G158" s="27">
        <v>3.3784999999999998</v>
      </c>
      <c r="H158" s="27">
        <f>IFERROR(D158*E158, "NA")</f>
        <v>17.858771647199983</v>
      </c>
    </row>
    <row r="159" spans="1:8" hidden="1">
      <c r="A159" t="s">
        <v>178</v>
      </c>
      <c r="B159" s="23" t="s">
        <v>116</v>
      </c>
      <c r="C159" s="21" t="s">
        <v>80</v>
      </c>
      <c r="D159" s="26">
        <v>2.9723333333333333</v>
      </c>
      <c r="E159" s="26">
        <v>6.4898256000000005</v>
      </c>
      <c r="F159" s="26">
        <v>3.0705856661772741</v>
      </c>
      <c r="G159" s="27">
        <v>1.7728034609372556</v>
      </c>
      <c r="H159" s="27">
        <f>IFERROR(D159*E159, "NA")</f>
        <v>19.2899249584</v>
      </c>
    </row>
    <row r="160" spans="1:8" hidden="1">
      <c r="A160" t="s">
        <v>113</v>
      </c>
      <c r="B160" s="22" t="s">
        <v>63</v>
      </c>
      <c r="C160" s="21" t="s">
        <v>65</v>
      </c>
      <c r="D160" s="26">
        <v>1.994</v>
      </c>
      <c r="E160" s="26">
        <v>10.016055</v>
      </c>
      <c r="F160" s="26" t="s">
        <v>31</v>
      </c>
      <c r="G160" s="27" t="s">
        <v>31</v>
      </c>
      <c r="H160" s="27">
        <f>IFERROR(D160*E160, "NA")</f>
        <v>19.972013669999999</v>
      </c>
    </row>
    <row r="161" spans="1:8" hidden="1">
      <c r="A161" t="s">
        <v>178</v>
      </c>
      <c r="B161" s="23" t="s">
        <v>81</v>
      </c>
      <c r="C161" s="21" t="s">
        <v>82</v>
      </c>
      <c r="D161" s="26">
        <v>3.1789999999999998</v>
      </c>
      <c r="E161" s="26">
        <v>9.4395961999999987</v>
      </c>
      <c r="F161" s="26" t="s">
        <v>31</v>
      </c>
      <c r="G161" s="27" t="s">
        <v>31</v>
      </c>
      <c r="H161" s="27">
        <f>IFERROR(D161*E161, "NA")</f>
        <v>30.008476319799993</v>
      </c>
    </row>
    <row r="162" spans="1:8" hidden="1">
      <c r="A162" t="s">
        <v>210</v>
      </c>
      <c r="B162" s="22" t="s">
        <v>245</v>
      </c>
      <c r="C162" s="21" t="s">
        <v>43</v>
      </c>
      <c r="D162" s="26">
        <v>12</v>
      </c>
      <c r="E162" s="26">
        <v>2.5035322</v>
      </c>
      <c r="F162" s="26" t="s">
        <v>31</v>
      </c>
      <c r="G162" s="27" t="s">
        <v>31</v>
      </c>
      <c r="H162" s="27">
        <f>IFERROR(D162*E162, "NA")</f>
        <v>30.042386399999998</v>
      </c>
    </row>
    <row r="163" spans="1:8" hidden="1">
      <c r="A163" t="s">
        <v>243</v>
      </c>
      <c r="B163" s="23" t="s">
        <v>63</v>
      </c>
      <c r="C163" s="21" t="s">
        <v>65</v>
      </c>
      <c r="D163" s="26">
        <v>3.125</v>
      </c>
      <c r="E163" s="26">
        <v>10.016055</v>
      </c>
      <c r="F163" s="26" t="s">
        <v>31</v>
      </c>
      <c r="G163" s="27" t="s">
        <v>31</v>
      </c>
      <c r="H163" s="27">
        <f>IFERROR(D163*E163, "NA")</f>
        <v>31.300171875</v>
      </c>
    </row>
    <row r="164" spans="1:8" hidden="1">
      <c r="A164" t="s">
        <v>197</v>
      </c>
      <c r="B164" s="22" t="s">
        <v>63</v>
      </c>
      <c r="C164" s="21" t="s">
        <v>65</v>
      </c>
      <c r="D164" s="26">
        <v>8.8209999999999997</v>
      </c>
      <c r="E164" s="26">
        <v>10.016055</v>
      </c>
      <c r="F164" s="26" t="s">
        <v>31</v>
      </c>
      <c r="G164" s="27" t="s">
        <v>31</v>
      </c>
      <c r="H164" s="27">
        <f>IFERROR(D164*E164, "NA")</f>
        <v>88.351621154999989</v>
      </c>
    </row>
    <row r="165" spans="1:8" hidden="1">
      <c r="A165" t="s">
        <v>178</v>
      </c>
      <c r="B165" s="23" t="s">
        <v>181</v>
      </c>
      <c r="C165" s="21" t="s">
        <v>49</v>
      </c>
      <c r="D165" s="26">
        <v>15</v>
      </c>
      <c r="E165" s="26">
        <v>8.593270399999998</v>
      </c>
      <c r="F165" s="26" t="s">
        <v>31</v>
      </c>
      <c r="G165" s="27" t="s">
        <v>31</v>
      </c>
      <c r="H165" s="27">
        <f>IFERROR(D165*E165, "NA")</f>
        <v>128.89905599999997</v>
      </c>
    </row>
    <row r="166" spans="1:8" hidden="1">
      <c r="A166" t="s">
        <v>29</v>
      </c>
      <c r="B166" s="20" t="s">
        <v>34</v>
      </c>
      <c r="C166" s="21" t="s">
        <v>35</v>
      </c>
      <c r="D166" s="26" t="s">
        <v>31</v>
      </c>
      <c r="E166" s="26" t="s">
        <v>31</v>
      </c>
      <c r="F166" s="26" t="s">
        <v>31</v>
      </c>
      <c r="G166" s="27" t="s">
        <v>31</v>
      </c>
      <c r="H166" s="27" t="str">
        <f>IFERROR(D166*E166, "NA")</f>
        <v>NA</v>
      </c>
    </row>
    <row r="167" spans="1:8" hidden="1">
      <c r="A167" t="s">
        <v>29</v>
      </c>
      <c r="B167" s="20" t="s">
        <v>36</v>
      </c>
      <c r="C167" s="21" t="s">
        <v>37</v>
      </c>
      <c r="D167" s="26" t="s">
        <v>31</v>
      </c>
      <c r="E167" s="26" t="s">
        <v>31</v>
      </c>
      <c r="F167" s="26" t="s">
        <v>31</v>
      </c>
      <c r="G167" s="27" t="s">
        <v>31</v>
      </c>
      <c r="H167" s="27" t="str">
        <f>IFERROR(D167*E167, "NA")</f>
        <v>NA</v>
      </c>
    </row>
    <row r="168" spans="1:8" hidden="1">
      <c r="A168" t="s">
        <v>29</v>
      </c>
      <c r="B168" s="20" t="s">
        <v>38</v>
      </c>
      <c r="C168" s="21" t="s">
        <v>39</v>
      </c>
      <c r="D168" s="26" t="s">
        <v>31</v>
      </c>
      <c r="E168" s="26">
        <v>2.0816494999999993</v>
      </c>
      <c r="F168" s="26" t="s">
        <v>31</v>
      </c>
      <c r="G168" s="27" t="s">
        <v>31</v>
      </c>
      <c r="H168" s="27" t="str">
        <f>IFERROR(D168*E168, "NA")</f>
        <v>NA</v>
      </c>
    </row>
    <row r="169" spans="1:8" hidden="1">
      <c r="A169" t="s">
        <v>29</v>
      </c>
      <c r="B169" s="20" t="s">
        <v>40</v>
      </c>
      <c r="C169" s="21" t="s">
        <v>41</v>
      </c>
      <c r="D169" s="26" t="s">
        <v>31</v>
      </c>
      <c r="E169" s="26">
        <v>1.0746525</v>
      </c>
      <c r="F169" s="26" t="s">
        <v>31</v>
      </c>
      <c r="G169" s="27" t="s">
        <v>31</v>
      </c>
      <c r="H169" s="27" t="str">
        <f>IFERROR(D169*E169, "NA")</f>
        <v>NA</v>
      </c>
    </row>
    <row r="170" spans="1:8" hidden="1">
      <c r="A170" t="s">
        <v>29</v>
      </c>
      <c r="B170" s="20" t="s">
        <v>42</v>
      </c>
      <c r="C170" s="21" t="s">
        <v>43</v>
      </c>
      <c r="D170" s="26" t="s">
        <v>31</v>
      </c>
      <c r="E170" s="26">
        <v>34.736311100000002</v>
      </c>
      <c r="F170" s="26" t="s">
        <v>31</v>
      </c>
      <c r="G170" s="27" t="s">
        <v>31</v>
      </c>
      <c r="H170" s="27" t="str">
        <f>IFERROR(D170*E170, "NA")</f>
        <v>NA</v>
      </c>
    </row>
    <row r="171" spans="1:8" hidden="1">
      <c r="A171" t="s">
        <v>29</v>
      </c>
      <c r="B171" s="20" t="s">
        <v>44</v>
      </c>
      <c r="C171" s="21" t="s">
        <v>45</v>
      </c>
      <c r="D171" s="26" t="s">
        <v>31</v>
      </c>
      <c r="E171" s="59">
        <v>3.5871791999999969</v>
      </c>
      <c r="F171" s="26" t="s">
        <v>31</v>
      </c>
      <c r="G171" s="27" t="s">
        <v>31</v>
      </c>
      <c r="H171" s="27" t="str">
        <f>IFERROR(D171*E171, "NA")</f>
        <v>NA</v>
      </c>
    </row>
    <row r="172" spans="1:8" hidden="1">
      <c r="A172" t="s">
        <v>29</v>
      </c>
      <c r="B172" s="20" t="s">
        <v>48</v>
      </c>
      <c r="C172" s="21" t="s">
        <v>49</v>
      </c>
      <c r="D172" s="26" t="s">
        <v>31</v>
      </c>
      <c r="E172" s="26">
        <v>4.3065269000000006</v>
      </c>
      <c r="F172" s="26" t="s">
        <v>31</v>
      </c>
      <c r="G172" s="27" t="s">
        <v>31</v>
      </c>
      <c r="H172" s="27" t="str">
        <f>IFERROR(D172*E172, "NA")</f>
        <v>NA</v>
      </c>
    </row>
    <row r="173" spans="1:8" hidden="1">
      <c r="A173" t="s">
        <v>29</v>
      </c>
      <c r="B173" s="20" t="s">
        <v>50</v>
      </c>
      <c r="C173" s="21" t="s">
        <v>45</v>
      </c>
      <c r="D173" s="26" t="s">
        <v>31</v>
      </c>
      <c r="E173" s="26" t="s">
        <v>31</v>
      </c>
      <c r="F173" s="26" t="s">
        <v>31</v>
      </c>
      <c r="G173" s="27" t="s">
        <v>31</v>
      </c>
      <c r="H173" s="27" t="str">
        <f>IFERROR(D173*E173, "NA")</f>
        <v>NA</v>
      </c>
    </row>
    <row r="174" spans="1:8" hidden="1">
      <c r="A174" t="s">
        <v>29</v>
      </c>
      <c r="B174" s="20" t="s">
        <v>51</v>
      </c>
      <c r="C174" s="21" t="s">
        <v>52</v>
      </c>
      <c r="D174" s="26" t="s">
        <v>31</v>
      </c>
      <c r="E174" s="26" t="s">
        <v>31</v>
      </c>
      <c r="F174" s="26" t="s">
        <v>31</v>
      </c>
      <c r="G174" s="27" t="s">
        <v>31</v>
      </c>
      <c r="H174" s="27" t="str">
        <f>IFERROR(D174*E174, "NA")</f>
        <v>NA</v>
      </c>
    </row>
    <row r="175" spans="1:8" hidden="1">
      <c r="A175" t="s">
        <v>29</v>
      </c>
      <c r="B175" s="20" t="s">
        <v>53</v>
      </c>
      <c r="C175" s="21" t="s">
        <v>43</v>
      </c>
      <c r="D175" s="26" t="s">
        <v>31</v>
      </c>
      <c r="E175" s="26">
        <v>1.9260873363599995</v>
      </c>
      <c r="F175" s="26" t="s">
        <v>31</v>
      </c>
      <c r="G175" s="27" t="s">
        <v>31</v>
      </c>
      <c r="H175" s="27" t="str">
        <f>IFERROR(D175*E175, "NA")</f>
        <v>NA</v>
      </c>
    </row>
    <row r="176" spans="1:8" hidden="1">
      <c r="A176" t="s">
        <v>29</v>
      </c>
      <c r="B176" s="20" t="s">
        <v>54</v>
      </c>
      <c r="C176" s="21" t="s">
        <v>55</v>
      </c>
      <c r="D176" s="26" t="s">
        <v>31</v>
      </c>
      <c r="E176" s="26">
        <v>2.7754416000000002</v>
      </c>
      <c r="F176" s="26" t="s">
        <v>31</v>
      </c>
      <c r="G176" s="27" t="s">
        <v>31</v>
      </c>
      <c r="H176" s="27" t="str">
        <f>IFERROR(D176*E176, "NA")</f>
        <v>NA</v>
      </c>
    </row>
    <row r="177" spans="1:8" hidden="1">
      <c r="A177" t="s">
        <v>29</v>
      </c>
      <c r="B177" s="20" t="s">
        <v>56</v>
      </c>
      <c r="C177" s="21" t="s">
        <v>57</v>
      </c>
      <c r="D177" s="26" t="s">
        <v>31</v>
      </c>
      <c r="E177" s="26">
        <v>3.4117509999999998</v>
      </c>
      <c r="F177" s="26" t="s">
        <v>31</v>
      </c>
      <c r="G177" s="27" t="s">
        <v>31</v>
      </c>
      <c r="H177" s="27" t="str">
        <f>IFERROR(D177*E177, "NA")</f>
        <v>NA</v>
      </c>
    </row>
    <row r="178" spans="1:8" hidden="1">
      <c r="A178" t="s">
        <v>29</v>
      </c>
      <c r="B178" s="20" t="s">
        <v>60</v>
      </c>
      <c r="C178" s="21" t="s">
        <v>59</v>
      </c>
      <c r="D178" s="26" t="s">
        <v>31</v>
      </c>
      <c r="E178" s="26" t="s">
        <v>31</v>
      </c>
      <c r="F178" s="26" t="s">
        <v>31</v>
      </c>
      <c r="G178" s="27" t="s">
        <v>31</v>
      </c>
      <c r="H178" s="27" t="str">
        <f>IFERROR(D178*E178, "NA")</f>
        <v>NA</v>
      </c>
    </row>
    <row r="179" spans="1:8" hidden="1">
      <c r="A179" t="s">
        <v>29</v>
      </c>
      <c r="B179" s="20" t="s">
        <v>61</v>
      </c>
      <c r="C179" s="21" t="s">
        <v>59</v>
      </c>
      <c r="D179" s="26" t="s">
        <v>31</v>
      </c>
      <c r="E179" s="26">
        <v>11.040159900000001</v>
      </c>
      <c r="F179" s="26" t="s">
        <v>31</v>
      </c>
      <c r="G179" s="27" t="s">
        <v>31</v>
      </c>
      <c r="H179" s="27" t="str">
        <f>IFERROR(D179*E179, "NA")</f>
        <v>NA</v>
      </c>
    </row>
    <row r="180" spans="1:8" hidden="1">
      <c r="A180" t="s">
        <v>62</v>
      </c>
      <c r="B180" s="22" t="s">
        <v>66</v>
      </c>
      <c r="C180" s="21" t="s">
        <v>67</v>
      </c>
      <c r="D180" s="26" t="s">
        <v>31</v>
      </c>
      <c r="E180" s="26" t="s">
        <v>31</v>
      </c>
      <c r="F180" s="26" t="s">
        <v>31</v>
      </c>
      <c r="G180" s="27" t="s">
        <v>31</v>
      </c>
      <c r="H180" s="27" t="str">
        <f>IFERROR(D180*E180, "NA")</f>
        <v>NA</v>
      </c>
    </row>
    <row r="181" spans="1:8" hidden="1">
      <c r="A181" t="s">
        <v>68</v>
      </c>
      <c r="B181" s="22" t="s">
        <v>69</v>
      </c>
      <c r="C181" s="21" t="s">
        <v>71</v>
      </c>
      <c r="D181" s="26">
        <v>0.27800000000000002</v>
      </c>
      <c r="E181" s="26" t="s">
        <v>31</v>
      </c>
      <c r="F181" s="26" t="s">
        <v>31</v>
      </c>
      <c r="G181" s="27" t="s">
        <v>31</v>
      </c>
      <c r="H181" s="27" t="str">
        <f>IFERROR(D181*E181, "NA")</f>
        <v>NA</v>
      </c>
    </row>
    <row r="182" spans="1:8" hidden="1">
      <c r="A182" t="s">
        <v>68</v>
      </c>
      <c r="B182" s="22" t="s">
        <v>72</v>
      </c>
      <c r="C182" s="21" t="s">
        <v>49</v>
      </c>
      <c r="D182" s="26" t="s">
        <v>31</v>
      </c>
      <c r="E182" s="26" t="s">
        <v>31</v>
      </c>
      <c r="F182" s="26" t="s">
        <v>31</v>
      </c>
      <c r="G182" s="27" t="s">
        <v>31</v>
      </c>
      <c r="H182" s="27" t="str">
        <f>IFERROR(D182*E182, "NA")</f>
        <v>NA</v>
      </c>
    </row>
    <row r="183" spans="1:8" hidden="1">
      <c r="A183" t="s">
        <v>68</v>
      </c>
      <c r="B183" s="22" t="s">
        <v>73</v>
      </c>
      <c r="C183" s="21" t="s">
        <v>65</v>
      </c>
      <c r="D183" s="26">
        <v>0.1</v>
      </c>
      <c r="E183" s="26" t="s">
        <v>31</v>
      </c>
      <c r="F183" s="26" t="s">
        <v>31</v>
      </c>
      <c r="G183" s="27" t="s">
        <v>31</v>
      </c>
      <c r="H183" s="27" t="str">
        <f>IFERROR(D183*E183, "NA")</f>
        <v>NA</v>
      </c>
    </row>
    <row r="184" spans="1:8" hidden="1">
      <c r="A184" t="s">
        <v>68</v>
      </c>
      <c r="B184" s="22" t="s">
        <v>79</v>
      </c>
      <c r="C184" s="21" t="s">
        <v>80</v>
      </c>
      <c r="D184" s="26" t="s">
        <v>31</v>
      </c>
      <c r="E184" s="26">
        <v>676.82419349999998</v>
      </c>
      <c r="F184" s="26" t="s">
        <v>31</v>
      </c>
      <c r="G184" s="27" t="s">
        <v>31</v>
      </c>
      <c r="H184" s="27" t="str">
        <f>IFERROR(D184*E184, "NA")</f>
        <v>NA</v>
      </c>
    </row>
    <row r="185" spans="1:8" hidden="1">
      <c r="A185" t="s">
        <v>68</v>
      </c>
      <c r="B185" t="s">
        <v>83</v>
      </c>
      <c r="C185" s="21" t="s">
        <v>65</v>
      </c>
      <c r="D185" s="27">
        <v>3.3000000000000002E-2</v>
      </c>
      <c r="E185" s="27" t="s">
        <v>31</v>
      </c>
      <c r="F185" s="27" t="s">
        <v>31</v>
      </c>
      <c r="G185" s="27" t="s">
        <v>31</v>
      </c>
      <c r="H185" s="27" t="str">
        <f>IFERROR(D185*E185, "NA")</f>
        <v>NA</v>
      </c>
    </row>
    <row r="186" spans="1:8" hidden="1">
      <c r="A186" t="s">
        <v>84</v>
      </c>
      <c r="B186" t="s">
        <v>85</v>
      </c>
      <c r="C186" s="21" t="s">
        <v>33</v>
      </c>
      <c r="D186" s="27" t="s">
        <v>31</v>
      </c>
      <c r="E186" s="27">
        <v>0.49391059999999998</v>
      </c>
      <c r="F186" s="27" t="s">
        <v>31</v>
      </c>
      <c r="G186" s="27" t="s">
        <v>31</v>
      </c>
      <c r="H186" s="27" t="str">
        <f>IFERROR(D186*E186, "NA")</f>
        <v>NA</v>
      </c>
    </row>
    <row r="187" spans="1:8" hidden="1">
      <c r="A187" t="s">
        <v>84</v>
      </c>
      <c r="B187" s="25" t="s">
        <v>86</v>
      </c>
      <c r="C187" s="21" t="s">
        <v>87</v>
      </c>
      <c r="D187" s="28" t="s">
        <v>31</v>
      </c>
      <c r="E187" s="28">
        <v>2.5792000000000002E-2</v>
      </c>
      <c r="F187" s="28" t="s">
        <v>31</v>
      </c>
      <c r="G187" s="27" t="s">
        <v>31</v>
      </c>
      <c r="H187" s="27" t="str">
        <f>IFERROR(D187*E187, "NA")</f>
        <v>NA</v>
      </c>
    </row>
    <row r="188" spans="1:8" hidden="1">
      <c r="A188" t="s">
        <v>90</v>
      </c>
      <c r="B188" s="25" t="s">
        <v>92</v>
      </c>
      <c r="C188" s="21" t="s">
        <v>49</v>
      </c>
      <c r="D188" s="28" t="s">
        <v>31</v>
      </c>
      <c r="E188" s="28" t="s">
        <v>31</v>
      </c>
      <c r="F188" s="28" t="s">
        <v>31</v>
      </c>
      <c r="G188" s="27" t="s">
        <v>31</v>
      </c>
      <c r="H188" s="27" t="str">
        <f>IFERROR(D188*E188, "NA")</f>
        <v>NA</v>
      </c>
    </row>
    <row r="189" spans="1:8" hidden="1">
      <c r="A189" t="s">
        <v>90</v>
      </c>
      <c r="B189" s="25" t="s">
        <v>93</v>
      </c>
      <c r="C189" s="21" t="s">
        <v>94</v>
      </c>
      <c r="D189" s="28" t="s">
        <v>31</v>
      </c>
      <c r="E189" s="28">
        <v>0.8533350999999999</v>
      </c>
      <c r="F189" s="28" t="s">
        <v>31</v>
      </c>
      <c r="G189" s="27" t="s">
        <v>31</v>
      </c>
      <c r="H189" s="27" t="str">
        <f>IFERROR(D189*E189, "NA")</f>
        <v>NA</v>
      </c>
    </row>
    <row r="190" spans="1:8" hidden="1">
      <c r="A190" t="s">
        <v>90</v>
      </c>
      <c r="B190" s="25" t="s">
        <v>95</v>
      </c>
      <c r="C190" s="21" t="s">
        <v>67</v>
      </c>
      <c r="D190" s="28">
        <v>0.26700000000000002</v>
      </c>
      <c r="E190" s="28" t="s">
        <v>31</v>
      </c>
      <c r="F190" s="28" t="s">
        <v>31</v>
      </c>
      <c r="G190" s="27" t="s">
        <v>31</v>
      </c>
      <c r="H190" s="27" t="str">
        <f>IFERROR(D190*E190, "NA")</f>
        <v>NA</v>
      </c>
    </row>
    <row r="191" spans="1:8" hidden="1">
      <c r="A191" t="s">
        <v>90</v>
      </c>
      <c r="B191" s="25" t="s">
        <v>96</v>
      </c>
      <c r="C191" s="21" t="s">
        <v>39</v>
      </c>
      <c r="D191" s="28" t="s">
        <v>31</v>
      </c>
      <c r="E191" s="28" t="s">
        <v>31</v>
      </c>
      <c r="F191" s="28" t="s">
        <v>31</v>
      </c>
      <c r="G191" s="27" t="s">
        <v>31</v>
      </c>
      <c r="H191" s="27" t="str">
        <f>IFERROR(D191*E191, "NA")</f>
        <v>NA</v>
      </c>
    </row>
    <row r="192" spans="1:8" hidden="1">
      <c r="A192" t="s">
        <v>90</v>
      </c>
      <c r="B192" s="25" t="s">
        <v>97</v>
      </c>
      <c r="C192" s="21" t="s">
        <v>67</v>
      </c>
      <c r="D192" s="28">
        <v>0.13300000000000001</v>
      </c>
      <c r="E192" s="28" t="s">
        <v>31</v>
      </c>
      <c r="F192" s="28" t="s">
        <v>31</v>
      </c>
      <c r="G192" s="27" t="s">
        <v>31</v>
      </c>
      <c r="H192" s="27" t="str">
        <f>IFERROR(D192*E192, "NA")</f>
        <v>NA</v>
      </c>
    </row>
    <row r="193" spans="1:8" hidden="1">
      <c r="A193" t="s">
        <v>90</v>
      </c>
      <c r="B193" t="s">
        <v>66</v>
      </c>
      <c r="C193" s="21" t="s">
        <v>67</v>
      </c>
      <c r="D193" s="27">
        <v>0.14699999999999999</v>
      </c>
      <c r="E193" s="27" t="s">
        <v>31</v>
      </c>
      <c r="F193" s="27" t="s">
        <v>31</v>
      </c>
      <c r="G193" s="27" t="s">
        <v>31</v>
      </c>
      <c r="H193" s="27" t="str">
        <f>IFERROR(D193*E193, "NA")</f>
        <v>NA</v>
      </c>
    </row>
    <row r="194" spans="1:8" hidden="1">
      <c r="A194" t="s">
        <v>90</v>
      </c>
      <c r="B194" s="25" t="s">
        <v>86</v>
      </c>
      <c r="C194" s="21" t="s">
        <v>87</v>
      </c>
      <c r="D194" s="28" t="s">
        <v>31</v>
      </c>
      <c r="E194" s="28">
        <v>2.5792000000000002E-2</v>
      </c>
      <c r="F194" s="28" t="s">
        <v>31</v>
      </c>
      <c r="G194" s="27" t="s">
        <v>31</v>
      </c>
      <c r="H194" s="27" t="str">
        <f>IFERROR(D194*E194, "NA")</f>
        <v>NA</v>
      </c>
    </row>
    <row r="195" spans="1:8" hidden="1">
      <c r="A195" t="s">
        <v>90</v>
      </c>
      <c r="B195" s="25" t="s">
        <v>100</v>
      </c>
      <c r="C195" s="21" t="s">
        <v>101</v>
      </c>
      <c r="D195" s="28">
        <v>6.0000000000000001E-3</v>
      </c>
      <c r="E195" s="28" t="s">
        <v>31</v>
      </c>
      <c r="F195" s="28" t="s">
        <v>31</v>
      </c>
      <c r="G195" s="27" t="s">
        <v>31</v>
      </c>
      <c r="H195" s="27" t="str">
        <f>IFERROR(D195*E195, "NA")</f>
        <v>NA</v>
      </c>
    </row>
    <row r="196" spans="1:8" hidden="1">
      <c r="A196" t="s">
        <v>90</v>
      </c>
      <c r="B196" t="s">
        <v>102</v>
      </c>
      <c r="C196" s="21" t="s">
        <v>82</v>
      </c>
      <c r="D196" s="27" t="s">
        <v>31</v>
      </c>
      <c r="E196" s="27">
        <v>2.1236599999999998E-2</v>
      </c>
      <c r="F196" s="27" t="s">
        <v>31</v>
      </c>
      <c r="G196" s="27" t="s">
        <v>31</v>
      </c>
      <c r="H196" s="27" t="str">
        <f>IFERROR(D196*E196, "NA")</f>
        <v>NA</v>
      </c>
    </row>
    <row r="197" spans="1:8" hidden="1">
      <c r="A197" t="s">
        <v>90</v>
      </c>
      <c r="B197" t="s">
        <v>103</v>
      </c>
      <c r="C197" s="21" t="s">
        <v>49</v>
      </c>
      <c r="D197" s="27" t="s">
        <v>31</v>
      </c>
      <c r="E197" s="27">
        <v>4.4800359999999992</v>
      </c>
      <c r="F197" s="27" t="s">
        <v>31</v>
      </c>
      <c r="G197" s="27" t="s">
        <v>31</v>
      </c>
      <c r="H197" s="27" t="str">
        <f>IFERROR(D197*E197, "NA")</f>
        <v>NA</v>
      </c>
    </row>
    <row r="198" spans="1:8" hidden="1">
      <c r="A198" t="s">
        <v>90</v>
      </c>
      <c r="B198" s="24" t="s">
        <v>244</v>
      </c>
      <c r="C198" s="21" t="s">
        <v>41</v>
      </c>
      <c r="D198" s="27" t="s">
        <v>31</v>
      </c>
      <c r="E198" s="27">
        <v>0.16193200000000002</v>
      </c>
      <c r="F198" s="27" t="s">
        <v>31</v>
      </c>
      <c r="G198" s="27" t="s">
        <v>31</v>
      </c>
      <c r="H198" s="27" t="str">
        <f>IFERROR(D198*E198, "NA")</f>
        <v>NA</v>
      </c>
    </row>
    <row r="199" spans="1:8" hidden="1">
      <c r="A199" t="s">
        <v>104</v>
      </c>
      <c r="B199" s="25" t="s">
        <v>105</v>
      </c>
      <c r="C199" s="21" t="s">
        <v>67</v>
      </c>
      <c r="D199" s="28" t="s">
        <v>31</v>
      </c>
      <c r="E199" s="28" t="s">
        <v>31</v>
      </c>
      <c r="F199" s="28" t="s">
        <v>31</v>
      </c>
      <c r="G199" s="27" t="s">
        <v>31</v>
      </c>
      <c r="H199" s="27" t="str">
        <f>IFERROR(D199*E199, "NA")</f>
        <v>NA</v>
      </c>
    </row>
    <row r="200" spans="1:8" hidden="1">
      <c r="A200" t="s">
        <v>104</v>
      </c>
      <c r="B200" t="s">
        <v>66</v>
      </c>
      <c r="C200" s="21" t="s">
        <v>67</v>
      </c>
      <c r="D200" s="27" t="s">
        <v>31</v>
      </c>
      <c r="E200" s="27" t="s">
        <v>31</v>
      </c>
      <c r="F200" s="27" t="s">
        <v>31</v>
      </c>
      <c r="G200" s="27" t="s">
        <v>31</v>
      </c>
      <c r="H200" s="27" t="str">
        <f>IFERROR(D200*E200, "NA")</f>
        <v>NA</v>
      </c>
    </row>
    <row r="201" spans="1:8" hidden="1">
      <c r="A201" t="s">
        <v>104</v>
      </c>
      <c r="B201" t="s">
        <v>106</v>
      </c>
      <c r="C201" s="21" t="s">
        <v>80</v>
      </c>
      <c r="D201" s="27" t="s">
        <v>31</v>
      </c>
      <c r="E201" s="27">
        <v>21.849926199999999</v>
      </c>
      <c r="F201" s="27" t="s">
        <v>31</v>
      </c>
      <c r="G201" s="27" t="s">
        <v>31</v>
      </c>
      <c r="H201" s="27" t="str">
        <f>IFERROR(D201*E201, "NA")</f>
        <v>NA</v>
      </c>
    </row>
    <row r="202" spans="1:8" hidden="1">
      <c r="A202" t="s">
        <v>104</v>
      </c>
      <c r="B202" s="25" t="s">
        <v>107</v>
      </c>
      <c r="C202" s="21" t="s">
        <v>43</v>
      </c>
      <c r="D202" s="28" t="s">
        <v>31</v>
      </c>
      <c r="E202" s="28" t="s">
        <v>31</v>
      </c>
      <c r="F202" s="28" t="s">
        <v>31</v>
      </c>
      <c r="G202" s="27" t="s">
        <v>31</v>
      </c>
      <c r="H202" s="27" t="str">
        <f>IFERROR(D202*E202, "NA")</f>
        <v>NA</v>
      </c>
    </row>
    <row r="203" spans="1:8" hidden="1">
      <c r="A203" t="s">
        <v>104</v>
      </c>
      <c r="B203" s="25" t="s">
        <v>53</v>
      </c>
      <c r="C203" s="21" t="s">
        <v>43</v>
      </c>
      <c r="D203" s="28" t="s">
        <v>31</v>
      </c>
      <c r="E203" s="28">
        <v>1.9260873363599995</v>
      </c>
      <c r="F203" s="28" t="s">
        <v>31</v>
      </c>
      <c r="G203" s="27" t="s">
        <v>31</v>
      </c>
      <c r="H203" s="27" t="str">
        <f>IFERROR(D203*E203, "NA")</f>
        <v>NA</v>
      </c>
    </row>
    <row r="204" spans="1:8" hidden="1">
      <c r="A204" t="s">
        <v>104</v>
      </c>
      <c r="B204" t="s">
        <v>56</v>
      </c>
      <c r="C204" s="21" t="s">
        <v>57</v>
      </c>
      <c r="D204" s="27" t="s">
        <v>31</v>
      </c>
      <c r="E204" s="27">
        <v>3.4117509999999998</v>
      </c>
      <c r="F204" s="27" t="s">
        <v>31</v>
      </c>
      <c r="G204" s="27" t="s">
        <v>31</v>
      </c>
      <c r="H204" s="27" t="str">
        <f>IFERROR(D204*E204, "NA")</f>
        <v>NA</v>
      </c>
    </row>
    <row r="205" spans="1:8" hidden="1">
      <c r="A205" t="s">
        <v>104</v>
      </c>
      <c r="B205" t="s">
        <v>108</v>
      </c>
      <c r="C205" s="21" t="s">
        <v>109</v>
      </c>
      <c r="D205" s="27" t="s">
        <v>31</v>
      </c>
      <c r="E205" s="27" t="s">
        <v>31</v>
      </c>
      <c r="F205" s="27" t="s">
        <v>31</v>
      </c>
      <c r="G205" s="27" t="s">
        <v>31</v>
      </c>
      <c r="H205" s="27" t="str">
        <f>IFERROR(D205*E205, "NA")</f>
        <v>NA</v>
      </c>
    </row>
    <row r="206" spans="1:8" hidden="1">
      <c r="A206" t="s">
        <v>110</v>
      </c>
      <c r="B206" s="24" t="s">
        <v>105</v>
      </c>
      <c r="C206" s="21" t="s">
        <v>67</v>
      </c>
      <c r="D206" s="28" t="s">
        <v>31</v>
      </c>
      <c r="E206" s="28" t="s">
        <v>31</v>
      </c>
      <c r="F206" s="28" t="s">
        <v>31</v>
      </c>
      <c r="G206" s="27" t="s">
        <v>31</v>
      </c>
      <c r="H206" s="27" t="str">
        <f>IFERROR(D206*E206, "NA")</f>
        <v>NA</v>
      </c>
    </row>
    <row r="207" spans="1:8" hidden="1">
      <c r="A207" t="s">
        <v>113</v>
      </c>
      <c r="B207" t="s">
        <v>85</v>
      </c>
      <c r="C207" s="21" t="s">
        <v>33</v>
      </c>
      <c r="D207" s="27" t="s">
        <v>31</v>
      </c>
      <c r="E207" s="27">
        <v>0.49391059999999998</v>
      </c>
      <c r="F207" s="27" t="s">
        <v>31</v>
      </c>
      <c r="G207" s="27" t="s">
        <v>31</v>
      </c>
      <c r="H207" s="27" t="str">
        <f>IFERROR(D207*E207, "NA")</f>
        <v>NA</v>
      </c>
    </row>
    <row r="208" spans="1:8" hidden="1">
      <c r="A208" t="s">
        <v>113</v>
      </c>
      <c r="B208" t="s">
        <v>117</v>
      </c>
      <c r="C208" s="21" t="s">
        <v>67</v>
      </c>
      <c r="D208" s="27">
        <v>0.20499999999999999</v>
      </c>
      <c r="E208" s="27" t="s">
        <v>31</v>
      </c>
      <c r="F208" s="27" t="s">
        <v>31</v>
      </c>
      <c r="G208" s="27" t="s">
        <v>31</v>
      </c>
      <c r="H208" s="27" t="str">
        <f>IFERROR(D208*E208, "NA")</f>
        <v>NA</v>
      </c>
    </row>
    <row r="209" spans="1:16" hidden="1">
      <c r="A209" t="s">
        <v>113</v>
      </c>
      <c r="B209" s="25" t="s">
        <v>66</v>
      </c>
      <c r="C209" s="21" t="s">
        <v>67</v>
      </c>
      <c r="D209" s="28">
        <v>0.45600000000000002</v>
      </c>
      <c r="E209" s="28" t="s">
        <v>31</v>
      </c>
      <c r="F209" s="28" t="s">
        <v>31</v>
      </c>
      <c r="G209" s="27" t="s">
        <v>31</v>
      </c>
      <c r="H209" s="27" t="str">
        <f>IFERROR(D209*E209, "NA")</f>
        <v>NA</v>
      </c>
    </row>
    <row r="210" spans="1:16" hidden="1">
      <c r="A210" t="s">
        <v>243</v>
      </c>
      <c r="B210" s="24" t="s">
        <v>122</v>
      </c>
      <c r="C210" s="21" t="s">
        <v>45</v>
      </c>
      <c r="D210" s="27">
        <v>0.75</v>
      </c>
      <c r="E210" s="27" t="s">
        <v>31</v>
      </c>
      <c r="F210" s="27" t="s">
        <v>31</v>
      </c>
      <c r="G210" s="27" t="s">
        <v>31</v>
      </c>
      <c r="H210" s="27" t="str">
        <f>IFERROR(D210*E210, "NA")</f>
        <v>NA</v>
      </c>
    </row>
    <row r="211" spans="1:16" hidden="1">
      <c r="A211" t="s">
        <v>125</v>
      </c>
      <c r="B211" t="s">
        <v>63</v>
      </c>
      <c r="C211" s="21" t="s">
        <v>65</v>
      </c>
      <c r="D211" s="27" t="s">
        <v>31</v>
      </c>
      <c r="E211" s="28">
        <v>10.016055</v>
      </c>
      <c r="F211" s="27" t="s">
        <v>31</v>
      </c>
      <c r="G211" s="27" t="s">
        <v>31</v>
      </c>
      <c r="H211" s="27" t="str">
        <f>IFERROR(D211*E211, "NA")</f>
        <v>NA</v>
      </c>
    </row>
    <row r="212" spans="1:16" hidden="1">
      <c r="A212" t="s">
        <v>125</v>
      </c>
      <c r="B212" s="25" t="s">
        <v>66</v>
      </c>
      <c r="C212" s="21" t="s">
        <v>67</v>
      </c>
      <c r="D212" s="28" t="s">
        <v>31</v>
      </c>
      <c r="E212" s="28" t="s">
        <v>31</v>
      </c>
      <c r="F212" s="28" t="s">
        <v>31</v>
      </c>
      <c r="G212" s="27" t="s">
        <v>31</v>
      </c>
      <c r="H212" s="27" t="str">
        <f>IFERROR(D212*E212, "NA")</f>
        <v>NA</v>
      </c>
    </row>
    <row r="213" spans="1:16" hidden="1">
      <c r="A213" t="s">
        <v>126</v>
      </c>
      <c r="B213" s="37" t="s">
        <v>132</v>
      </c>
      <c r="C213" s="21" t="s">
        <v>131</v>
      </c>
      <c r="D213" s="28">
        <v>1.4510000000000001</v>
      </c>
      <c r="E213" s="28" t="s">
        <v>31</v>
      </c>
      <c r="F213" s="28" t="s">
        <v>31</v>
      </c>
      <c r="G213" s="27" t="s">
        <v>31</v>
      </c>
      <c r="H213" s="27" t="str">
        <f>IFERROR(D213*E213, "NA")</f>
        <v>NA</v>
      </c>
    </row>
    <row r="214" spans="1:16" hidden="1">
      <c r="A214" t="s">
        <v>126</v>
      </c>
      <c r="B214" s="37" t="s">
        <v>133</v>
      </c>
      <c r="C214" s="21" t="s">
        <v>82</v>
      </c>
      <c r="D214" s="28" t="s">
        <v>31</v>
      </c>
      <c r="E214" s="28" t="s">
        <v>31</v>
      </c>
      <c r="F214" s="28" t="s">
        <v>31</v>
      </c>
      <c r="G214" s="27" t="s">
        <v>31</v>
      </c>
      <c r="H214" s="27" t="str">
        <f>IFERROR(D214*E214, "NA")</f>
        <v>NA</v>
      </c>
    </row>
    <row r="215" spans="1:16" hidden="1">
      <c r="A215" t="s">
        <v>126</v>
      </c>
      <c r="B215" s="37" t="s">
        <v>134</v>
      </c>
      <c r="C215" s="21" t="s">
        <v>47</v>
      </c>
      <c r="D215" s="28" t="s">
        <v>31</v>
      </c>
      <c r="E215" s="28" t="s">
        <v>31</v>
      </c>
      <c r="F215" s="28" t="s">
        <v>31</v>
      </c>
      <c r="G215" s="27" t="s">
        <v>31</v>
      </c>
      <c r="H215" s="27" t="str">
        <f>IFERROR(D215*E215, "NA")</f>
        <v>NA</v>
      </c>
    </row>
    <row r="216" spans="1:16" hidden="1">
      <c r="A216" t="s">
        <v>126</v>
      </c>
      <c r="B216" s="37" t="s">
        <v>135</v>
      </c>
      <c r="C216" s="21" t="s">
        <v>136</v>
      </c>
      <c r="D216" s="28" t="s">
        <v>31</v>
      </c>
      <c r="E216" s="28" t="s">
        <v>31</v>
      </c>
      <c r="F216" s="28" t="s">
        <v>31</v>
      </c>
      <c r="G216" s="27" t="s">
        <v>31</v>
      </c>
      <c r="H216" s="27" t="str">
        <f>IFERROR(D216*E216, "NA")</f>
        <v>NA</v>
      </c>
    </row>
    <row r="217" spans="1:16" hidden="1">
      <c r="A217" t="s">
        <v>126</v>
      </c>
      <c r="B217" s="37" t="s">
        <v>137</v>
      </c>
      <c r="C217" s="21" t="s">
        <v>138</v>
      </c>
      <c r="D217" s="27">
        <v>0.41949999999999998</v>
      </c>
      <c r="E217" s="28" t="s">
        <v>31</v>
      </c>
      <c r="F217" s="27">
        <v>0.49992449429888913</v>
      </c>
      <c r="G217" s="27">
        <v>0.35349999999999998</v>
      </c>
      <c r="H217" s="27" t="str">
        <f>IFERROR(D217*E217, "NA")</f>
        <v>NA</v>
      </c>
      <c r="I217" s="11"/>
      <c r="J217" s="2"/>
      <c r="M217" s="2"/>
      <c r="N217" s="2"/>
      <c r="O217" s="2"/>
      <c r="P217" s="2"/>
    </row>
    <row r="218" spans="1:16" hidden="1">
      <c r="A218" t="s">
        <v>126</v>
      </c>
      <c r="B218" s="37" t="s">
        <v>69</v>
      </c>
      <c r="C218" s="21" t="s">
        <v>71</v>
      </c>
      <c r="D218" s="28">
        <v>0.55600000000000005</v>
      </c>
      <c r="E218" s="28" t="s">
        <v>31</v>
      </c>
      <c r="F218" s="28" t="s">
        <v>31</v>
      </c>
      <c r="G218" s="27" t="s">
        <v>31</v>
      </c>
      <c r="H218" s="27" t="str">
        <f>IFERROR(D218*E218, "NA")</f>
        <v>NA</v>
      </c>
      <c r="I218" s="11"/>
      <c r="J218" s="2"/>
      <c r="K218" s="2"/>
      <c r="L218" s="2"/>
      <c r="M218" s="2"/>
      <c r="N218" s="2"/>
      <c r="O218" s="2"/>
      <c r="P218" s="2"/>
    </row>
    <row r="219" spans="1:16" hidden="1">
      <c r="A219" t="s">
        <v>126</v>
      </c>
      <c r="B219" s="37" t="s">
        <v>142</v>
      </c>
      <c r="C219" s="21" t="s">
        <v>45</v>
      </c>
      <c r="D219" s="28" t="s">
        <v>31</v>
      </c>
      <c r="E219" s="28" t="s">
        <v>31</v>
      </c>
      <c r="F219" s="28" t="s">
        <v>31</v>
      </c>
      <c r="G219" s="27" t="s">
        <v>31</v>
      </c>
      <c r="H219" s="27" t="str">
        <f>IFERROR(D219*E219, "NA")</f>
        <v>NA</v>
      </c>
      <c r="I219" s="11"/>
      <c r="J219" s="2"/>
      <c r="K219" s="2"/>
      <c r="L219" s="2"/>
      <c r="M219" s="2"/>
      <c r="N219" s="2"/>
      <c r="O219" s="2"/>
      <c r="P219" s="2"/>
    </row>
    <row r="220" spans="1:16" hidden="1">
      <c r="A220" t="s">
        <v>126</v>
      </c>
      <c r="B220" s="37" t="s">
        <v>143</v>
      </c>
      <c r="C220" s="21" t="s">
        <v>115</v>
      </c>
      <c r="D220" s="28" t="s">
        <v>31</v>
      </c>
      <c r="E220" s="28" t="s">
        <v>31</v>
      </c>
      <c r="F220" s="28" t="s">
        <v>31</v>
      </c>
      <c r="G220" s="27" t="s">
        <v>31</v>
      </c>
      <c r="H220" s="27" t="str">
        <f>IFERROR(D220*E220, "NA")</f>
        <v>NA</v>
      </c>
      <c r="I220" s="11"/>
      <c r="J220" s="2"/>
      <c r="K220" s="2"/>
      <c r="L220" s="2"/>
      <c r="M220" s="2"/>
      <c r="N220" s="2"/>
      <c r="O220" s="2"/>
      <c r="P220" s="2"/>
    </row>
    <row r="221" spans="1:16" hidden="1">
      <c r="A221" t="s">
        <v>126</v>
      </c>
      <c r="B221" s="37" t="s">
        <v>72</v>
      </c>
      <c r="C221" s="21" t="s">
        <v>49</v>
      </c>
      <c r="D221" s="28">
        <v>1.4609999999999999</v>
      </c>
      <c r="E221" s="28" t="s">
        <v>31</v>
      </c>
      <c r="F221" s="28">
        <v>0.80893015767741139</v>
      </c>
      <c r="G221" s="27">
        <v>0.57200000000000073</v>
      </c>
      <c r="H221" s="27" t="str">
        <f>IFERROR(D221*E221, "NA")</f>
        <v>NA</v>
      </c>
      <c r="I221" s="11"/>
      <c r="J221" s="2"/>
      <c r="K221" s="2"/>
      <c r="L221" s="2"/>
      <c r="M221" s="2"/>
      <c r="N221" s="2"/>
      <c r="O221" s="2"/>
      <c r="P221" s="2"/>
    </row>
    <row r="222" spans="1:16" hidden="1">
      <c r="A222" t="s">
        <v>126</v>
      </c>
      <c r="B222" s="37" t="s">
        <v>144</v>
      </c>
      <c r="C222" s="21" t="s">
        <v>145</v>
      </c>
      <c r="D222" s="28">
        <v>1.609</v>
      </c>
      <c r="E222" s="28" t="s">
        <v>31</v>
      </c>
      <c r="F222" s="28" t="s">
        <v>31</v>
      </c>
      <c r="G222" s="27" t="s">
        <v>31</v>
      </c>
      <c r="H222" s="27" t="str">
        <f>IFERROR(D222*E222, "NA")</f>
        <v>NA</v>
      </c>
      <c r="I222" s="11"/>
      <c r="J222" s="2"/>
      <c r="K222" s="2"/>
      <c r="L222" s="2"/>
      <c r="M222" s="2"/>
      <c r="N222" s="2"/>
      <c r="O222" s="2"/>
      <c r="P222" s="2"/>
    </row>
    <row r="223" spans="1:16" hidden="1">
      <c r="A223" t="s">
        <v>126</v>
      </c>
      <c r="B223" s="37" t="s">
        <v>146</v>
      </c>
      <c r="C223" s="21" t="s">
        <v>147</v>
      </c>
      <c r="D223" s="28" t="s">
        <v>31</v>
      </c>
      <c r="E223" s="28" t="s">
        <v>31</v>
      </c>
      <c r="F223" s="28" t="s">
        <v>31</v>
      </c>
      <c r="G223" s="27" t="s">
        <v>31</v>
      </c>
      <c r="H223" s="27" t="str">
        <f>IFERROR(D223*E223, "NA")</f>
        <v>NA</v>
      </c>
    </row>
    <row r="224" spans="1:16" hidden="1">
      <c r="A224" t="s">
        <v>126</v>
      </c>
      <c r="B224" s="37" t="s">
        <v>148</v>
      </c>
      <c r="C224" s="21" t="s">
        <v>149</v>
      </c>
      <c r="D224" s="28" t="s">
        <v>31</v>
      </c>
      <c r="E224" s="28" t="s">
        <v>31</v>
      </c>
      <c r="F224" s="28" t="s">
        <v>31</v>
      </c>
      <c r="G224" s="27" t="s">
        <v>31</v>
      </c>
      <c r="H224" s="27" t="str">
        <f>IFERROR(D224*E224, "NA")</f>
        <v>NA</v>
      </c>
    </row>
    <row r="225" spans="1:8" hidden="1">
      <c r="A225" t="s">
        <v>126</v>
      </c>
      <c r="B225" s="37" t="s">
        <v>150</v>
      </c>
      <c r="C225" s="21" t="s">
        <v>47</v>
      </c>
      <c r="D225" s="28" t="s">
        <v>31</v>
      </c>
      <c r="E225" s="28" t="s">
        <v>31</v>
      </c>
      <c r="F225" s="28" t="s">
        <v>31</v>
      </c>
      <c r="G225" s="27" t="s">
        <v>31</v>
      </c>
      <c r="H225" s="27" t="str">
        <f>IFERROR(D225*E225, "NA")</f>
        <v>NA</v>
      </c>
    </row>
    <row r="226" spans="1:8" hidden="1">
      <c r="A226" t="s">
        <v>126</v>
      </c>
      <c r="B226" s="37" t="s">
        <v>50</v>
      </c>
      <c r="C226" s="21" t="s">
        <v>45</v>
      </c>
      <c r="D226" s="28">
        <v>0.13300000000000001</v>
      </c>
      <c r="E226" s="28" t="s">
        <v>31</v>
      </c>
      <c r="F226" s="28" t="s">
        <v>31</v>
      </c>
      <c r="G226" s="27" t="s">
        <v>31</v>
      </c>
      <c r="H226" s="27" t="str">
        <f>IFERROR(D226*E226, "NA")</f>
        <v>NA</v>
      </c>
    </row>
    <row r="227" spans="1:8" hidden="1">
      <c r="A227" t="s">
        <v>126</v>
      </c>
      <c r="B227" s="37" t="s">
        <v>73</v>
      </c>
      <c r="C227" s="21" t="s">
        <v>65</v>
      </c>
      <c r="D227" s="28">
        <v>1.7</v>
      </c>
      <c r="E227" s="28" t="s">
        <v>31</v>
      </c>
      <c r="F227" s="28" t="s">
        <v>31</v>
      </c>
      <c r="G227" s="27" t="s">
        <v>31</v>
      </c>
      <c r="H227" s="27" t="str">
        <f>IFERROR(D227*E227, "NA")</f>
        <v>NA</v>
      </c>
    </row>
    <row r="228" spans="1:8" hidden="1">
      <c r="A228" t="s">
        <v>126</v>
      </c>
      <c r="B228" s="37" t="s">
        <v>153</v>
      </c>
      <c r="C228" s="21" t="s">
        <v>67</v>
      </c>
      <c r="D228" s="28">
        <v>17.777999999999999</v>
      </c>
      <c r="E228" s="28" t="s">
        <v>31</v>
      </c>
      <c r="F228" s="28" t="s">
        <v>31</v>
      </c>
      <c r="G228" s="27" t="s">
        <v>31</v>
      </c>
      <c r="H228" s="27" t="str">
        <f>IFERROR(D228*E228, "NA")</f>
        <v>NA</v>
      </c>
    </row>
    <row r="229" spans="1:8" hidden="1">
      <c r="A229" t="s">
        <v>126</v>
      </c>
      <c r="B229" s="37" t="s">
        <v>154</v>
      </c>
      <c r="C229" s="21" t="s">
        <v>67</v>
      </c>
      <c r="D229" s="28">
        <v>0.19700000000000001</v>
      </c>
      <c r="E229" s="28" t="s">
        <v>31</v>
      </c>
      <c r="F229" s="28" t="s">
        <v>31</v>
      </c>
      <c r="G229" s="27" t="s">
        <v>31</v>
      </c>
      <c r="H229" s="27" t="str">
        <f>IFERROR(D229*E229, "NA")</f>
        <v>NA</v>
      </c>
    </row>
    <row r="230" spans="1:8" hidden="1">
      <c r="A230" t="s">
        <v>126</v>
      </c>
      <c r="B230" s="37" t="s">
        <v>155</v>
      </c>
      <c r="C230" s="21" t="s">
        <v>67</v>
      </c>
      <c r="D230" s="28">
        <v>7.5190000000000001</v>
      </c>
      <c r="E230" s="28" t="s">
        <v>31</v>
      </c>
      <c r="F230" s="28" t="s">
        <v>31</v>
      </c>
      <c r="G230" s="27" t="s">
        <v>31</v>
      </c>
      <c r="H230" s="27" t="str">
        <f>IFERROR(D230*E230, "NA")</f>
        <v>NA</v>
      </c>
    </row>
    <row r="231" spans="1:8" hidden="1">
      <c r="A231" t="s">
        <v>126</v>
      </c>
      <c r="B231" s="37" t="s">
        <v>156</v>
      </c>
      <c r="C231" s="21" t="s">
        <v>80</v>
      </c>
      <c r="D231" s="27" t="s">
        <v>31</v>
      </c>
      <c r="E231" s="27" t="s">
        <v>31</v>
      </c>
      <c r="F231" s="27" t="s">
        <v>31</v>
      </c>
      <c r="G231" s="27" t="s">
        <v>31</v>
      </c>
      <c r="H231" s="27" t="str">
        <f>IFERROR(D231*E231, "NA")</f>
        <v>NA</v>
      </c>
    </row>
    <row r="232" spans="1:8" hidden="1">
      <c r="A232" t="s">
        <v>126</v>
      </c>
      <c r="B232" s="37" t="s">
        <v>158</v>
      </c>
      <c r="C232" s="21" t="s">
        <v>45</v>
      </c>
      <c r="D232" s="28" t="s">
        <v>31</v>
      </c>
      <c r="E232" s="28" t="s">
        <v>31</v>
      </c>
      <c r="F232" s="28" t="s">
        <v>31</v>
      </c>
      <c r="G232" s="27" t="s">
        <v>31</v>
      </c>
      <c r="H232" s="27" t="str">
        <f>IFERROR(D232*E232, "NA")</f>
        <v>NA</v>
      </c>
    </row>
    <row r="233" spans="1:8" hidden="1">
      <c r="A233" t="s">
        <v>126</v>
      </c>
      <c r="B233" s="37" t="s">
        <v>159</v>
      </c>
      <c r="C233" s="21" t="s">
        <v>160</v>
      </c>
      <c r="D233" s="28" t="s">
        <v>31</v>
      </c>
      <c r="E233" s="28" t="s">
        <v>31</v>
      </c>
      <c r="F233" s="28" t="s">
        <v>31</v>
      </c>
      <c r="G233" s="27" t="s">
        <v>31</v>
      </c>
      <c r="H233" s="27" t="str">
        <f>IFERROR(D233*E233, "NA")</f>
        <v>NA</v>
      </c>
    </row>
    <row r="234" spans="1:8" hidden="1">
      <c r="A234" t="s">
        <v>126</v>
      </c>
      <c r="B234" s="37" t="s">
        <v>83</v>
      </c>
      <c r="C234" s="21" t="s">
        <v>65</v>
      </c>
      <c r="D234" s="28">
        <v>3.3000000000000002E-2</v>
      </c>
      <c r="E234" s="28" t="s">
        <v>31</v>
      </c>
      <c r="F234" s="28" t="s">
        <v>31</v>
      </c>
      <c r="G234" s="27" t="s">
        <v>31</v>
      </c>
      <c r="H234" s="27" t="str">
        <f>IFERROR(D234*E234, "NA")</f>
        <v>NA</v>
      </c>
    </row>
    <row r="235" spans="1:8" hidden="1">
      <c r="A235" t="s">
        <v>126</v>
      </c>
      <c r="B235" s="25" t="s">
        <v>246</v>
      </c>
      <c r="C235" s="21" t="s">
        <v>65</v>
      </c>
      <c r="D235" s="28">
        <v>7.7499999999999999E-2</v>
      </c>
      <c r="E235" s="28" t="s">
        <v>31</v>
      </c>
      <c r="F235" s="28">
        <v>3.1819805153394658E-2</v>
      </c>
      <c r="G235" s="27">
        <v>2.2500000000000013E-2</v>
      </c>
      <c r="H235" s="27" t="str">
        <f>IFERROR(D235*E235, "NA")</f>
        <v>NA</v>
      </c>
    </row>
    <row r="236" spans="1:8" hidden="1">
      <c r="A236" t="s">
        <v>164</v>
      </c>
      <c r="B236" s="37" t="s">
        <v>165</v>
      </c>
      <c r="C236" s="21" t="s">
        <v>166</v>
      </c>
      <c r="D236" s="28" t="s">
        <v>31</v>
      </c>
      <c r="E236" s="28">
        <v>1.4372539999999998</v>
      </c>
      <c r="F236" s="28" t="s">
        <v>31</v>
      </c>
      <c r="G236" s="27" t="s">
        <v>31</v>
      </c>
      <c r="H236" s="27" t="str">
        <f>IFERROR(D236*E236, "NA")</f>
        <v>NA</v>
      </c>
    </row>
    <row r="237" spans="1:8" hidden="1">
      <c r="A237" t="s">
        <v>164</v>
      </c>
      <c r="B237" s="37" t="s">
        <v>114</v>
      </c>
      <c r="C237" s="21" t="s">
        <v>115</v>
      </c>
      <c r="D237" s="28" t="s">
        <v>31</v>
      </c>
      <c r="E237" s="28">
        <v>4.2862848000000007</v>
      </c>
      <c r="F237" s="28" t="s">
        <v>31</v>
      </c>
      <c r="G237" s="27" t="s">
        <v>31</v>
      </c>
      <c r="H237" s="27" t="str">
        <f>IFERROR(D237*E237, "NA")</f>
        <v>NA</v>
      </c>
    </row>
    <row r="238" spans="1:8" hidden="1">
      <c r="A238" t="s">
        <v>164</v>
      </c>
      <c r="B238" s="37" t="s">
        <v>93</v>
      </c>
      <c r="C238" s="21" t="s">
        <v>94</v>
      </c>
      <c r="D238" s="28" t="s">
        <v>31</v>
      </c>
      <c r="E238" s="28">
        <v>0.8533350999999999</v>
      </c>
      <c r="F238" s="28" t="s">
        <v>31</v>
      </c>
      <c r="G238" s="27" t="s">
        <v>31</v>
      </c>
      <c r="H238" s="27" t="str">
        <f>IFERROR(D238*E238, "NA")</f>
        <v>NA</v>
      </c>
    </row>
    <row r="239" spans="1:8" hidden="1">
      <c r="A239" t="s">
        <v>164</v>
      </c>
      <c r="B239" s="37" t="s">
        <v>97</v>
      </c>
      <c r="C239" s="21" t="s">
        <v>67</v>
      </c>
      <c r="D239" s="28">
        <v>44.872</v>
      </c>
      <c r="E239" s="28" t="s">
        <v>31</v>
      </c>
      <c r="F239" s="28" t="s">
        <v>31</v>
      </c>
      <c r="G239" s="27" t="s">
        <v>31</v>
      </c>
      <c r="H239" s="27" t="str">
        <f>IFERROR(D239*E239, "NA")</f>
        <v>NA</v>
      </c>
    </row>
    <row r="240" spans="1:8" hidden="1">
      <c r="A240" t="s">
        <v>164</v>
      </c>
      <c r="B240" s="37" t="s">
        <v>66</v>
      </c>
      <c r="C240" s="21" t="s">
        <v>67</v>
      </c>
      <c r="D240" s="28">
        <v>4.0979999999999999</v>
      </c>
      <c r="E240" s="28" t="s">
        <v>31</v>
      </c>
      <c r="F240" s="28" t="s">
        <v>31</v>
      </c>
      <c r="G240" s="27" t="s">
        <v>31</v>
      </c>
      <c r="H240" s="27" t="str">
        <f>IFERROR(D240*E240, "NA")</f>
        <v>NA</v>
      </c>
    </row>
    <row r="241" spans="1:8" hidden="1">
      <c r="A241" t="s">
        <v>164</v>
      </c>
      <c r="B241" s="37" t="s">
        <v>167</v>
      </c>
      <c r="C241" s="21" t="s">
        <v>80</v>
      </c>
      <c r="D241" s="28" t="s">
        <v>31</v>
      </c>
      <c r="E241" s="28" t="s">
        <v>31</v>
      </c>
      <c r="F241" s="28" t="s">
        <v>31</v>
      </c>
      <c r="G241" s="27" t="s">
        <v>31</v>
      </c>
      <c r="H241" s="27" t="str">
        <f>IFERROR(D241*E241, "NA")</f>
        <v>NA</v>
      </c>
    </row>
    <row r="242" spans="1:8" hidden="1">
      <c r="A242" t="s">
        <v>168</v>
      </c>
      <c r="B242" t="s">
        <v>165</v>
      </c>
      <c r="C242" s="21" t="s">
        <v>166</v>
      </c>
      <c r="D242" s="27" t="s">
        <v>31</v>
      </c>
      <c r="E242" s="27">
        <v>1.4372539999999998</v>
      </c>
      <c r="F242" s="27" t="s">
        <v>31</v>
      </c>
      <c r="G242" s="27" t="s">
        <v>31</v>
      </c>
      <c r="H242" s="27" t="str">
        <f>IFERROR(D242*E242, "NA")</f>
        <v>NA</v>
      </c>
    </row>
    <row r="243" spans="1:8" hidden="1">
      <c r="A243" t="s">
        <v>168</v>
      </c>
      <c r="B243" s="25" t="s">
        <v>66</v>
      </c>
      <c r="C243" s="21" t="s">
        <v>67</v>
      </c>
      <c r="D243" s="28">
        <v>0.68400000000000005</v>
      </c>
      <c r="E243" s="28" t="s">
        <v>31</v>
      </c>
      <c r="F243" s="28" t="s">
        <v>31</v>
      </c>
      <c r="G243" s="27" t="s">
        <v>31</v>
      </c>
      <c r="H243" s="27" t="str">
        <f>IFERROR(D243*E243, "NA")</f>
        <v>NA</v>
      </c>
    </row>
    <row r="244" spans="1:8" hidden="1">
      <c r="A244" t="s">
        <v>168</v>
      </c>
      <c r="B244" s="25" t="s">
        <v>159</v>
      </c>
      <c r="C244" s="21" t="s">
        <v>160</v>
      </c>
      <c r="D244" s="28" t="s">
        <v>31</v>
      </c>
      <c r="E244" s="28" t="s">
        <v>31</v>
      </c>
      <c r="F244" s="28" t="s">
        <v>31</v>
      </c>
      <c r="G244" s="27" t="s">
        <v>31</v>
      </c>
      <c r="H244" s="27" t="str">
        <f>IFERROR(D244*E244, "NA")</f>
        <v>NA</v>
      </c>
    </row>
    <row r="245" spans="1:8" hidden="1">
      <c r="A245" t="s">
        <v>169</v>
      </c>
      <c r="B245" s="37" t="s">
        <v>170</v>
      </c>
      <c r="C245" s="21" t="s">
        <v>120</v>
      </c>
      <c r="D245" s="28" t="s">
        <v>31</v>
      </c>
      <c r="E245" s="28">
        <v>0.81910359999999993</v>
      </c>
      <c r="F245" s="28" t="s">
        <v>31</v>
      </c>
      <c r="G245" s="27" t="s">
        <v>31</v>
      </c>
      <c r="H245" s="27" t="str">
        <f>IFERROR(D245*E245, "NA")</f>
        <v>NA</v>
      </c>
    </row>
    <row r="246" spans="1:8" hidden="1">
      <c r="A246" t="s">
        <v>169</v>
      </c>
      <c r="B246" s="37" t="s">
        <v>133</v>
      </c>
      <c r="C246" s="21" t="s">
        <v>82</v>
      </c>
      <c r="D246" s="28" t="s">
        <v>31</v>
      </c>
      <c r="E246" s="28" t="s">
        <v>31</v>
      </c>
      <c r="F246" s="28" t="s">
        <v>31</v>
      </c>
      <c r="G246" s="27" t="s">
        <v>31</v>
      </c>
      <c r="H246" s="27" t="str">
        <f>IFERROR(D246*E246, "NA")</f>
        <v>NA</v>
      </c>
    </row>
    <row r="247" spans="1:8" hidden="1">
      <c r="A247" t="s">
        <v>169</v>
      </c>
      <c r="B247" s="37" t="s">
        <v>135</v>
      </c>
      <c r="C247" s="21" t="s">
        <v>136</v>
      </c>
      <c r="D247" s="28" t="s">
        <v>31</v>
      </c>
      <c r="E247" s="28" t="s">
        <v>31</v>
      </c>
      <c r="F247" s="28" t="s">
        <v>31</v>
      </c>
      <c r="G247" s="27" t="s">
        <v>31</v>
      </c>
      <c r="H247" s="27" t="str">
        <f>IFERROR(D247*E247, "NA")</f>
        <v>NA</v>
      </c>
    </row>
    <row r="248" spans="1:8" hidden="1">
      <c r="A248" t="s">
        <v>169</v>
      </c>
      <c r="B248" s="25" t="s">
        <v>245</v>
      </c>
      <c r="C248" s="21" t="s">
        <v>43</v>
      </c>
      <c r="D248" s="28" t="s">
        <v>31</v>
      </c>
      <c r="E248" s="28">
        <v>2.5035322</v>
      </c>
      <c r="F248" s="28" t="s">
        <v>31</v>
      </c>
      <c r="G248" s="27" t="s">
        <v>31</v>
      </c>
      <c r="H248" s="27" t="str">
        <f>IFERROR(D248*E248, "NA")</f>
        <v>NA</v>
      </c>
    </row>
    <row r="249" spans="1:8" hidden="1">
      <c r="A249" t="s">
        <v>169</v>
      </c>
      <c r="B249" s="37" t="s">
        <v>85</v>
      </c>
      <c r="C249" s="21" t="s">
        <v>33</v>
      </c>
      <c r="D249" s="28" t="s">
        <v>31</v>
      </c>
      <c r="E249" s="28">
        <v>0.49391059999999998</v>
      </c>
      <c r="F249" s="28" t="s">
        <v>31</v>
      </c>
      <c r="G249" s="27" t="s">
        <v>31</v>
      </c>
      <c r="H249" s="27" t="str">
        <f>IFERROR(D249*E249, "NA")</f>
        <v>NA</v>
      </c>
    </row>
    <row r="250" spans="1:8" hidden="1">
      <c r="A250" t="s">
        <v>169</v>
      </c>
      <c r="B250" s="37" t="s">
        <v>142</v>
      </c>
      <c r="C250" s="21" t="s">
        <v>45</v>
      </c>
      <c r="D250" s="28" t="s">
        <v>31</v>
      </c>
      <c r="E250" s="28" t="s">
        <v>31</v>
      </c>
      <c r="F250" s="28" t="s">
        <v>31</v>
      </c>
      <c r="G250" s="27" t="s">
        <v>31</v>
      </c>
      <c r="H250" s="27" t="str">
        <f>IFERROR(D250*E250, "NA")</f>
        <v>NA</v>
      </c>
    </row>
    <row r="251" spans="1:8" hidden="1">
      <c r="A251" t="s">
        <v>169</v>
      </c>
      <c r="B251" s="37" t="s">
        <v>171</v>
      </c>
      <c r="C251" s="21" t="s">
        <v>172</v>
      </c>
      <c r="D251" s="28" t="s">
        <v>31</v>
      </c>
      <c r="E251" s="28" t="s">
        <v>31</v>
      </c>
      <c r="F251" s="28" t="s">
        <v>31</v>
      </c>
      <c r="G251" s="27" t="s">
        <v>31</v>
      </c>
      <c r="H251" s="27" t="str">
        <f>IFERROR(D251*E251, "NA")</f>
        <v>NA</v>
      </c>
    </row>
    <row r="252" spans="1:8" hidden="1">
      <c r="A252" t="s">
        <v>169</v>
      </c>
      <c r="B252" s="37" t="s">
        <v>150</v>
      </c>
      <c r="C252" s="21" t="s">
        <v>47</v>
      </c>
      <c r="D252" s="28" t="s">
        <v>31</v>
      </c>
      <c r="E252" s="28" t="s">
        <v>31</v>
      </c>
      <c r="F252" s="28" t="s">
        <v>31</v>
      </c>
      <c r="G252" s="27" t="s">
        <v>31</v>
      </c>
      <c r="H252" s="27" t="str">
        <f>IFERROR(D252*E252, "NA")</f>
        <v>NA</v>
      </c>
    </row>
    <row r="253" spans="1:8" hidden="1">
      <c r="A253" t="s">
        <v>169</v>
      </c>
      <c r="B253" s="37" t="s">
        <v>97</v>
      </c>
      <c r="C253" s="21" t="s">
        <v>67</v>
      </c>
      <c r="D253" s="28">
        <v>8.5000000000000006E-2</v>
      </c>
      <c r="E253" s="28" t="s">
        <v>31</v>
      </c>
      <c r="F253" s="28">
        <v>0.10889444430272831</v>
      </c>
      <c r="G253" s="27">
        <v>7.6999999999999985E-2</v>
      </c>
      <c r="H253" s="27" t="str">
        <f>IFERROR(D253*E253, "NA")</f>
        <v>NA</v>
      </c>
    </row>
    <row r="254" spans="1:8" hidden="1">
      <c r="A254" t="s">
        <v>169</v>
      </c>
      <c r="B254" s="37" t="s">
        <v>66</v>
      </c>
      <c r="C254" s="21" t="s">
        <v>67</v>
      </c>
      <c r="D254" s="28">
        <v>0.14799999999999999</v>
      </c>
      <c r="E254" s="28" t="s">
        <v>31</v>
      </c>
      <c r="F254" s="28" t="s">
        <v>31</v>
      </c>
      <c r="G254" s="27" t="s">
        <v>31</v>
      </c>
      <c r="H254" s="27" t="str">
        <f>IFERROR(D254*E254, "NA")</f>
        <v>NA</v>
      </c>
    </row>
    <row r="255" spans="1:8" hidden="1">
      <c r="A255" t="s">
        <v>169</v>
      </c>
      <c r="B255" s="37" t="s">
        <v>154</v>
      </c>
      <c r="C255" s="21" t="s">
        <v>67</v>
      </c>
      <c r="D255" s="28">
        <v>0.46300000000000002</v>
      </c>
      <c r="E255" s="28" t="s">
        <v>31</v>
      </c>
      <c r="F255" s="28" t="s">
        <v>31</v>
      </c>
      <c r="G255" s="27" t="s">
        <v>31</v>
      </c>
      <c r="H255" s="27" t="str">
        <f>IFERROR(D255*E255, "NA")</f>
        <v>NA</v>
      </c>
    </row>
    <row r="256" spans="1:8" hidden="1">
      <c r="A256" t="s">
        <v>169</v>
      </c>
      <c r="B256" s="37" t="s">
        <v>167</v>
      </c>
      <c r="C256" s="21" t="s">
        <v>80</v>
      </c>
      <c r="D256" s="28">
        <v>0.20749999999999999</v>
      </c>
      <c r="E256" s="28" t="s">
        <v>31</v>
      </c>
      <c r="F256" s="28">
        <v>0.19869700551341982</v>
      </c>
      <c r="G256" s="27">
        <v>0.14049999999999996</v>
      </c>
      <c r="H256" s="27" t="str">
        <f>IFERROR(D256*E256, "NA")</f>
        <v>NA</v>
      </c>
    </row>
    <row r="257" spans="1:8" hidden="1">
      <c r="A257" t="s">
        <v>169</v>
      </c>
      <c r="B257" s="37" t="s">
        <v>158</v>
      </c>
      <c r="C257" s="21" t="s">
        <v>45</v>
      </c>
      <c r="D257" s="28">
        <v>5.0000000000000001E-3</v>
      </c>
      <c r="E257" s="28" t="s">
        <v>31</v>
      </c>
      <c r="F257" s="28" t="s">
        <v>31</v>
      </c>
      <c r="G257" s="27" t="s">
        <v>31</v>
      </c>
      <c r="H257" s="27" t="str">
        <f>IFERROR(D257*E257, "NA")</f>
        <v>NA</v>
      </c>
    </row>
    <row r="258" spans="1:8" hidden="1">
      <c r="A258" t="s">
        <v>169</v>
      </c>
      <c r="B258" s="37" t="s">
        <v>159</v>
      </c>
      <c r="C258" s="21" t="s">
        <v>160</v>
      </c>
      <c r="D258" s="28" t="s">
        <v>31</v>
      </c>
      <c r="E258" s="28" t="s">
        <v>31</v>
      </c>
      <c r="F258" s="28" t="s">
        <v>31</v>
      </c>
      <c r="G258" s="27" t="s">
        <v>31</v>
      </c>
      <c r="H258" s="27" t="str">
        <f>IFERROR(D258*E258, "NA")</f>
        <v>NA</v>
      </c>
    </row>
    <row r="259" spans="1:8" hidden="1">
      <c r="A259" t="s">
        <v>169</v>
      </c>
      <c r="B259" s="37" t="s">
        <v>100</v>
      </c>
      <c r="C259" s="21" t="s">
        <v>101</v>
      </c>
      <c r="D259" s="28">
        <v>0.21299999999999999</v>
      </c>
      <c r="E259" s="28" t="s">
        <v>31</v>
      </c>
      <c r="F259" s="28" t="s">
        <v>31</v>
      </c>
      <c r="G259" s="27" t="s">
        <v>31</v>
      </c>
      <c r="H259" s="27" t="str">
        <f>IFERROR(D259*E259, "NA")</f>
        <v>NA</v>
      </c>
    </row>
    <row r="260" spans="1:8" hidden="1">
      <c r="A260" t="s">
        <v>169</v>
      </c>
      <c r="B260" s="37" t="s">
        <v>79</v>
      </c>
      <c r="C260" s="21" t="s">
        <v>80</v>
      </c>
      <c r="D260" s="28" t="s">
        <v>31</v>
      </c>
      <c r="E260" s="28">
        <v>676.82419349999998</v>
      </c>
      <c r="F260" s="28" t="s">
        <v>31</v>
      </c>
      <c r="G260" s="27" t="s">
        <v>31</v>
      </c>
      <c r="H260" s="27" t="str">
        <f>IFERROR(D260*E260, "NA")</f>
        <v>NA</v>
      </c>
    </row>
    <row r="261" spans="1:8" hidden="1">
      <c r="A261" t="s">
        <v>169</v>
      </c>
      <c r="B261" s="24" t="s">
        <v>244</v>
      </c>
      <c r="C261" s="21" t="s">
        <v>41</v>
      </c>
      <c r="D261" s="28" t="s">
        <v>31</v>
      </c>
      <c r="E261" s="28">
        <v>0.16193200000000002</v>
      </c>
      <c r="F261" s="28" t="s">
        <v>31</v>
      </c>
      <c r="G261" s="27" t="s">
        <v>31</v>
      </c>
      <c r="H261" s="27" t="str">
        <f>IFERROR(D261*E261, "NA")</f>
        <v>NA</v>
      </c>
    </row>
    <row r="262" spans="1:8" hidden="1">
      <c r="A262" t="s">
        <v>169</v>
      </c>
      <c r="B262" s="37" t="s">
        <v>176</v>
      </c>
      <c r="C262" s="21" t="s">
        <v>177</v>
      </c>
      <c r="D262" s="28">
        <v>6.7000000000000004E-2</v>
      </c>
      <c r="E262" s="28" t="s">
        <v>31</v>
      </c>
      <c r="F262" s="28" t="s">
        <v>31</v>
      </c>
      <c r="G262" s="27" t="s">
        <v>31</v>
      </c>
      <c r="H262" s="27" t="str">
        <f>IFERROR(D262*E262, "NA")</f>
        <v>NA</v>
      </c>
    </row>
    <row r="263" spans="1:8" hidden="1">
      <c r="A263" t="s">
        <v>178</v>
      </c>
      <c r="B263" s="24" t="s">
        <v>170</v>
      </c>
      <c r="C263" s="21" t="s">
        <v>120</v>
      </c>
      <c r="D263" s="28" t="s">
        <v>31</v>
      </c>
      <c r="E263" s="28">
        <v>0.81910359999999993</v>
      </c>
      <c r="F263" s="28" t="s">
        <v>31</v>
      </c>
      <c r="G263" s="27" t="s">
        <v>31</v>
      </c>
      <c r="H263" s="27" t="str">
        <f>IFERROR(D263*E263, "NA")</f>
        <v>NA</v>
      </c>
    </row>
    <row r="264" spans="1:8" hidden="1">
      <c r="A264" t="s">
        <v>178</v>
      </c>
      <c r="B264" s="24" t="s">
        <v>132</v>
      </c>
      <c r="C264" s="21" t="s">
        <v>131</v>
      </c>
      <c r="D264" s="28">
        <v>1.36</v>
      </c>
      <c r="E264" s="28" t="s">
        <v>31</v>
      </c>
      <c r="F264" s="28" t="s">
        <v>31</v>
      </c>
      <c r="G264" s="27" t="s">
        <v>31</v>
      </c>
      <c r="H264" s="27" t="str">
        <f>IFERROR(D264*E264, "NA")</f>
        <v>NA</v>
      </c>
    </row>
    <row r="265" spans="1:8" hidden="1">
      <c r="A265" t="s">
        <v>178</v>
      </c>
      <c r="B265" s="24" t="s">
        <v>135</v>
      </c>
      <c r="C265" s="21" t="s">
        <v>136</v>
      </c>
      <c r="D265" s="28" t="s">
        <v>31</v>
      </c>
      <c r="E265" s="28" t="s">
        <v>31</v>
      </c>
      <c r="F265" s="28" t="s">
        <v>31</v>
      </c>
      <c r="G265" s="27" t="s">
        <v>31</v>
      </c>
      <c r="H265" s="27" t="str">
        <f>IFERROR(D265*E265, "NA")</f>
        <v>NA</v>
      </c>
    </row>
    <row r="266" spans="1:8" hidden="1">
      <c r="A266" t="s">
        <v>178</v>
      </c>
      <c r="B266" s="24" t="s">
        <v>137</v>
      </c>
      <c r="C266" s="21" t="s">
        <v>138</v>
      </c>
      <c r="D266" s="28">
        <v>13.156499999999999</v>
      </c>
      <c r="E266" s="28" t="s">
        <v>31</v>
      </c>
      <c r="F266" s="28">
        <v>17.867840841392482</v>
      </c>
      <c r="G266" s="27">
        <v>8.933920420696241</v>
      </c>
      <c r="H266" s="27" t="str">
        <f>IFERROR(D266*E266, "NA")</f>
        <v>NA</v>
      </c>
    </row>
    <row r="267" spans="1:8" hidden="1">
      <c r="A267" t="s">
        <v>178</v>
      </c>
      <c r="B267" s="22" t="s">
        <v>245</v>
      </c>
      <c r="C267" s="21" t="s">
        <v>43</v>
      </c>
      <c r="D267" s="28" t="s">
        <v>31</v>
      </c>
      <c r="E267" s="28">
        <v>2.5035322</v>
      </c>
      <c r="F267" s="28" t="s">
        <v>31</v>
      </c>
      <c r="G267" s="27" t="s">
        <v>31</v>
      </c>
      <c r="H267" s="27" t="str">
        <f>IFERROR(D267*E267, "NA")</f>
        <v>NA</v>
      </c>
    </row>
    <row r="268" spans="1:8" hidden="1">
      <c r="A268" t="s">
        <v>178</v>
      </c>
      <c r="B268" s="23" t="s">
        <v>85</v>
      </c>
      <c r="C268" s="21" t="s">
        <v>33</v>
      </c>
      <c r="D268" s="28" t="s">
        <v>31</v>
      </c>
      <c r="E268" s="28">
        <v>0.49391059999999998</v>
      </c>
      <c r="F268" s="28" t="s">
        <v>31</v>
      </c>
      <c r="G268" s="27" t="s">
        <v>31</v>
      </c>
      <c r="H268" s="27" t="str">
        <f>IFERROR(D268*E268, "NA")</f>
        <v>NA</v>
      </c>
    </row>
    <row r="269" spans="1:8" hidden="1">
      <c r="A269" t="s">
        <v>178</v>
      </c>
      <c r="B269" s="23" t="s">
        <v>142</v>
      </c>
      <c r="C269" s="21" t="s">
        <v>45</v>
      </c>
      <c r="D269" s="28" t="s">
        <v>31</v>
      </c>
      <c r="E269" s="28" t="s">
        <v>31</v>
      </c>
      <c r="F269" s="28" t="s">
        <v>31</v>
      </c>
      <c r="G269" s="27" t="s">
        <v>31</v>
      </c>
      <c r="H269" s="27" t="str">
        <f>IFERROR(D269*E269, "NA")</f>
        <v>NA</v>
      </c>
    </row>
    <row r="270" spans="1:8" hidden="1">
      <c r="A270" t="s">
        <v>178</v>
      </c>
      <c r="B270" s="23" t="s">
        <v>171</v>
      </c>
      <c r="C270" s="21" t="s">
        <v>172</v>
      </c>
      <c r="D270" s="28" t="s">
        <v>31</v>
      </c>
      <c r="E270" s="28" t="s">
        <v>31</v>
      </c>
      <c r="F270" s="28" t="s">
        <v>31</v>
      </c>
      <c r="G270" s="27" t="s">
        <v>31</v>
      </c>
      <c r="H270" s="27" t="str">
        <f>IFERROR(D270*E270, "NA")</f>
        <v>NA</v>
      </c>
    </row>
    <row r="271" spans="1:8" hidden="1">
      <c r="A271" t="s">
        <v>178</v>
      </c>
      <c r="B271" s="23" t="s">
        <v>143</v>
      </c>
      <c r="C271" s="21" t="s">
        <v>115</v>
      </c>
      <c r="D271" s="28">
        <v>10.526</v>
      </c>
      <c r="E271" s="28" t="s">
        <v>31</v>
      </c>
      <c r="F271" s="28" t="s">
        <v>31</v>
      </c>
      <c r="G271" s="27" t="s">
        <v>31</v>
      </c>
      <c r="H271" s="27" t="str">
        <f>IFERROR(D271*E271, "NA")</f>
        <v>NA</v>
      </c>
    </row>
    <row r="272" spans="1:8" hidden="1">
      <c r="A272" t="s">
        <v>178</v>
      </c>
      <c r="B272" s="23" t="s">
        <v>179</v>
      </c>
      <c r="C272" s="21" t="s">
        <v>80</v>
      </c>
      <c r="D272" s="28" t="s">
        <v>31</v>
      </c>
      <c r="E272" s="28" t="s">
        <v>31</v>
      </c>
      <c r="F272" s="28" t="s">
        <v>31</v>
      </c>
      <c r="G272" s="27" t="s">
        <v>31</v>
      </c>
      <c r="H272" s="27" t="str">
        <f>IFERROR(D272*E272, "NA")</f>
        <v>NA</v>
      </c>
    </row>
    <row r="273" spans="1:8" hidden="1">
      <c r="A273" t="s">
        <v>178</v>
      </c>
      <c r="B273" s="24" t="s">
        <v>180</v>
      </c>
      <c r="C273" s="21" t="s">
        <v>47</v>
      </c>
      <c r="D273" s="28" t="s">
        <v>31</v>
      </c>
      <c r="E273" s="28" t="s">
        <v>31</v>
      </c>
      <c r="F273" s="28" t="s">
        <v>31</v>
      </c>
      <c r="G273" s="27" t="s">
        <v>31</v>
      </c>
      <c r="H273" s="27" t="str">
        <f>IFERROR(D273*E273, "NA")</f>
        <v>NA</v>
      </c>
    </row>
    <row r="274" spans="1:8" hidden="1">
      <c r="A274" t="s">
        <v>178</v>
      </c>
      <c r="B274" s="24" t="s">
        <v>72</v>
      </c>
      <c r="C274" s="21" t="s">
        <v>49</v>
      </c>
      <c r="D274" s="28">
        <v>3.4335</v>
      </c>
      <c r="E274" s="28" t="s">
        <v>31</v>
      </c>
      <c r="F274" s="28">
        <v>1.0839946955589768</v>
      </c>
      <c r="G274" s="27">
        <v>0.76649999999999952</v>
      </c>
      <c r="H274" s="27" t="str">
        <f>IFERROR(D274*E274, "NA")</f>
        <v>NA</v>
      </c>
    </row>
    <row r="275" spans="1:8" hidden="1">
      <c r="A275" t="s">
        <v>178</v>
      </c>
      <c r="B275" s="24" t="s">
        <v>144</v>
      </c>
      <c r="C275" s="21" t="s">
        <v>145</v>
      </c>
      <c r="D275" s="28">
        <v>5.4565000000000001</v>
      </c>
      <c r="E275" s="28" t="s">
        <v>31</v>
      </c>
      <c r="F275" s="28">
        <v>1.3215825740376574</v>
      </c>
      <c r="G275" s="27">
        <v>0.9345</v>
      </c>
      <c r="H275" s="27" t="str">
        <f>IFERROR(D275*E275, "NA")</f>
        <v>NA</v>
      </c>
    </row>
    <row r="276" spans="1:8" hidden="1">
      <c r="A276" t="s">
        <v>178</v>
      </c>
      <c r="B276" s="24" t="s">
        <v>93</v>
      </c>
      <c r="C276" s="21" t="s">
        <v>94</v>
      </c>
      <c r="D276" s="28" t="s">
        <v>31</v>
      </c>
      <c r="E276" s="28">
        <v>0.8533350999999999</v>
      </c>
      <c r="F276" s="28" t="s">
        <v>31</v>
      </c>
      <c r="G276" s="27" t="s">
        <v>31</v>
      </c>
      <c r="H276" s="27" t="str">
        <f>IFERROR(D276*E276, "NA")</f>
        <v>NA</v>
      </c>
    </row>
    <row r="277" spans="1:8" hidden="1">
      <c r="A277" t="s">
        <v>178</v>
      </c>
      <c r="B277" s="24" t="s">
        <v>146</v>
      </c>
      <c r="C277" s="21" t="s">
        <v>147</v>
      </c>
      <c r="D277" s="28" t="s">
        <v>31</v>
      </c>
      <c r="E277" s="28" t="s">
        <v>31</v>
      </c>
      <c r="F277" s="28" t="s">
        <v>31</v>
      </c>
      <c r="G277" s="27" t="s">
        <v>31</v>
      </c>
      <c r="H277" s="27" t="str">
        <f>IFERROR(D277*E277, "NA")</f>
        <v>NA</v>
      </c>
    </row>
    <row r="278" spans="1:8" hidden="1">
      <c r="A278" t="s">
        <v>178</v>
      </c>
      <c r="B278" s="24" t="s">
        <v>182</v>
      </c>
      <c r="C278" s="21" t="s">
        <v>183</v>
      </c>
      <c r="D278" s="28">
        <v>7.6230000000000002</v>
      </c>
      <c r="E278" s="28" t="s">
        <v>31</v>
      </c>
      <c r="F278" s="28" t="s">
        <v>31</v>
      </c>
      <c r="G278" s="27" t="s">
        <v>31</v>
      </c>
      <c r="H278" s="27" t="str">
        <f>IFERROR(D278*E278, "NA")</f>
        <v>NA</v>
      </c>
    </row>
    <row r="279" spans="1:8" hidden="1">
      <c r="A279" t="s">
        <v>178</v>
      </c>
      <c r="B279" s="24" t="s">
        <v>150</v>
      </c>
      <c r="C279" s="21" t="s">
        <v>47</v>
      </c>
      <c r="D279" s="28" t="s">
        <v>31</v>
      </c>
      <c r="E279" s="28" t="s">
        <v>31</v>
      </c>
      <c r="F279" s="28" t="s">
        <v>31</v>
      </c>
      <c r="G279" s="27" t="s">
        <v>31</v>
      </c>
      <c r="H279" s="27" t="str">
        <f>IFERROR(D279*E279, "NA")</f>
        <v>NA</v>
      </c>
    </row>
    <row r="280" spans="1:8" hidden="1">
      <c r="A280" t="s">
        <v>178</v>
      </c>
      <c r="B280" s="24" t="s">
        <v>73</v>
      </c>
      <c r="C280" s="21" t="s">
        <v>65</v>
      </c>
      <c r="D280" s="28">
        <v>11.12</v>
      </c>
      <c r="E280" s="28" t="s">
        <v>31</v>
      </c>
      <c r="F280" s="28" t="s">
        <v>31</v>
      </c>
      <c r="G280" s="27" t="s">
        <v>31</v>
      </c>
      <c r="H280" s="27" t="str">
        <f>IFERROR(D280*E280, "NA")</f>
        <v>NA</v>
      </c>
    </row>
    <row r="281" spans="1:8" hidden="1">
      <c r="A281" t="s">
        <v>178</v>
      </c>
      <c r="B281" s="24" t="s">
        <v>97</v>
      </c>
      <c r="C281" s="21" t="s">
        <v>67</v>
      </c>
      <c r="D281" s="28">
        <v>0.1145</v>
      </c>
      <c r="E281" s="28" t="s">
        <v>31</v>
      </c>
      <c r="F281" s="28">
        <v>6.7175144212722013E-2</v>
      </c>
      <c r="G281" s="27">
        <v>4.7499999999999994E-2</v>
      </c>
      <c r="H281" s="27" t="str">
        <f>IFERROR(D281*E281, "NA")</f>
        <v>NA</v>
      </c>
    </row>
    <row r="282" spans="1:8" hidden="1">
      <c r="A282" t="s">
        <v>178</v>
      </c>
      <c r="B282" s="24" t="s">
        <v>66</v>
      </c>
      <c r="C282" s="21" t="s">
        <v>67</v>
      </c>
      <c r="D282" s="28">
        <v>6.2E-2</v>
      </c>
      <c r="E282" s="28" t="s">
        <v>31</v>
      </c>
      <c r="F282" s="28">
        <v>1.6970562748477167E-2</v>
      </c>
      <c r="G282" s="27">
        <v>1.2000000000000018E-2</v>
      </c>
      <c r="H282" s="27" t="str">
        <f>IFERROR(D282*E282, "NA")</f>
        <v>NA</v>
      </c>
    </row>
    <row r="283" spans="1:8" hidden="1">
      <c r="A283" t="s">
        <v>178</v>
      </c>
      <c r="B283" s="24" t="s">
        <v>184</v>
      </c>
      <c r="C283" s="21" t="s">
        <v>67</v>
      </c>
      <c r="D283" s="28">
        <v>0.94099999999999995</v>
      </c>
      <c r="E283" s="28" t="s">
        <v>31</v>
      </c>
      <c r="F283" s="28" t="s">
        <v>31</v>
      </c>
      <c r="G283" s="27" t="s">
        <v>31</v>
      </c>
      <c r="H283" s="27" t="str">
        <f>IFERROR(D283*E283, "NA")</f>
        <v>NA</v>
      </c>
    </row>
    <row r="284" spans="1:8" hidden="1">
      <c r="A284" t="s">
        <v>178</v>
      </c>
      <c r="B284" s="24" t="s">
        <v>153</v>
      </c>
      <c r="C284" s="21" t="s">
        <v>67</v>
      </c>
      <c r="D284" s="28">
        <v>6.8179999999999996</v>
      </c>
      <c r="E284" s="28" t="s">
        <v>31</v>
      </c>
      <c r="F284" s="28" t="s">
        <v>31</v>
      </c>
      <c r="G284" s="27" t="s">
        <v>31</v>
      </c>
      <c r="H284" s="27" t="str">
        <f>IFERROR(D284*E284, "NA")</f>
        <v>NA</v>
      </c>
    </row>
    <row r="285" spans="1:8" hidden="1">
      <c r="A285" t="s">
        <v>178</v>
      </c>
      <c r="B285" s="24" t="s">
        <v>154</v>
      </c>
      <c r="C285" s="21" t="s">
        <v>67</v>
      </c>
      <c r="D285" s="28">
        <v>4.1000000000000002E-2</v>
      </c>
      <c r="E285" s="28" t="s">
        <v>31</v>
      </c>
      <c r="F285" s="28" t="s">
        <v>31</v>
      </c>
      <c r="G285" s="27" t="s">
        <v>31</v>
      </c>
      <c r="H285" s="27" t="str">
        <f>IFERROR(D285*E285, "NA")</f>
        <v>NA</v>
      </c>
    </row>
    <row r="286" spans="1:8" hidden="1">
      <c r="A286" t="s">
        <v>178</v>
      </c>
      <c r="B286" s="24" t="s">
        <v>185</v>
      </c>
      <c r="C286" s="21" t="s">
        <v>67</v>
      </c>
      <c r="D286" s="28">
        <v>0.29599999999999999</v>
      </c>
      <c r="E286" s="28" t="s">
        <v>31</v>
      </c>
      <c r="F286" s="28" t="s">
        <v>31</v>
      </c>
      <c r="G286" s="27" t="s">
        <v>31</v>
      </c>
      <c r="H286" s="27" t="str">
        <f>IFERROR(D286*E286, "NA")</f>
        <v>NA</v>
      </c>
    </row>
    <row r="287" spans="1:8" hidden="1">
      <c r="A287" t="s">
        <v>178</v>
      </c>
      <c r="B287" s="24" t="s">
        <v>155</v>
      </c>
      <c r="C287" s="21" t="s">
        <v>67</v>
      </c>
      <c r="D287" s="28">
        <v>3.4740000000000002</v>
      </c>
      <c r="E287" s="28" t="s">
        <v>31</v>
      </c>
      <c r="F287" s="28" t="s">
        <v>31</v>
      </c>
      <c r="G287" s="27" t="s">
        <v>31</v>
      </c>
      <c r="H287" s="27" t="str">
        <f>IFERROR(D287*E287, "NA")</f>
        <v>NA</v>
      </c>
    </row>
    <row r="288" spans="1:8" hidden="1">
      <c r="A288" t="s">
        <v>178</v>
      </c>
      <c r="B288" s="24" t="s">
        <v>167</v>
      </c>
      <c r="C288" s="21" t="s">
        <v>80</v>
      </c>
      <c r="D288" s="28">
        <v>0.13</v>
      </c>
      <c r="E288" s="28" t="s">
        <v>31</v>
      </c>
      <c r="F288" s="28" t="s">
        <v>31</v>
      </c>
      <c r="G288" s="27" t="s">
        <v>31</v>
      </c>
      <c r="H288" s="27" t="str">
        <f>IFERROR(D288*E288, "NA")</f>
        <v>NA</v>
      </c>
    </row>
    <row r="289" spans="1:8" hidden="1">
      <c r="A289" t="s">
        <v>178</v>
      </c>
      <c r="B289" s="24" t="s">
        <v>156</v>
      </c>
      <c r="C289" s="21" t="s">
        <v>80</v>
      </c>
      <c r="D289" s="28">
        <v>17.5</v>
      </c>
      <c r="E289" s="28" t="s">
        <v>31</v>
      </c>
      <c r="F289" s="28" t="s">
        <v>31</v>
      </c>
      <c r="G289" s="27" t="s">
        <v>31</v>
      </c>
      <c r="H289" s="27" t="str">
        <f>IFERROR(D289*E289, "NA")</f>
        <v>NA</v>
      </c>
    </row>
    <row r="290" spans="1:8" hidden="1">
      <c r="A290" t="s">
        <v>178</v>
      </c>
      <c r="B290" s="24" t="s">
        <v>186</v>
      </c>
      <c r="C290" s="21" t="s">
        <v>80</v>
      </c>
      <c r="D290" s="28">
        <v>1.5669999999999999</v>
      </c>
      <c r="E290" s="28" t="s">
        <v>31</v>
      </c>
      <c r="F290" s="28" t="s">
        <v>31</v>
      </c>
      <c r="G290" s="27" t="s">
        <v>31</v>
      </c>
      <c r="H290" s="27" t="str">
        <f>IFERROR(D290*E290, "NA")</f>
        <v>NA</v>
      </c>
    </row>
    <row r="291" spans="1:8" hidden="1">
      <c r="A291" t="s">
        <v>178</v>
      </c>
      <c r="B291" s="24" t="s">
        <v>158</v>
      </c>
      <c r="C291" s="21" t="s">
        <v>45</v>
      </c>
      <c r="D291" s="28">
        <v>0.02</v>
      </c>
      <c r="E291" s="28" t="s">
        <v>31</v>
      </c>
      <c r="F291" s="28" t="s">
        <v>31</v>
      </c>
      <c r="G291" s="27" t="s">
        <v>31</v>
      </c>
      <c r="H291" s="27" t="str">
        <f>IFERROR(D291*E291, "NA")</f>
        <v>NA</v>
      </c>
    </row>
    <row r="292" spans="1:8" hidden="1">
      <c r="A292" t="s">
        <v>178</v>
      </c>
      <c r="B292" s="24" t="s">
        <v>100</v>
      </c>
      <c r="C292" s="21" t="s">
        <v>101</v>
      </c>
      <c r="D292" s="28">
        <v>0.15</v>
      </c>
      <c r="E292" s="28" t="s">
        <v>31</v>
      </c>
      <c r="F292" s="28" t="s">
        <v>31</v>
      </c>
      <c r="G292" s="27" t="s">
        <v>31</v>
      </c>
      <c r="H292" s="27" t="str">
        <f>IFERROR(D292*E292, "NA")</f>
        <v>NA</v>
      </c>
    </row>
    <row r="293" spans="1:8" hidden="1">
      <c r="A293" t="s">
        <v>178</v>
      </c>
      <c r="B293" s="24" t="s">
        <v>187</v>
      </c>
      <c r="C293" s="21" t="s">
        <v>80</v>
      </c>
      <c r="D293" s="28">
        <v>3.9670000000000001</v>
      </c>
      <c r="E293" s="28" t="s">
        <v>31</v>
      </c>
      <c r="F293" s="28" t="s">
        <v>31</v>
      </c>
      <c r="G293" s="27" t="s">
        <v>31</v>
      </c>
      <c r="H293" s="27" t="str">
        <f>IFERROR(D293*E293, "NA")</f>
        <v>NA</v>
      </c>
    </row>
    <row r="294" spans="1:8" hidden="1">
      <c r="A294" t="s">
        <v>178</v>
      </c>
      <c r="B294" s="24" t="s">
        <v>79</v>
      </c>
      <c r="C294" s="21" t="s">
        <v>80</v>
      </c>
      <c r="D294" s="28" t="s">
        <v>31</v>
      </c>
      <c r="E294" s="28">
        <v>676.82419349999998</v>
      </c>
      <c r="F294" s="28" t="s">
        <v>31</v>
      </c>
      <c r="G294" s="27" t="s">
        <v>31</v>
      </c>
      <c r="H294" s="27" t="str">
        <f>IFERROR(D294*E294, "NA")</f>
        <v>NA</v>
      </c>
    </row>
    <row r="295" spans="1:8" hidden="1">
      <c r="A295" t="s">
        <v>178</v>
      </c>
      <c r="B295" s="24" t="s">
        <v>188</v>
      </c>
      <c r="C295" s="21" t="s">
        <v>189</v>
      </c>
      <c r="D295" s="28">
        <v>5.28</v>
      </c>
      <c r="E295" s="28" t="s">
        <v>31</v>
      </c>
      <c r="F295" s="28" t="s">
        <v>31</v>
      </c>
      <c r="G295" s="27" t="s">
        <v>31</v>
      </c>
      <c r="H295" s="27" t="str">
        <f>IFERROR(D295*E295, "NA")</f>
        <v>NA</v>
      </c>
    </row>
    <row r="296" spans="1:8" hidden="1">
      <c r="A296" t="s">
        <v>178</v>
      </c>
      <c r="B296" s="24" t="s">
        <v>190</v>
      </c>
      <c r="C296" s="21" t="s">
        <v>141</v>
      </c>
      <c r="D296" s="28" t="s">
        <v>31</v>
      </c>
      <c r="E296" s="28" t="s">
        <v>31</v>
      </c>
      <c r="F296" s="28" t="s">
        <v>31</v>
      </c>
      <c r="G296" s="27" t="s">
        <v>31</v>
      </c>
      <c r="H296" s="27" t="str">
        <f>IFERROR(D296*E296, "NA")</f>
        <v>NA</v>
      </c>
    </row>
    <row r="297" spans="1:8" hidden="1">
      <c r="A297" t="s">
        <v>178</v>
      </c>
      <c r="B297" s="24" t="s">
        <v>191</v>
      </c>
      <c r="C297" s="21" t="s">
        <v>129</v>
      </c>
      <c r="D297" s="28">
        <v>1.333</v>
      </c>
      <c r="E297" s="28" t="s">
        <v>31</v>
      </c>
      <c r="F297" s="28" t="s">
        <v>31</v>
      </c>
      <c r="G297" s="27" t="s">
        <v>31</v>
      </c>
      <c r="H297" s="27" t="str">
        <f>IFERROR(D297*E297, "NA")</f>
        <v>NA</v>
      </c>
    </row>
    <row r="298" spans="1:8" hidden="1">
      <c r="A298" t="s">
        <v>178</v>
      </c>
      <c r="B298" s="24" t="s">
        <v>192</v>
      </c>
      <c r="C298" s="21" t="s">
        <v>129</v>
      </c>
      <c r="D298" s="28">
        <v>0.217</v>
      </c>
      <c r="E298" s="28" t="s">
        <v>31</v>
      </c>
      <c r="F298" s="28" t="s">
        <v>31</v>
      </c>
      <c r="G298" s="27" t="s">
        <v>31</v>
      </c>
      <c r="H298" s="27" t="str">
        <f>IFERROR(D298*E298, "NA")</f>
        <v>NA</v>
      </c>
    </row>
    <row r="299" spans="1:8" hidden="1">
      <c r="A299" t="s">
        <v>178</v>
      </c>
      <c r="B299" s="24" t="s">
        <v>193</v>
      </c>
      <c r="C299" s="21" t="s">
        <v>129</v>
      </c>
      <c r="D299" s="28">
        <v>0.5</v>
      </c>
      <c r="E299" s="28" t="s">
        <v>31</v>
      </c>
      <c r="F299" s="28" t="s">
        <v>31</v>
      </c>
      <c r="G299" s="27" t="s">
        <v>31</v>
      </c>
      <c r="H299" s="27" t="str">
        <f>IFERROR(D299*E299, "NA")</f>
        <v>NA</v>
      </c>
    </row>
    <row r="300" spans="1:8" hidden="1">
      <c r="A300" t="s">
        <v>178</v>
      </c>
      <c r="B300" s="24" t="s">
        <v>103</v>
      </c>
      <c r="C300" s="21" t="s">
        <v>49</v>
      </c>
      <c r="D300" s="28" t="s">
        <v>31</v>
      </c>
      <c r="E300" s="28">
        <v>4.4800359999999992</v>
      </c>
      <c r="F300" s="28" t="s">
        <v>31</v>
      </c>
      <c r="G300" s="27" t="s">
        <v>31</v>
      </c>
      <c r="H300" s="27" t="str">
        <f>IFERROR(D300*E300, "NA")</f>
        <v>NA</v>
      </c>
    </row>
    <row r="301" spans="1:8" hidden="1">
      <c r="A301" t="s">
        <v>178</v>
      </c>
      <c r="B301" s="24" t="s">
        <v>194</v>
      </c>
      <c r="C301" s="21" t="s">
        <v>195</v>
      </c>
      <c r="D301" s="28" t="s">
        <v>31</v>
      </c>
      <c r="E301" s="28" t="s">
        <v>31</v>
      </c>
      <c r="F301" s="28" t="s">
        <v>31</v>
      </c>
      <c r="G301" s="27" t="s">
        <v>31</v>
      </c>
      <c r="H301" s="27" t="str">
        <f>IFERROR(D301*E301, "NA")</f>
        <v>NA</v>
      </c>
    </row>
    <row r="302" spans="1:8" hidden="1">
      <c r="A302" t="s">
        <v>178</v>
      </c>
      <c r="B302" s="24" t="s">
        <v>196</v>
      </c>
      <c r="C302" s="21" t="s">
        <v>80</v>
      </c>
      <c r="D302" s="27">
        <v>1.1499999999999999</v>
      </c>
      <c r="E302" s="27" t="s">
        <v>31</v>
      </c>
      <c r="F302" s="27">
        <v>0.35355339059327379</v>
      </c>
      <c r="G302" s="27">
        <v>0.25</v>
      </c>
      <c r="H302" s="27" t="str">
        <f>IFERROR(D302*E302, "NA")</f>
        <v>NA</v>
      </c>
    </row>
    <row r="303" spans="1:8" hidden="1">
      <c r="A303" t="s">
        <v>178</v>
      </c>
      <c r="B303" s="25" t="s">
        <v>246</v>
      </c>
      <c r="C303" s="21" t="s">
        <v>65</v>
      </c>
      <c r="D303" s="27">
        <v>0.60250000000000004</v>
      </c>
      <c r="E303" s="27" t="s">
        <v>31</v>
      </c>
      <c r="F303" s="27">
        <v>0.52255191129685852</v>
      </c>
      <c r="G303" s="27">
        <v>0.36949999999999988</v>
      </c>
      <c r="H303" s="27" t="str">
        <f>IFERROR(D303*E303, "NA")</f>
        <v>NA</v>
      </c>
    </row>
    <row r="304" spans="1:8" hidden="1">
      <c r="A304" t="s">
        <v>178</v>
      </c>
      <c r="B304" s="24" t="s">
        <v>244</v>
      </c>
      <c r="C304" s="21" t="s">
        <v>41</v>
      </c>
      <c r="D304" s="28" t="s">
        <v>31</v>
      </c>
      <c r="E304" s="28">
        <v>0.16193200000000002</v>
      </c>
      <c r="F304" s="28" t="s">
        <v>31</v>
      </c>
      <c r="G304" s="27" t="s">
        <v>31</v>
      </c>
      <c r="H304" s="27" t="str">
        <f>IFERROR(D304*E304, "NA")</f>
        <v>NA</v>
      </c>
    </row>
    <row r="305" spans="1:8" hidden="1">
      <c r="A305" t="s">
        <v>178</v>
      </c>
      <c r="B305" s="24" t="s">
        <v>119</v>
      </c>
      <c r="C305" s="21" t="s">
        <v>120</v>
      </c>
      <c r="D305" s="28" t="s">
        <v>31</v>
      </c>
      <c r="E305" s="28">
        <v>0.6574080000000001</v>
      </c>
      <c r="F305" s="28" t="s">
        <v>31</v>
      </c>
      <c r="G305" s="27" t="s">
        <v>31</v>
      </c>
      <c r="H305" s="27" t="str">
        <f>IFERROR(D305*E305, "NA")</f>
        <v>NA</v>
      </c>
    </row>
    <row r="306" spans="1:8" hidden="1">
      <c r="A306" t="s">
        <v>178</v>
      </c>
      <c r="B306" s="24" t="s">
        <v>176</v>
      </c>
      <c r="C306" s="21" t="s">
        <v>177</v>
      </c>
      <c r="D306" s="28">
        <v>6.7000000000000004E-2</v>
      </c>
      <c r="E306" s="28" t="s">
        <v>31</v>
      </c>
      <c r="F306" s="28" t="s">
        <v>31</v>
      </c>
      <c r="G306" s="27" t="s">
        <v>31</v>
      </c>
      <c r="H306" s="27" t="str">
        <f>IFERROR(D306*E306, "NA")</f>
        <v>NA</v>
      </c>
    </row>
    <row r="307" spans="1:8" hidden="1">
      <c r="A307" t="s">
        <v>197</v>
      </c>
      <c r="B307" s="25" t="s">
        <v>83</v>
      </c>
      <c r="C307" s="21" t="s">
        <v>65</v>
      </c>
      <c r="D307" s="28">
        <v>4.3999999999999997E-2</v>
      </c>
      <c r="E307" s="28" t="s">
        <v>31</v>
      </c>
      <c r="F307" s="28" t="s">
        <v>31</v>
      </c>
      <c r="G307" s="27" t="s">
        <v>31</v>
      </c>
      <c r="H307" s="27" t="str">
        <f>IFERROR(D307*E307, "NA")</f>
        <v>NA</v>
      </c>
    </row>
    <row r="308" spans="1:8" hidden="1">
      <c r="A308" t="s">
        <v>197</v>
      </c>
      <c r="B308" s="25" t="s">
        <v>61</v>
      </c>
      <c r="C308" s="21" t="s">
        <v>59</v>
      </c>
      <c r="D308" s="28" t="s">
        <v>31</v>
      </c>
      <c r="E308" s="28">
        <v>11.040159900000001</v>
      </c>
      <c r="F308" s="28" t="s">
        <v>31</v>
      </c>
      <c r="G308" s="27" t="s">
        <v>31</v>
      </c>
      <c r="H308" s="27" t="str">
        <f>IFERROR(D308*E308, "NA")</f>
        <v>NA</v>
      </c>
    </row>
    <row r="309" spans="1:8" hidden="1">
      <c r="A309" t="s">
        <v>198</v>
      </c>
      <c r="B309" s="25" t="s">
        <v>85</v>
      </c>
      <c r="C309" s="21" t="s">
        <v>33</v>
      </c>
      <c r="D309" s="28" t="s">
        <v>31</v>
      </c>
      <c r="E309" s="28">
        <v>0.49391059999999998</v>
      </c>
      <c r="F309" s="28" t="s">
        <v>31</v>
      </c>
      <c r="G309" s="27" t="s">
        <v>31</v>
      </c>
      <c r="H309" s="27" t="str">
        <f>IFERROR(D309*E309, "NA")</f>
        <v>NA</v>
      </c>
    </row>
    <row r="310" spans="1:8" hidden="1">
      <c r="A310" t="s">
        <v>198</v>
      </c>
      <c r="B310" s="25" t="s">
        <v>201</v>
      </c>
      <c r="C310" s="21" t="s">
        <v>183</v>
      </c>
      <c r="D310" s="28">
        <v>2.8000000000000001E-2</v>
      </c>
      <c r="E310" s="28" t="s">
        <v>31</v>
      </c>
      <c r="F310" s="28" t="s">
        <v>31</v>
      </c>
      <c r="G310" s="27" t="s">
        <v>31</v>
      </c>
      <c r="H310" s="27" t="str">
        <f>IFERROR(D310*E310, "NA")</f>
        <v>NA</v>
      </c>
    </row>
    <row r="311" spans="1:8" hidden="1">
      <c r="A311" t="s">
        <v>198</v>
      </c>
      <c r="B311" s="25" t="s">
        <v>246</v>
      </c>
      <c r="C311" s="21" t="s">
        <v>65</v>
      </c>
      <c r="D311" s="28">
        <v>2.1999999999999999E-2</v>
      </c>
      <c r="E311" s="28" t="s">
        <v>31</v>
      </c>
      <c r="F311" s="28" t="s">
        <v>31</v>
      </c>
      <c r="G311" s="27" t="s">
        <v>31</v>
      </c>
      <c r="H311" s="27" t="str">
        <f>IFERROR(D311*E311, "NA")</f>
        <v>NA</v>
      </c>
    </row>
    <row r="312" spans="1:8" hidden="1">
      <c r="A312" t="s">
        <v>203</v>
      </c>
      <c r="B312" s="25" t="s">
        <v>170</v>
      </c>
      <c r="C312" s="21" t="s">
        <v>120</v>
      </c>
      <c r="D312" s="28" t="s">
        <v>31</v>
      </c>
      <c r="E312" s="28">
        <v>0.81910359999999993</v>
      </c>
      <c r="F312" s="28" t="s">
        <v>31</v>
      </c>
      <c r="G312" s="27" t="s">
        <v>31</v>
      </c>
      <c r="H312" s="27" t="str">
        <f>IFERROR(D312*E312, "NA")</f>
        <v>NA</v>
      </c>
    </row>
    <row r="313" spans="1:8" hidden="1">
      <c r="A313" t="s">
        <v>203</v>
      </c>
      <c r="B313" t="s">
        <v>205</v>
      </c>
      <c r="C313" s="21" t="s">
        <v>147</v>
      </c>
      <c r="D313" s="27">
        <v>0.313</v>
      </c>
      <c r="E313" s="27" t="s">
        <v>31</v>
      </c>
      <c r="F313" s="27" t="s">
        <v>31</v>
      </c>
      <c r="G313" s="27" t="s">
        <v>31</v>
      </c>
      <c r="H313" s="27" t="str">
        <f>IFERROR(D313*E313, "NA")</f>
        <v>NA</v>
      </c>
    </row>
    <row r="314" spans="1:8" hidden="1">
      <c r="A314" t="s">
        <v>203</v>
      </c>
      <c r="B314" t="s">
        <v>85</v>
      </c>
      <c r="C314" s="21" t="s">
        <v>33</v>
      </c>
      <c r="D314" s="27" t="s">
        <v>31</v>
      </c>
      <c r="E314" s="27">
        <v>0.49391059999999998</v>
      </c>
      <c r="F314" s="27" t="s">
        <v>31</v>
      </c>
      <c r="G314" s="27" t="s">
        <v>31</v>
      </c>
      <c r="H314" s="27" t="str">
        <f>IFERROR(D314*E314, "NA")</f>
        <v>NA</v>
      </c>
    </row>
    <row r="315" spans="1:8" hidden="1">
      <c r="A315" t="s">
        <v>203</v>
      </c>
      <c r="B315" t="s">
        <v>93</v>
      </c>
      <c r="C315" s="21" t="s">
        <v>94</v>
      </c>
      <c r="D315" s="27" t="s">
        <v>31</v>
      </c>
      <c r="E315" s="27">
        <v>0.8533350999999999</v>
      </c>
      <c r="F315" s="27" t="s">
        <v>31</v>
      </c>
      <c r="G315" s="27" t="s">
        <v>31</v>
      </c>
      <c r="H315" s="27" t="str">
        <f>IFERROR(D315*E315, "NA")</f>
        <v>NA</v>
      </c>
    </row>
    <row r="316" spans="1:8" hidden="1">
      <c r="A316" t="s">
        <v>203</v>
      </c>
      <c r="B316" t="s">
        <v>206</v>
      </c>
      <c r="C316" s="21" t="s">
        <v>177</v>
      </c>
      <c r="D316" s="27">
        <v>0.84399999999999997</v>
      </c>
      <c r="E316" s="27" t="s">
        <v>31</v>
      </c>
      <c r="F316" s="27" t="s">
        <v>31</v>
      </c>
      <c r="G316" s="27" t="s">
        <v>31</v>
      </c>
      <c r="H316" s="27" t="str">
        <f>IFERROR(D316*E316, "NA")</f>
        <v>NA</v>
      </c>
    </row>
    <row r="317" spans="1:8" hidden="1">
      <c r="A317" t="s">
        <v>203</v>
      </c>
      <c r="B317" s="25" t="s">
        <v>201</v>
      </c>
      <c r="C317" s="21" t="s">
        <v>183</v>
      </c>
      <c r="D317" s="28">
        <v>4.2000000000000003E-2</v>
      </c>
      <c r="E317" s="28" t="s">
        <v>31</v>
      </c>
      <c r="F317" s="28" t="s">
        <v>31</v>
      </c>
      <c r="G317" s="27" t="s">
        <v>31</v>
      </c>
      <c r="H317" s="27" t="str">
        <f>IFERROR(D317*E317, "NA")</f>
        <v>NA</v>
      </c>
    </row>
    <row r="318" spans="1:8" hidden="1">
      <c r="A318" t="s">
        <v>203</v>
      </c>
      <c r="B318" s="25" t="s">
        <v>207</v>
      </c>
      <c r="C318" s="21" t="s">
        <v>67</v>
      </c>
      <c r="D318" s="28">
        <v>6.7000000000000004E-2</v>
      </c>
      <c r="E318" s="28" t="s">
        <v>31</v>
      </c>
      <c r="F318" s="28" t="s">
        <v>31</v>
      </c>
      <c r="G318" s="27" t="s">
        <v>31</v>
      </c>
      <c r="H318" s="27" t="str">
        <f>IFERROR(D318*E318, "NA")</f>
        <v>NA</v>
      </c>
    </row>
    <row r="319" spans="1:8" hidden="1">
      <c r="A319" t="s">
        <v>203</v>
      </c>
      <c r="B319" s="25" t="s">
        <v>150</v>
      </c>
      <c r="C319" s="21" t="s">
        <v>47</v>
      </c>
      <c r="D319" s="28" t="s">
        <v>31</v>
      </c>
      <c r="E319" s="28" t="s">
        <v>31</v>
      </c>
      <c r="F319" s="28" t="s">
        <v>31</v>
      </c>
      <c r="G319" s="27" t="s">
        <v>31</v>
      </c>
      <c r="H319" s="27" t="str">
        <f>IFERROR(D319*E319, "NA")</f>
        <v>NA</v>
      </c>
    </row>
    <row r="320" spans="1:8" hidden="1">
      <c r="A320" t="s">
        <v>203</v>
      </c>
      <c r="B320" s="25" t="s">
        <v>97</v>
      </c>
      <c r="C320" s="21" t="s">
        <v>67</v>
      </c>
      <c r="D320" s="28">
        <v>2.3140000000000001</v>
      </c>
      <c r="E320" s="28" t="s">
        <v>31</v>
      </c>
      <c r="F320" s="28" t="s">
        <v>31</v>
      </c>
      <c r="G320" s="27" t="s">
        <v>31</v>
      </c>
      <c r="H320" s="27" t="str">
        <f>IFERROR(D320*E320, "NA")</f>
        <v>NA</v>
      </c>
    </row>
    <row r="321" spans="1:8" hidden="1">
      <c r="A321" t="s">
        <v>203</v>
      </c>
      <c r="B321" s="25" t="s">
        <v>117</v>
      </c>
      <c r="C321" s="21" t="s">
        <v>67</v>
      </c>
      <c r="D321" s="28">
        <v>2.7069999999999999</v>
      </c>
      <c r="E321" s="28" t="s">
        <v>31</v>
      </c>
      <c r="F321" s="28">
        <v>3.0886424202228397</v>
      </c>
      <c r="G321" s="27">
        <v>2.1840000000000002</v>
      </c>
      <c r="H321" s="27" t="str">
        <f>IFERROR(D321*E321, "NA")</f>
        <v>NA</v>
      </c>
    </row>
    <row r="322" spans="1:8" hidden="1">
      <c r="A322" t="s">
        <v>203</v>
      </c>
      <c r="B322" s="25" t="s">
        <v>66</v>
      </c>
      <c r="C322" s="21" t="s">
        <v>67</v>
      </c>
      <c r="D322" s="28">
        <v>0.57999999999999996</v>
      </c>
      <c r="E322" s="28" t="s">
        <v>31</v>
      </c>
      <c r="F322" s="28">
        <v>0.53598694013940307</v>
      </c>
      <c r="G322" s="27">
        <v>0.379</v>
      </c>
      <c r="H322" s="27" t="str">
        <f>IFERROR(D322*E322, "NA")</f>
        <v>NA</v>
      </c>
    </row>
    <row r="323" spans="1:8" hidden="1">
      <c r="A323" t="s">
        <v>203</v>
      </c>
      <c r="B323" s="25" t="s">
        <v>185</v>
      </c>
      <c r="C323" s="21" t="s">
        <v>67</v>
      </c>
      <c r="D323" s="28">
        <v>0.96199999999999986</v>
      </c>
      <c r="E323" s="28" t="s">
        <v>31</v>
      </c>
      <c r="F323" s="28">
        <v>0.73150051264506999</v>
      </c>
      <c r="G323" s="27">
        <v>0.42233201788798042</v>
      </c>
      <c r="H323" s="27" t="str">
        <f>IFERROR(D323*E323, "NA")</f>
        <v>NA</v>
      </c>
    </row>
    <row r="324" spans="1:8" hidden="1">
      <c r="A324" t="s">
        <v>203</v>
      </c>
      <c r="B324" s="25" t="s">
        <v>208</v>
      </c>
      <c r="C324" s="21" t="s">
        <v>67</v>
      </c>
      <c r="D324" s="28">
        <v>0.58799999999999997</v>
      </c>
      <c r="E324" s="28" t="s">
        <v>31</v>
      </c>
      <c r="F324" s="28" t="s">
        <v>31</v>
      </c>
      <c r="G324" s="27" t="s">
        <v>31</v>
      </c>
      <c r="H324" s="27" t="str">
        <f>IFERROR(D324*E324, "NA")</f>
        <v>NA</v>
      </c>
    </row>
    <row r="325" spans="1:8" hidden="1">
      <c r="A325" t="s">
        <v>203</v>
      </c>
      <c r="B325" s="25" t="s">
        <v>167</v>
      </c>
      <c r="C325" s="21" t="s">
        <v>80</v>
      </c>
      <c r="D325" s="28" t="s">
        <v>31</v>
      </c>
      <c r="E325" s="28" t="s">
        <v>31</v>
      </c>
      <c r="F325" s="28" t="s">
        <v>31</v>
      </c>
      <c r="G325" s="27" t="s">
        <v>31</v>
      </c>
      <c r="H325" s="27" t="str">
        <f>IFERROR(D325*E325, "NA")</f>
        <v>NA</v>
      </c>
    </row>
    <row r="326" spans="1:8" hidden="1">
      <c r="A326" t="s">
        <v>203</v>
      </c>
      <c r="B326" s="25" t="s">
        <v>186</v>
      </c>
      <c r="C326" s="21" t="s">
        <v>80</v>
      </c>
      <c r="D326" s="28">
        <v>0.05</v>
      </c>
      <c r="E326" s="28" t="s">
        <v>31</v>
      </c>
      <c r="F326" s="28" t="s">
        <v>31</v>
      </c>
      <c r="G326" s="27" t="s">
        <v>31</v>
      </c>
      <c r="H326" s="27" t="str">
        <f>IFERROR(D326*E326, "NA")</f>
        <v>NA</v>
      </c>
    </row>
    <row r="327" spans="1:8" hidden="1">
      <c r="A327" t="s">
        <v>203</v>
      </c>
      <c r="B327" s="25" t="s">
        <v>107</v>
      </c>
      <c r="C327" s="21" t="s">
        <v>43</v>
      </c>
      <c r="D327" s="28">
        <v>2.3E-2</v>
      </c>
      <c r="E327" s="28" t="s">
        <v>31</v>
      </c>
      <c r="F327" s="28" t="s">
        <v>31</v>
      </c>
      <c r="G327" s="27" t="s">
        <v>31</v>
      </c>
      <c r="H327" s="27" t="str">
        <f>IFERROR(D327*E327, "NA")</f>
        <v>NA</v>
      </c>
    </row>
    <row r="328" spans="1:8" hidden="1">
      <c r="A328" t="s">
        <v>203</v>
      </c>
      <c r="B328" s="25" t="s">
        <v>122</v>
      </c>
      <c r="C328" s="21" t="s">
        <v>45</v>
      </c>
      <c r="D328" s="28">
        <v>0.125</v>
      </c>
      <c r="E328" s="28" t="s">
        <v>31</v>
      </c>
      <c r="F328" s="28" t="s">
        <v>31</v>
      </c>
      <c r="G328" s="27" t="s">
        <v>31</v>
      </c>
      <c r="H328" s="27" t="str">
        <f>IFERROR(D328*E328, "NA")</f>
        <v>NA</v>
      </c>
    </row>
    <row r="329" spans="1:8" hidden="1">
      <c r="A329" t="s">
        <v>203</v>
      </c>
      <c r="B329" s="25" t="s">
        <v>209</v>
      </c>
      <c r="C329" s="21" t="s">
        <v>89</v>
      </c>
      <c r="D329" s="28" t="s">
        <v>31</v>
      </c>
      <c r="E329" s="28" t="s">
        <v>31</v>
      </c>
      <c r="F329" s="28" t="s">
        <v>31</v>
      </c>
      <c r="G329" s="27" t="s">
        <v>31</v>
      </c>
      <c r="H329" s="27" t="str">
        <f>IFERROR(D329*E329, "NA")</f>
        <v>NA</v>
      </c>
    </row>
    <row r="330" spans="1:8" hidden="1">
      <c r="A330" t="s">
        <v>203</v>
      </c>
      <c r="B330" s="25" t="s">
        <v>194</v>
      </c>
      <c r="C330" s="21" t="s">
        <v>195</v>
      </c>
      <c r="D330" s="28" t="s">
        <v>31</v>
      </c>
      <c r="E330" s="28" t="s">
        <v>31</v>
      </c>
      <c r="F330" s="28" t="s">
        <v>31</v>
      </c>
      <c r="G330" s="27" t="s">
        <v>31</v>
      </c>
      <c r="H330" s="27" t="str">
        <f>IFERROR(D330*E330, "NA")</f>
        <v>NA</v>
      </c>
    </row>
    <row r="331" spans="1:8" hidden="1">
      <c r="A331" t="s">
        <v>203</v>
      </c>
      <c r="B331" s="25" t="s">
        <v>108</v>
      </c>
      <c r="C331" s="21" t="s">
        <v>109</v>
      </c>
      <c r="D331" s="28">
        <v>4.2000000000000003E-2</v>
      </c>
      <c r="E331" s="28" t="s">
        <v>31</v>
      </c>
      <c r="F331" s="28" t="s">
        <v>31</v>
      </c>
      <c r="G331" s="27" t="s">
        <v>31</v>
      </c>
      <c r="H331" s="27" t="str">
        <f>IFERROR(D331*E331, "NA")</f>
        <v>NA</v>
      </c>
    </row>
    <row r="332" spans="1:8" hidden="1">
      <c r="A332" t="s">
        <v>210</v>
      </c>
      <c r="B332" s="25" t="s">
        <v>211</v>
      </c>
      <c r="C332" s="21" t="s">
        <v>120</v>
      </c>
      <c r="D332" s="28" t="s">
        <v>31</v>
      </c>
      <c r="E332" s="28" t="s">
        <v>31</v>
      </c>
      <c r="F332" s="28" t="s">
        <v>31</v>
      </c>
      <c r="G332" s="27" t="s">
        <v>31</v>
      </c>
      <c r="H332" s="27" t="str">
        <f>IFERROR(D332*E332, "NA")</f>
        <v>NA</v>
      </c>
    </row>
    <row r="333" spans="1:8" hidden="1">
      <c r="A333" t="s">
        <v>210</v>
      </c>
      <c r="B333" s="25" t="s">
        <v>170</v>
      </c>
      <c r="C333" s="21" t="s">
        <v>120</v>
      </c>
      <c r="D333" s="28" t="s">
        <v>31</v>
      </c>
      <c r="E333" s="28">
        <v>0.81910359999999993</v>
      </c>
      <c r="F333" s="28" t="s">
        <v>31</v>
      </c>
      <c r="G333" s="27" t="s">
        <v>31</v>
      </c>
      <c r="H333" s="27" t="str">
        <f>IFERROR(D333*E333, "NA")</f>
        <v>NA</v>
      </c>
    </row>
    <row r="334" spans="1:8" hidden="1">
      <c r="A334" t="s">
        <v>210</v>
      </c>
      <c r="B334" s="25" t="s">
        <v>132</v>
      </c>
      <c r="C334" s="21" t="s">
        <v>131</v>
      </c>
      <c r="D334" s="28">
        <v>8.8559999999999999</v>
      </c>
      <c r="E334" s="28" t="s">
        <v>31</v>
      </c>
      <c r="F334" s="28" t="s">
        <v>31</v>
      </c>
      <c r="G334" s="27" t="s">
        <v>31</v>
      </c>
      <c r="H334" s="27" t="str">
        <f>IFERROR(D334*E334, "NA")</f>
        <v>NA</v>
      </c>
    </row>
    <row r="335" spans="1:8" hidden="1">
      <c r="A335" t="s">
        <v>210</v>
      </c>
      <c r="B335" s="25" t="s">
        <v>205</v>
      </c>
      <c r="C335" s="21" t="s">
        <v>147</v>
      </c>
      <c r="D335" s="28">
        <v>0.9</v>
      </c>
      <c r="E335" s="28" t="s">
        <v>31</v>
      </c>
      <c r="F335" s="28" t="s">
        <v>31</v>
      </c>
      <c r="G335" s="27" t="s">
        <v>31</v>
      </c>
      <c r="H335" s="27" t="str">
        <f>IFERROR(D335*E335, "NA")</f>
        <v>NA</v>
      </c>
    </row>
    <row r="336" spans="1:8" hidden="1">
      <c r="A336" t="s">
        <v>210</v>
      </c>
      <c r="B336" s="25" t="s">
        <v>134</v>
      </c>
      <c r="C336" s="21" t="s">
        <v>47</v>
      </c>
      <c r="D336" s="28">
        <v>2.5</v>
      </c>
      <c r="E336" s="28" t="s">
        <v>31</v>
      </c>
      <c r="F336" s="28" t="s">
        <v>31</v>
      </c>
      <c r="G336" s="27" t="s">
        <v>31</v>
      </c>
      <c r="H336" s="27" t="str">
        <f>IFERROR(D336*E336, "NA")</f>
        <v>NA</v>
      </c>
    </row>
    <row r="337" spans="1:8" hidden="1">
      <c r="A337" t="s">
        <v>210</v>
      </c>
      <c r="B337" s="25" t="s">
        <v>212</v>
      </c>
      <c r="C337" s="21" t="s">
        <v>213</v>
      </c>
      <c r="D337" s="28" t="s">
        <v>31</v>
      </c>
      <c r="E337" s="28" t="s">
        <v>31</v>
      </c>
      <c r="F337" s="28" t="s">
        <v>31</v>
      </c>
      <c r="G337" s="27" t="s">
        <v>31</v>
      </c>
      <c r="H337" s="27" t="str">
        <f>IFERROR(D337*E337, "NA")</f>
        <v>NA</v>
      </c>
    </row>
    <row r="338" spans="1:8" hidden="1">
      <c r="A338" t="s">
        <v>210</v>
      </c>
      <c r="B338" s="25" t="s">
        <v>214</v>
      </c>
      <c r="C338" s="21" t="s">
        <v>41</v>
      </c>
      <c r="D338" s="28" t="s">
        <v>31</v>
      </c>
      <c r="E338" s="28" t="s">
        <v>31</v>
      </c>
      <c r="F338" s="28" t="s">
        <v>31</v>
      </c>
      <c r="G338" s="27" t="s">
        <v>31</v>
      </c>
      <c r="H338" s="27" t="str">
        <f>IFERROR(D338*E338, "NA")</f>
        <v>NA</v>
      </c>
    </row>
    <row r="339" spans="1:8" hidden="1">
      <c r="A339" t="s">
        <v>210</v>
      </c>
      <c r="B339" s="25" t="s">
        <v>85</v>
      </c>
      <c r="C339" s="21" t="s">
        <v>33</v>
      </c>
      <c r="D339" s="28" t="s">
        <v>31</v>
      </c>
      <c r="E339" s="28">
        <v>0.49391059999999998</v>
      </c>
      <c r="F339" s="28" t="s">
        <v>31</v>
      </c>
      <c r="G339" s="27" t="s">
        <v>31</v>
      </c>
      <c r="H339" s="27" t="str">
        <f>IFERROR(D339*E339, "NA")</f>
        <v>NA</v>
      </c>
    </row>
    <row r="340" spans="1:8" hidden="1">
      <c r="A340" t="s">
        <v>210</v>
      </c>
      <c r="B340" s="25" t="s">
        <v>215</v>
      </c>
      <c r="C340" s="21" t="s">
        <v>43</v>
      </c>
      <c r="D340" s="28" t="s">
        <v>31</v>
      </c>
      <c r="E340" s="28" t="s">
        <v>31</v>
      </c>
      <c r="F340" s="28" t="s">
        <v>31</v>
      </c>
      <c r="G340" s="27" t="s">
        <v>31</v>
      </c>
      <c r="H340" s="27" t="str">
        <f>IFERROR(D340*E340, "NA")</f>
        <v>NA</v>
      </c>
    </row>
    <row r="341" spans="1:8" hidden="1">
      <c r="A341" t="s">
        <v>210</v>
      </c>
      <c r="B341" s="25" t="s">
        <v>143</v>
      </c>
      <c r="C341" s="21" t="s">
        <v>115</v>
      </c>
      <c r="D341" s="28">
        <v>6.6820000000000004</v>
      </c>
      <c r="E341" s="28" t="s">
        <v>31</v>
      </c>
      <c r="F341" s="28" t="s">
        <v>31</v>
      </c>
      <c r="G341" s="27" t="s">
        <v>31</v>
      </c>
      <c r="H341" s="27" t="str">
        <f>IFERROR(D341*E341, "NA")</f>
        <v>NA</v>
      </c>
    </row>
    <row r="342" spans="1:8" hidden="1">
      <c r="A342" t="s">
        <v>210</v>
      </c>
      <c r="B342" s="25" t="s">
        <v>179</v>
      </c>
      <c r="C342" s="21" t="s">
        <v>80</v>
      </c>
      <c r="D342" s="28" t="s">
        <v>31</v>
      </c>
      <c r="E342" s="28" t="s">
        <v>31</v>
      </c>
      <c r="F342" s="28" t="s">
        <v>31</v>
      </c>
      <c r="G342" s="27" t="s">
        <v>31</v>
      </c>
      <c r="H342" s="27" t="str">
        <f>IFERROR(D342*E342, "NA")</f>
        <v>NA</v>
      </c>
    </row>
    <row r="343" spans="1:8" hidden="1">
      <c r="A343" t="s">
        <v>210</v>
      </c>
      <c r="B343" s="25" t="s">
        <v>180</v>
      </c>
      <c r="C343" s="21" t="s">
        <v>47</v>
      </c>
      <c r="D343" s="28">
        <v>3.4020000000000001</v>
      </c>
      <c r="E343" s="28" t="s">
        <v>31</v>
      </c>
      <c r="F343" s="28" t="s">
        <v>31</v>
      </c>
      <c r="G343" s="27" t="s">
        <v>31</v>
      </c>
      <c r="H343" s="27" t="str">
        <f>IFERROR(D343*E343, "NA")</f>
        <v>NA</v>
      </c>
    </row>
    <row r="344" spans="1:8" hidden="1">
      <c r="A344" t="s">
        <v>210</v>
      </c>
      <c r="B344" s="25" t="s">
        <v>72</v>
      </c>
      <c r="C344" s="21" t="s">
        <v>49</v>
      </c>
      <c r="D344" s="28">
        <v>12.222</v>
      </c>
      <c r="E344" s="28" t="s">
        <v>31</v>
      </c>
      <c r="F344" s="28" t="s">
        <v>31</v>
      </c>
      <c r="G344" s="27" t="s">
        <v>31</v>
      </c>
      <c r="H344" s="27" t="str">
        <f>IFERROR(D344*E344, "NA")</f>
        <v>NA</v>
      </c>
    </row>
    <row r="345" spans="1:8" hidden="1">
      <c r="A345" t="s">
        <v>210</v>
      </c>
      <c r="B345" s="25" t="s">
        <v>93</v>
      </c>
      <c r="C345" s="21" t="s">
        <v>94</v>
      </c>
      <c r="D345" s="28" t="s">
        <v>31</v>
      </c>
      <c r="E345" s="28">
        <v>0.8533350999999999</v>
      </c>
      <c r="F345" s="28" t="s">
        <v>31</v>
      </c>
      <c r="G345" s="27" t="s">
        <v>31</v>
      </c>
      <c r="H345" s="27" t="str">
        <f>IFERROR(D345*E345, "NA")</f>
        <v>NA</v>
      </c>
    </row>
    <row r="346" spans="1:8" hidden="1">
      <c r="A346" t="s">
        <v>210</v>
      </c>
      <c r="B346" s="25" t="s">
        <v>216</v>
      </c>
      <c r="C346" s="21" t="s">
        <v>65</v>
      </c>
      <c r="D346" s="28" t="s">
        <v>31</v>
      </c>
      <c r="E346" s="28">
        <v>1.8056628000000001</v>
      </c>
      <c r="F346" s="28" t="s">
        <v>31</v>
      </c>
      <c r="G346" s="27" t="s">
        <v>31</v>
      </c>
      <c r="H346" s="27" t="str">
        <f>IFERROR(D346*E346, "NA")</f>
        <v>NA</v>
      </c>
    </row>
    <row r="347" spans="1:8" hidden="1">
      <c r="A347" t="s">
        <v>210</v>
      </c>
      <c r="B347" s="25" t="s">
        <v>206</v>
      </c>
      <c r="C347" s="21" t="s">
        <v>177</v>
      </c>
      <c r="D347" s="28">
        <v>2</v>
      </c>
      <c r="E347" s="28" t="s">
        <v>31</v>
      </c>
      <c r="F347" s="28" t="s">
        <v>31</v>
      </c>
      <c r="G347" s="27" t="s">
        <v>31</v>
      </c>
      <c r="H347" s="27" t="str">
        <f>IFERROR(D347*E347, "NA")</f>
        <v>NA</v>
      </c>
    </row>
    <row r="348" spans="1:8" hidden="1">
      <c r="A348" t="s">
        <v>210</v>
      </c>
      <c r="B348" s="25" t="s">
        <v>201</v>
      </c>
      <c r="C348" s="21" t="s">
        <v>183</v>
      </c>
      <c r="D348" s="28">
        <v>5.931</v>
      </c>
      <c r="E348" s="28" t="s">
        <v>31</v>
      </c>
      <c r="F348" s="28" t="s">
        <v>31</v>
      </c>
      <c r="G348" s="27" t="s">
        <v>31</v>
      </c>
      <c r="H348" s="27" t="str">
        <f>IFERROR(D348*E348, "NA")</f>
        <v>NA</v>
      </c>
    </row>
    <row r="349" spans="1:8" hidden="1">
      <c r="A349" t="s">
        <v>210</v>
      </c>
      <c r="B349" s="25" t="s">
        <v>182</v>
      </c>
      <c r="C349" s="21" t="s">
        <v>183</v>
      </c>
      <c r="D349" s="28">
        <v>9.2050000000000001</v>
      </c>
      <c r="E349" s="28" t="s">
        <v>31</v>
      </c>
      <c r="F349" s="28" t="s">
        <v>31</v>
      </c>
      <c r="G349" s="27" t="s">
        <v>31</v>
      </c>
      <c r="H349" s="27" t="str">
        <f>IFERROR(D349*E349, "NA")</f>
        <v>NA</v>
      </c>
    </row>
    <row r="350" spans="1:8" hidden="1">
      <c r="A350" t="s">
        <v>210</v>
      </c>
      <c r="B350" s="25" t="s">
        <v>150</v>
      </c>
      <c r="C350" s="21" t="s">
        <v>47</v>
      </c>
      <c r="D350" s="28" t="s">
        <v>31</v>
      </c>
      <c r="E350" s="28" t="s">
        <v>31</v>
      </c>
      <c r="F350" s="28" t="s">
        <v>31</v>
      </c>
      <c r="G350" s="27" t="s">
        <v>31</v>
      </c>
      <c r="H350" s="27" t="str">
        <f>IFERROR(D350*E350, "NA")</f>
        <v>NA</v>
      </c>
    </row>
    <row r="351" spans="1:8" hidden="1">
      <c r="A351" t="s">
        <v>210</v>
      </c>
      <c r="B351" s="25" t="s">
        <v>50</v>
      </c>
      <c r="C351" s="21" t="s">
        <v>45</v>
      </c>
      <c r="D351" s="28">
        <v>2.137</v>
      </c>
      <c r="E351" s="28" t="s">
        <v>31</v>
      </c>
      <c r="F351" s="28" t="s">
        <v>31</v>
      </c>
      <c r="G351" s="27" t="s">
        <v>31</v>
      </c>
      <c r="H351" s="27" t="str">
        <f>IFERROR(D351*E351, "NA")</f>
        <v>NA</v>
      </c>
    </row>
    <row r="352" spans="1:8" hidden="1">
      <c r="A352" t="s">
        <v>210</v>
      </c>
      <c r="B352" s="25" t="s">
        <v>217</v>
      </c>
      <c r="C352" s="21" t="s">
        <v>45</v>
      </c>
      <c r="D352" s="28">
        <v>4.2</v>
      </c>
      <c r="E352" s="28" t="s">
        <v>31</v>
      </c>
      <c r="F352" s="28" t="s">
        <v>31</v>
      </c>
      <c r="G352" s="27" t="s">
        <v>31</v>
      </c>
      <c r="H352" s="27" t="str">
        <f>IFERROR(D352*E352, "NA")</f>
        <v>NA</v>
      </c>
    </row>
    <row r="353" spans="1:8" hidden="1">
      <c r="A353" t="s">
        <v>210</v>
      </c>
      <c r="B353" s="25" t="s">
        <v>73</v>
      </c>
      <c r="C353" s="21" t="s">
        <v>65</v>
      </c>
      <c r="D353" s="28">
        <v>0.26700000000000002</v>
      </c>
      <c r="E353" s="28" t="s">
        <v>31</v>
      </c>
      <c r="F353" s="28" t="s">
        <v>31</v>
      </c>
      <c r="G353" s="27" t="s">
        <v>31</v>
      </c>
      <c r="H353" s="27" t="str">
        <f>IFERROR(D353*E353, "NA")</f>
        <v>NA</v>
      </c>
    </row>
    <row r="354" spans="1:8" hidden="1">
      <c r="A354" t="s">
        <v>210</v>
      </c>
      <c r="B354" s="25" t="s">
        <v>105</v>
      </c>
      <c r="C354" s="21" t="s">
        <v>67</v>
      </c>
      <c r="D354" s="28">
        <v>0.47</v>
      </c>
      <c r="E354" s="28" t="s">
        <v>31</v>
      </c>
      <c r="F354" s="28" t="s">
        <v>31</v>
      </c>
      <c r="G354" s="27" t="s">
        <v>31</v>
      </c>
      <c r="H354" s="27" t="str">
        <f>IFERROR(D354*E354, "NA")</f>
        <v>NA</v>
      </c>
    </row>
    <row r="355" spans="1:8" hidden="1">
      <c r="A355" t="s">
        <v>210</v>
      </c>
      <c r="B355" t="s">
        <v>117</v>
      </c>
      <c r="C355" s="21" t="s">
        <v>67</v>
      </c>
      <c r="D355" s="27">
        <v>1.1359999999999999</v>
      </c>
      <c r="E355" s="27" t="s">
        <v>31</v>
      </c>
      <c r="F355" s="27" t="s">
        <v>31</v>
      </c>
      <c r="G355" s="27" t="s">
        <v>31</v>
      </c>
      <c r="H355" s="27" t="str">
        <f>IFERROR(D355*E355, "NA")</f>
        <v>NA</v>
      </c>
    </row>
    <row r="356" spans="1:8" hidden="1">
      <c r="A356" t="s">
        <v>210</v>
      </c>
      <c r="B356" s="25" t="s">
        <v>66</v>
      </c>
      <c r="C356" s="21" t="s">
        <v>67</v>
      </c>
      <c r="D356" s="28">
        <v>0.36466666666666669</v>
      </c>
      <c r="E356" s="28" t="s">
        <v>31</v>
      </c>
      <c r="F356" s="28">
        <v>0.50045212891277946</v>
      </c>
      <c r="G356" s="27">
        <v>0.28893617134431454</v>
      </c>
      <c r="H356" s="27" t="str">
        <f>IFERROR(D356*E356, "NA")</f>
        <v>NA</v>
      </c>
    </row>
    <row r="357" spans="1:8" hidden="1">
      <c r="A357" t="s">
        <v>210</v>
      </c>
      <c r="B357" s="25" t="s">
        <v>154</v>
      </c>
      <c r="C357" s="21" t="s">
        <v>67</v>
      </c>
      <c r="D357" s="28">
        <v>7.9000000000000001E-2</v>
      </c>
      <c r="E357" s="28" t="s">
        <v>31</v>
      </c>
      <c r="F357" s="28" t="s">
        <v>31</v>
      </c>
      <c r="G357" s="27" t="s">
        <v>31</v>
      </c>
      <c r="H357" s="27" t="str">
        <f>IFERROR(D357*E357, "NA")</f>
        <v>NA</v>
      </c>
    </row>
    <row r="358" spans="1:8" hidden="1">
      <c r="A358" t="s">
        <v>210</v>
      </c>
      <c r="B358" s="25" t="s">
        <v>218</v>
      </c>
      <c r="C358" s="21" t="s">
        <v>67</v>
      </c>
      <c r="D358" s="28">
        <v>0.625</v>
      </c>
      <c r="E358" s="28" t="s">
        <v>31</v>
      </c>
      <c r="F358" s="28" t="s">
        <v>31</v>
      </c>
      <c r="G358" s="27" t="s">
        <v>31</v>
      </c>
      <c r="H358" s="27" t="str">
        <f>IFERROR(D358*E358, "NA")</f>
        <v>NA</v>
      </c>
    </row>
    <row r="359" spans="1:8" hidden="1">
      <c r="A359" t="s">
        <v>210</v>
      </c>
      <c r="B359" s="25" t="s">
        <v>185</v>
      </c>
      <c r="C359" s="21" t="s">
        <v>67</v>
      </c>
      <c r="D359" s="28">
        <v>1.1973333333333334</v>
      </c>
      <c r="E359" s="28" t="s">
        <v>31</v>
      </c>
      <c r="F359" s="28">
        <v>1.0097743972459066</v>
      </c>
      <c r="G359" s="27">
        <v>0.58299352007071625</v>
      </c>
      <c r="H359" s="27" t="str">
        <f>IFERROR(D359*E359, "NA")</f>
        <v>NA</v>
      </c>
    </row>
    <row r="360" spans="1:8" hidden="1">
      <c r="A360" t="s">
        <v>210</v>
      </c>
      <c r="B360" s="25" t="s">
        <v>208</v>
      </c>
      <c r="C360" s="21" t="s">
        <v>67</v>
      </c>
      <c r="D360" s="28">
        <v>0.47</v>
      </c>
      <c r="E360" s="28" t="s">
        <v>31</v>
      </c>
      <c r="F360" s="28" t="s">
        <v>31</v>
      </c>
      <c r="G360" s="27" t="s">
        <v>31</v>
      </c>
      <c r="H360" s="27" t="str">
        <f>IFERROR(D360*E360, "NA")</f>
        <v>NA</v>
      </c>
    </row>
    <row r="361" spans="1:8" hidden="1">
      <c r="A361" t="s">
        <v>210</v>
      </c>
      <c r="B361" s="25" t="s">
        <v>155</v>
      </c>
      <c r="C361" s="21" t="s">
        <v>67</v>
      </c>
      <c r="D361" s="28">
        <v>2.262</v>
      </c>
      <c r="E361" s="28" t="s">
        <v>31</v>
      </c>
      <c r="F361" s="28" t="s">
        <v>31</v>
      </c>
      <c r="G361" s="27" t="s">
        <v>31</v>
      </c>
      <c r="H361" s="27" t="str">
        <f>IFERROR(D361*E361, "NA")</f>
        <v>NA</v>
      </c>
    </row>
    <row r="362" spans="1:8" hidden="1">
      <c r="A362" t="s">
        <v>210</v>
      </c>
      <c r="B362" s="25" t="s">
        <v>220</v>
      </c>
      <c r="C362" s="21" t="s">
        <v>80</v>
      </c>
      <c r="D362" s="28">
        <v>8.3000000000000004E-2</v>
      </c>
      <c r="E362" s="28" t="s">
        <v>31</v>
      </c>
      <c r="F362" s="28" t="s">
        <v>31</v>
      </c>
      <c r="G362" s="27" t="s">
        <v>31</v>
      </c>
      <c r="H362" s="27" t="str">
        <f>IFERROR(D362*E362, "NA")</f>
        <v>NA</v>
      </c>
    </row>
    <row r="363" spans="1:8" hidden="1">
      <c r="A363" t="s">
        <v>210</v>
      </c>
      <c r="B363" s="25" t="s">
        <v>167</v>
      </c>
      <c r="C363" s="21" t="s">
        <v>80</v>
      </c>
      <c r="D363" s="28" t="s">
        <v>31</v>
      </c>
      <c r="E363" s="28" t="s">
        <v>31</v>
      </c>
      <c r="F363" s="28" t="s">
        <v>31</v>
      </c>
      <c r="G363" s="27" t="s">
        <v>31</v>
      </c>
      <c r="H363" s="27" t="str">
        <f>IFERROR(D363*E363, "NA")</f>
        <v>NA</v>
      </c>
    </row>
    <row r="364" spans="1:8" hidden="1">
      <c r="A364" t="s">
        <v>210</v>
      </c>
      <c r="B364" t="s">
        <v>186</v>
      </c>
      <c r="C364" s="21" t="s">
        <v>80</v>
      </c>
      <c r="D364" s="27">
        <v>1.7000000000000001E-2</v>
      </c>
      <c r="E364" s="27" t="s">
        <v>31</v>
      </c>
      <c r="F364" s="27" t="s">
        <v>31</v>
      </c>
      <c r="G364" s="27" t="s">
        <v>31</v>
      </c>
      <c r="H364" s="27" t="str">
        <f>IFERROR(D364*E364, "NA")</f>
        <v>NA</v>
      </c>
    </row>
    <row r="365" spans="1:8" hidden="1">
      <c r="A365" t="s">
        <v>210</v>
      </c>
      <c r="B365" s="25" t="s">
        <v>107</v>
      </c>
      <c r="C365" s="21" t="s">
        <v>43</v>
      </c>
      <c r="D365" s="28">
        <v>3.4000000000000002E-2</v>
      </c>
      <c r="E365" s="28" t="s">
        <v>31</v>
      </c>
      <c r="F365" s="28" t="s">
        <v>31</v>
      </c>
      <c r="G365" s="27" t="s">
        <v>31</v>
      </c>
      <c r="H365" s="27" t="str">
        <f>IFERROR(D365*E365, "NA")</f>
        <v>NA</v>
      </c>
    </row>
    <row r="366" spans="1:8" hidden="1">
      <c r="A366" t="s">
        <v>210</v>
      </c>
      <c r="B366" s="25" t="s">
        <v>122</v>
      </c>
      <c r="C366" s="21" t="s">
        <v>45</v>
      </c>
      <c r="D366" s="28">
        <v>2.4380000000000002</v>
      </c>
      <c r="E366" s="28" t="s">
        <v>31</v>
      </c>
      <c r="F366" s="28" t="s">
        <v>31</v>
      </c>
      <c r="G366" s="27" t="s">
        <v>31</v>
      </c>
      <c r="H366" s="27" t="str">
        <f>IFERROR(D366*E366, "NA")</f>
        <v>NA</v>
      </c>
    </row>
    <row r="367" spans="1:8" hidden="1">
      <c r="A367" t="s">
        <v>210</v>
      </c>
      <c r="B367" s="25" t="s">
        <v>100</v>
      </c>
      <c r="C367" s="21" t="s">
        <v>101</v>
      </c>
      <c r="D367" s="28">
        <v>0.42199999999999999</v>
      </c>
      <c r="E367" s="28" t="s">
        <v>31</v>
      </c>
      <c r="F367" s="28" t="s">
        <v>31</v>
      </c>
      <c r="G367" s="27" t="s">
        <v>31</v>
      </c>
      <c r="H367" s="27" t="str">
        <f>IFERROR(D367*E367, "NA")</f>
        <v>NA</v>
      </c>
    </row>
    <row r="368" spans="1:8" hidden="1">
      <c r="A368" t="s">
        <v>210</v>
      </c>
      <c r="B368" t="s">
        <v>222</v>
      </c>
      <c r="C368" s="21" t="s">
        <v>223</v>
      </c>
      <c r="D368" s="27">
        <v>42</v>
      </c>
      <c r="E368" s="27" t="s">
        <v>31</v>
      </c>
      <c r="F368" s="27" t="s">
        <v>31</v>
      </c>
      <c r="G368" s="27" t="s">
        <v>31</v>
      </c>
      <c r="H368" s="27" t="str">
        <f>IFERROR(D368*E368, "NA")</f>
        <v>NA</v>
      </c>
    </row>
    <row r="369" spans="1:8" hidden="1">
      <c r="A369" t="s">
        <v>210</v>
      </c>
      <c r="B369" t="s">
        <v>209</v>
      </c>
      <c r="C369" s="21" t="s">
        <v>89</v>
      </c>
      <c r="D369" s="27" t="s">
        <v>31</v>
      </c>
      <c r="E369" s="27" t="s">
        <v>31</v>
      </c>
      <c r="F369" s="27" t="s">
        <v>31</v>
      </c>
      <c r="G369" s="27" t="s">
        <v>31</v>
      </c>
      <c r="H369" s="27" t="str">
        <f>IFERROR(D369*E369, "NA")</f>
        <v>NA</v>
      </c>
    </row>
    <row r="370" spans="1:8" hidden="1">
      <c r="A370" t="s">
        <v>210</v>
      </c>
      <c r="B370" t="s">
        <v>224</v>
      </c>
      <c r="C370" s="21" t="s">
        <v>129</v>
      </c>
      <c r="D370" s="27">
        <v>0.625</v>
      </c>
      <c r="E370" s="27" t="s">
        <v>31</v>
      </c>
      <c r="F370" s="27" t="s">
        <v>31</v>
      </c>
      <c r="G370" s="27" t="s">
        <v>31</v>
      </c>
      <c r="H370" s="27" t="str">
        <f>IFERROR(D370*E370, "NA")</f>
        <v>NA</v>
      </c>
    </row>
    <row r="371" spans="1:8" hidden="1">
      <c r="A371" t="s">
        <v>210</v>
      </c>
      <c r="B371" t="s">
        <v>225</v>
      </c>
      <c r="C371" s="21" t="s">
        <v>226</v>
      </c>
      <c r="D371" s="27" t="s">
        <v>31</v>
      </c>
      <c r="E371" s="27" t="s">
        <v>31</v>
      </c>
      <c r="F371" s="27" t="s">
        <v>31</v>
      </c>
      <c r="G371" s="27" t="s">
        <v>31</v>
      </c>
      <c r="H371" s="27" t="str">
        <f>IFERROR(D371*E371, "NA")</f>
        <v>NA</v>
      </c>
    </row>
    <row r="372" spans="1:8" hidden="1">
      <c r="A372" t="s">
        <v>210</v>
      </c>
      <c r="B372" t="s">
        <v>108</v>
      </c>
      <c r="C372" s="21" t="s">
        <v>109</v>
      </c>
      <c r="D372" s="27">
        <v>0.45800000000000002</v>
      </c>
      <c r="E372" s="27" t="s">
        <v>31</v>
      </c>
      <c r="F372" s="27" t="s">
        <v>31</v>
      </c>
      <c r="G372" s="27" t="s">
        <v>31</v>
      </c>
      <c r="H372" s="27" t="str">
        <f>IFERROR(D372*E372, "NA")</f>
        <v>NA</v>
      </c>
    </row>
    <row r="373" spans="1:8" hidden="1">
      <c r="A373" t="s">
        <v>210</v>
      </c>
      <c r="B373" t="s">
        <v>83</v>
      </c>
      <c r="C373" s="21" t="s">
        <v>65</v>
      </c>
      <c r="D373" s="27">
        <v>0.12</v>
      </c>
      <c r="E373" s="27" t="s">
        <v>31</v>
      </c>
      <c r="F373" s="27" t="s">
        <v>31</v>
      </c>
      <c r="G373" s="27" t="s">
        <v>31</v>
      </c>
      <c r="H373" s="27" t="str">
        <f>IFERROR(D373*E373, "NA")</f>
        <v>NA</v>
      </c>
    </row>
  </sheetData>
  <autoFilter ref="A1:AB373" xr:uid="{1D103203-9DF5-814A-8ACC-89D9CFBFF524}">
    <filterColumn colId="1">
      <filters>
        <filter val="Miconia prasina"/>
      </filters>
    </filterColumn>
  </autoFilter>
  <sortState xmlns:xlrd2="http://schemas.microsoft.com/office/spreadsheetml/2017/richdata2" ref="A2:AB373">
    <sortCondition ref="H2:H37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3"/>
  <sheetViews>
    <sheetView tabSelected="1" zoomScaleNormal="100" zoomScalePageLayoutView="125" workbookViewId="0">
      <selection activeCell="H51" sqref="H51"/>
    </sheetView>
  </sheetViews>
  <sheetFormatPr baseColWidth="10" defaultRowHeight="16"/>
  <cols>
    <col min="1" max="1" width="29.33203125" bestFit="1" customWidth="1"/>
    <col min="2" max="2" width="15.83203125" bestFit="1" customWidth="1"/>
    <col min="6" max="6" width="12.1640625" bestFit="1" customWidth="1"/>
    <col min="7" max="7" width="16.1640625" bestFit="1" customWidth="1"/>
    <col min="8" max="8" width="16.5" bestFit="1" customWidth="1"/>
    <col min="9" max="9" width="18.33203125" bestFit="1" customWidth="1"/>
    <col min="10" max="10" width="18.1640625" bestFit="1" customWidth="1"/>
    <col min="11" max="11" width="16.83203125" bestFit="1" customWidth="1"/>
    <col min="12" max="12" width="16.6640625" bestFit="1" customWidth="1"/>
    <col min="13" max="13" width="17.1640625" bestFit="1" customWidth="1"/>
    <col min="14" max="14" width="12.5" bestFit="1" customWidth="1"/>
    <col min="15" max="15" width="16.1640625" bestFit="1" customWidth="1"/>
    <col min="16" max="16" width="14.83203125" bestFit="1" customWidth="1"/>
    <col min="17" max="17" width="17.6640625" bestFit="1" customWidth="1"/>
    <col min="18" max="18" width="15.1640625" bestFit="1" customWidth="1"/>
    <col min="19" max="19" width="18" bestFit="1" customWidth="1"/>
    <col min="20" max="20" width="15" bestFit="1" customWidth="1"/>
    <col min="21" max="21" width="12.83203125" bestFit="1" customWidth="1"/>
    <col min="22" max="22" width="16.1640625" bestFit="1" customWidth="1"/>
    <col min="23" max="23" width="13.1640625" bestFit="1" customWidth="1"/>
    <col min="24" max="24" width="15.1640625" bestFit="1" customWidth="1"/>
    <col min="25" max="25" width="16.6640625" bestFit="1" customWidth="1"/>
    <col min="27" max="27" width="14.6640625" bestFit="1" customWidth="1"/>
  </cols>
  <sheetData>
    <row r="1" spans="1:27">
      <c r="A1" s="41" t="s">
        <v>248</v>
      </c>
      <c r="B1" s="41" t="s">
        <v>251</v>
      </c>
      <c r="C1" s="41" t="s">
        <v>249</v>
      </c>
      <c r="D1" s="51" t="s">
        <v>237</v>
      </c>
      <c r="E1" s="41" t="s">
        <v>230</v>
      </c>
      <c r="F1" s="41" t="s">
        <v>242</v>
      </c>
      <c r="G1" s="41" t="s">
        <v>272</v>
      </c>
      <c r="H1" s="41" t="s">
        <v>250</v>
      </c>
      <c r="I1" s="41" t="s">
        <v>257</v>
      </c>
      <c r="J1" s="41" t="s">
        <v>268</v>
      </c>
      <c r="K1" s="41" t="s">
        <v>273</v>
      </c>
      <c r="L1" s="41" t="s">
        <v>267</v>
      </c>
      <c r="M1" s="41" t="s">
        <v>252</v>
      </c>
      <c r="N1" s="44" t="s">
        <v>255</v>
      </c>
      <c r="O1" s="45" t="s">
        <v>254</v>
      </c>
      <c r="P1" s="45" t="s">
        <v>253</v>
      </c>
      <c r="Q1" s="45" t="s">
        <v>256</v>
      </c>
      <c r="R1" s="45" t="s">
        <v>266</v>
      </c>
      <c r="S1" s="41" t="s">
        <v>265</v>
      </c>
      <c r="T1" s="41" t="s">
        <v>263</v>
      </c>
      <c r="U1" s="41" t="s">
        <v>264</v>
      </c>
      <c r="V1" s="41" t="s">
        <v>260</v>
      </c>
      <c r="W1" s="41" t="s">
        <v>259</v>
      </c>
      <c r="X1" s="41" t="s">
        <v>258</v>
      </c>
      <c r="Y1" s="41" t="s">
        <v>262</v>
      </c>
      <c r="Z1" s="41" t="s">
        <v>261</v>
      </c>
      <c r="AA1" s="45" t="s">
        <v>274</v>
      </c>
    </row>
    <row r="2" spans="1:27">
      <c r="A2" s="38" t="s">
        <v>181</v>
      </c>
      <c r="B2" t="s">
        <v>49</v>
      </c>
      <c r="C2" s="2">
        <v>15</v>
      </c>
      <c r="D2" s="50" t="s">
        <v>31</v>
      </c>
      <c r="E2" s="2">
        <v>8.593270399999998</v>
      </c>
      <c r="F2" s="2">
        <f>C2*E2</f>
        <v>128.89905599999997</v>
      </c>
      <c r="G2" s="2">
        <f>AVERAGE(H2:Z2)</f>
        <v>128.89905599999997</v>
      </c>
      <c r="H2" s="2" t="s">
        <v>31</v>
      </c>
      <c r="I2" s="2" t="s">
        <v>31</v>
      </c>
      <c r="J2" s="48" t="s">
        <v>31</v>
      </c>
      <c r="K2" s="48" t="s">
        <v>31</v>
      </c>
      <c r="L2" s="48" t="s">
        <v>31</v>
      </c>
      <c r="M2" s="48" t="s">
        <v>31</v>
      </c>
      <c r="N2" s="62" t="s">
        <v>31</v>
      </c>
      <c r="O2" s="48" t="s">
        <v>31</v>
      </c>
      <c r="P2" s="48" t="s">
        <v>31</v>
      </c>
      <c r="Q2" s="48" t="s">
        <v>31</v>
      </c>
      <c r="R2" s="48" t="s">
        <v>31</v>
      </c>
      <c r="S2" s="48" t="s">
        <v>31</v>
      </c>
      <c r="T2" s="48" t="s">
        <v>31</v>
      </c>
      <c r="U2" s="48">
        <v>128.89905599999997</v>
      </c>
      <c r="V2" s="48" t="s">
        <v>31</v>
      </c>
      <c r="W2" s="48" t="s">
        <v>31</v>
      </c>
      <c r="X2" s="48" t="s">
        <v>31</v>
      </c>
      <c r="Y2" s="48" t="s">
        <v>31</v>
      </c>
      <c r="Z2" s="48" t="s">
        <v>31</v>
      </c>
      <c r="AA2" s="48" t="s">
        <v>31</v>
      </c>
    </row>
    <row r="3" spans="1:27">
      <c r="A3" s="38" t="s">
        <v>247</v>
      </c>
      <c r="B3" t="s">
        <v>43</v>
      </c>
      <c r="C3" s="2">
        <v>12</v>
      </c>
      <c r="D3" s="50" t="s">
        <v>31</v>
      </c>
      <c r="E3" s="2">
        <v>2.5035322</v>
      </c>
      <c r="F3" s="2">
        <f>C3*E3</f>
        <v>30.042386399999998</v>
      </c>
      <c r="G3" s="2">
        <f>AVERAGE(H3:Z3)</f>
        <v>30.042386399999998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1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>
        <v>30.042386399999998</v>
      </c>
      <c r="AA3" s="2" t="s">
        <v>31</v>
      </c>
    </row>
    <row r="4" spans="1:27">
      <c r="A4" s="38" t="s">
        <v>63</v>
      </c>
      <c r="B4" t="s">
        <v>65</v>
      </c>
      <c r="C4" s="2">
        <v>1.5349557079419542</v>
      </c>
      <c r="D4" s="50">
        <v>0.78139701900000003</v>
      </c>
      <c r="E4" s="47">
        <v>10.016055</v>
      </c>
      <c r="F4" s="2">
        <f>C4*E4</f>
        <v>15.37420079331055</v>
      </c>
      <c r="G4" s="2">
        <f>AVERAGE(H4:U4,W4:Z4)</f>
        <v>11.406376373765275</v>
      </c>
      <c r="H4" s="2" t="s">
        <v>31</v>
      </c>
      <c r="I4" s="2">
        <v>5.2669993575916445</v>
      </c>
      <c r="J4" s="47" t="s">
        <v>31</v>
      </c>
      <c r="K4" s="47" t="s">
        <v>31</v>
      </c>
      <c r="L4" s="47" t="s">
        <v>31</v>
      </c>
      <c r="M4" s="47" t="s">
        <v>31</v>
      </c>
      <c r="N4" s="47" t="s">
        <v>31</v>
      </c>
      <c r="O4" s="47">
        <v>19.972013669999999</v>
      </c>
      <c r="P4" s="47">
        <v>31.300171875</v>
      </c>
      <c r="Q4" s="47" t="s">
        <v>31</v>
      </c>
      <c r="R4" s="47" t="s">
        <v>31</v>
      </c>
      <c r="S4" s="47" t="s">
        <v>31</v>
      </c>
      <c r="T4" s="47" t="s">
        <v>31</v>
      </c>
      <c r="U4" s="47" t="s">
        <v>31</v>
      </c>
      <c r="V4" s="47">
        <v>88.351621154999989</v>
      </c>
      <c r="W4" s="47">
        <v>1.3671915075000001</v>
      </c>
      <c r="X4" s="47" t="s">
        <v>31</v>
      </c>
      <c r="Y4" s="47">
        <v>5.2333887374999994</v>
      </c>
      <c r="Z4" s="47">
        <v>5.2984930949999987</v>
      </c>
      <c r="AA4" s="47" t="s">
        <v>31</v>
      </c>
    </row>
    <row r="5" spans="1:27">
      <c r="A5" s="38" t="s">
        <v>151</v>
      </c>
      <c r="B5" t="s">
        <v>152</v>
      </c>
      <c r="C5" s="2">
        <v>1.6353333333333335</v>
      </c>
      <c r="D5" s="50">
        <v>0.50881048600000001</v>
      </c>
      <c r="E5" s="2">
        <v>5.4475255000000002</v>
      </c>
      <c r="F5" s="2">
        <f>C5*E5</f>
        <v>8.9085200343333355</v>
      </c>
      <c r="G5" s="2">
        <f>AVERAGE(H5:Z5)</f>
        <v>11.08299062975</v>
      </c>
      <c r="H5" s="2" t="s">
        <v>31</v>
      </c>
      <c r="I5" s="2" t="s">
        <v>31</v>
      </c>
      <c r="J5" s="2" t="s">
        <v>31</v>
      </c>
      <c r="K5" s="2" t="s">
        <v>31</v>
      </c>
      <c r="L5" s="2" t="s">
        <v>31</v>
      </c>
      <c r="M5" s="2" t="s">
        <v>31</v>
      </c>
      <c r="N5" s="21" t="s">
        <v>31</v>
      </c>
      <c r="O5" s="2" t="s">
        <v>31</v>
      </c>
      <c r="P5" s="2" t="s">
        <v>31</v>
      </c>
      <c r="Q5" s="2" t="s">
        <v>31</v>
      </c>
      <c r="R5" s="2" t="s">
        <v>31</v>
      </c>
      <c r="S5" s="2" t="s">
        <v>31</v>
      </c>
      <c r="T5" s="2" t="s">
        <v>31</v>
      </c>
      <c r="U5" s="2">
        <v>14.060063315500001</v>
      </c>
      <c r="V5" s="2" t="s">
        <v>31</v>
      </c>
      <c r="W5" s="2" t="s">
        <v>31</v>
      </c>
      <c r="X5" s="2" t="s">
        <v>31</v>
      </c>
      <c r="Y5" s="2" t="s">
        <v>31</v>
      </c>
      <c r="Z5" s="2">
        <v>8.1059179439999998</v>
      </c>
      <c r="AA5" s="2">
        <v>4.5595788434999998</v>
      </c>
    </row>
    <row r="6" spans="1:27">
      <c r="A6" s="38" t="s">
        <v>81</v>
      </c>
      <c r="B6" t="s">
        <v>82</v>
      </c>
      <c r="C6" s="2">
        <v>1.079</v>
      </c>
      <c r="D6" s="50">
        <v>0.468088006</v>
      </c>
      <c r="E6" s="2">
        <v>9.4395961999999987</v>
      </c>
      <c r="F6" s="2">
        <f>C6*E6</f>
        <v>10.185324299799998</v>
      </c>
      <c r="G6" s="2">
        <f>AVERAGE(H6:Z6)</f>
        <v>10.948751642474997</v>
      </c>
      <c r="H6" s="2" t="s">
        <v>31</v>
      </c>
      <c r="I6" s="2" t="s">
        <v>31</v>
      </c>
      <c r="J6" s="47">
        <v>3.8796740381999992</v>
      </c>
      <c r="K6" s="47" t="s">
        <v>31</v>
      </c>
      <c r="L6" s="47">
        <v>1.8501608551999997</v>
      </c>
      <c r="M6" s="47" t="s">
        <v>31</v>
      </c>
      <c r="N6" s="52" t="s">
        <v>31</v>
      </c>
      <c r="O6" s="47" t="s">
        <v>31</v>
      </c>
      <c r="P6" s="47" t="s">
        <v>31</v>
      </c>
      <c r="Q6" s="47" t="s">
        <v>31</v>
      </c>
      <c r="R6" s="47" t="s">
        <v>31</v>
      </c>
      <c r="S6" s="47" t="s">
        <v>31</v>
      </c>
      <c r="T6" s="47">
        <v>8.0566953566999988</v>
      </c>
      <c r="U6" s="47">
        <v>30.008476319799993</v>
      </c>
      <c r="V6" s="47" t="s">
        <v>31</v>
      </c>
      <c r="W6" s="47" t="s">
        <v>31</v>
      </c>
      <c r="X6" s="47" t="s">
        <v>31</v>
      </c>
      <c r="Y6" s="47" t="s">
        <v>31</v>
      </c>
      <c r="Z6" s="47" t="s">
        <v>31</v>
      </c>
      <c r="AA6" s="47">
        <v>9.7227840859999972</v>
      </c>
    </row>
    <row r="7" spans="1:27">
      <c r="A7" s="38" t="s">
        <v>116</v>
      </c>
      <c r="B7" t="s">
        <v>80</v>
      </c>
      <c r="C7" s="2">
        <v>1.8099999999999998</v>
      </c>
      <c r="D7" s="50">
        <v>1.203990822</v>
      </c>
      <c r="E7" s="2">
        <v>6.4898256000000005</v>
      </c>
      <c r="F7" s="2">
        <f>C7*E7</f>
        <v>11.746584336</v>
      </c>
      <c r="G7" s="2">
        <f>AVERAGE(H7:Z7)</f>
        <v>6.7176905877333333</v>
      </c>
      <c r="H7" s="2" t="s">
        <v>31</v>
      </c>
      <c r="I7" s="2" t="s">
        <v>31</v>
      </c>
      <c r="J7" s="2" t="s">
        <v>31</v>
      </c>
      <c r="K7" s="2" t="s">
        <v>31</v>
      </c>
      <c r="L7" s="2" t="s">
        <v>31</v>
      </c>
      <c r="M7" s="2" t="s">
        <v>31</v>
      </c>
      <c r="N7" s="21" t="s">
        <v>31</v>
      </c>
      <c r="O7" s="2">
        <v>0.21416424480000001</v>
      </c>
      <c r="P7" s="2" t="s">
        <v>31</v>
      </c>
      <c r="Q7" s="2" t="s">
        <v>31</v>
      </c>
      <c r="R7" s="2" t="s">
        <v>31</v>
      </c>
      <c r="S7" s="2" t="s">
        <v>31</v>
      </c>
      <c r="T7" s="2" t="s">
        <v>31</v>
      </c>
      <c r="U7" s="2">
        <v>19.2899249584</v>
      </c>
      <c r="V7" s="2" t="s">
        <v>31</v>
      </c>
      <c r="W7" s="2" t="s">
        <v>31</v>
      </c>
      <c r="X7" s="2" t="s">
        <v>31</v>
      </c>
      <c r="Y7" s="2" t="s">
        <v>31</v>
      </c>
      <c r="Z7" s="2">
        <v>0.6489825600000001</v>
      </c>
      <c r="AA7" s="2" t="s">
        <v>31</v>
      </c>
    </row>
    <row r="8" spans="1:27">
      <c r="A8" s="38" t="s">
        <v>119</v>
      </c>
      <c r="B8" t="s">
        <v>120</v>
      </c>
      <c r="C8" s="2">
        <v>10.199999999999999</v>
      </c>
      <c r="D8" s="50" t="s">
        <v>31</v>
      </c>
      <c r="E8" s="2">
        <v>0.6574080000000001</v>
      </c>
      <c r="F8" s="2">
        <f>C8*E8</f>
        <v>6.7055616000000002</v>
      </c>
      <c r="G8" s="2">
        <f>AVERAGE(H8:Z8)</f>
        <v>6.7055616000000002</v>
      </c>
      <c r="H8" s="2" t="s">
        <v>31</v>
      </c>
      <c r="I8" s="2" t="s">
        <v>31</v>
      </c>
      <c r="J8" s="47" t="s">
        <v>31</v>
      </c>
      <c r="K8" s="47" t="s">
        <v>31</v>
      </c>
      <c r="L8" s="47" t="s">
        <v>31</v>
      </c>
      <c r="M8" s="47" t="s">
        <v>31</v>
      </c>
      <c r="N8" s="52" t="s">
        <v>31</v>
      </c>
      <c r="O8" s="47">
        <v>6.7055616000000002</v>
      </c>
      <c r="P8" s="47" t="s">
        <v>31</v>
      </c>
      <c r="Q8" s="47" t="s">
        <v>31</v>
      </c>
      <c r="R8" s="47" t="s">
        <v>31</v>
      </c>
      <c r="S8" s="47" t="s">
        <v>31</v>
      </c>
      <c r="T8" s="47" t="s">
        <v>31</v>
      </c>
      <c r="U8" s="47" t="s">
        <v>31</v>
      </c>
      <c r="V8" s="47" t="s">
        <v>31</v>
      </c>
      <c r="W8" s="47" t="s">
        <v>31</v>
      </c>
      <c r="X8" s="47" t="s">
        <v>31</v>
      </c>
      <c r="Y8" s="47" t="s">
        <v>31</v>
      </c>
      <c r="Z8" s="47" t="s">
        <v>31</v>
      </c>
      <c r="AA8" s="47" t="s">
        <v>31</v>
      </c>
    </row>
    <row r="9" spans="1:27">
      <c r="A9" s="38" t="s">
        <v>53</v>
      </c>
      <c r="B9" t="s">
        <v>43</v>
      </c>
      <c r="C9" s="2">
        <v>3.1827499999999995</v>
      </c>
      <c r="D9" s="50">
        <v>1.9694830699999999</v>
      </c>
      <c r="E9" s="2">
        <v>1.9260873363599995</v>
      </c>
      <c r="F9" s="2">
        <f>C9*E9</f>
        <v>6.1302544697997874</v>
      </c>
      <c r="G9" s="2">
        <f>AVERAGE(H9:Z9)</f>
        <v>6.1302544697997892</v>
      </c>
      <c r="H9" s="2" t="s">
        <v>31</v>
      </c>
      <c r="I9" s="2" t="s">
        <v>31</v>
      </c>
      <c r="J9" s="2" t="s">
        <v>31</v>
      </c>
      <c r="K9" s="2" t="s">
        <v>31</v>
      </c>
      <c r="L9" s="2" t="s">
        <v>31</v>
      </c>
      <c r="M9" s="2" t="s">
        <v>31</v>
      </c>
      <c r="N9" s="21" t="s">
        <v>31</v>
      </c>
      <c r="O9" s="2" t="s">
        <v>31</v>
      </c>
      <c r="P9" s="2" t="s">
        <v>31</v>
      </c>
      <c r="Q9" s="2" t="s">
        <v>31</v>
      </c>
      <c r="R9" s="2" t="s">
        <v>31</v>
      </c>
      <c r="S9" s="2" t="s">
        <v>31</v>
      </c>
      <c r="T9" s="2" t="s">
        <v>31</v>
      </c>
      <c r="U9" s="2" t="s">
        <v>31</v>
      </c>
      <c r="V9" s="2">
        <v>0.16564351092695995</v>
      </c>
      <c r="W9" s="2">
        <v>0.21957395634503996</v>
      </c>
      <c r="X9" s="2" t="s">
        <v>31</v>
      </c>
      <c r="Y9" s="2">
        <v>16.046233599215157</v>
      </c>
      <c r="Z9" s="2">
        <v>8.0895668127119986</v>
      </c>
      <c r="AA9" s="2" t="s">
        <v>31</v>
      </c>
    </row>
    <row r="10" spans="1:27">
      <c r="A10" s="38" t="s">
        <v>173</v>
      </c>
      <c r="B10" t="s">
        <v>49</v>
      </c>
      <c r="C10" s="2">
        <v>4.8144999999999998</v>
      </c>
      <c r="D10" s="50">
        <v>3.6444999999999999</v>
      </c>
      <c r="E10" s="2">
        <v>1.1924686</v>
      </c>
      <c r="F10" s="2">
        <f>C10*E10</f>
        <v>5.7411400746999997</v>
      </c>
      <c r="G10" s="2">
        <f>AVERAGE(H10:Z10)</f>
        <v>5.7411400746999997</v>
      </c>
      <c r="H10" s="2" t="s">
        <v>31</v>
      </c>
      <c r="I10" s="2" t="s">
        <v>31</v>
      </c>
      <c r="J10" s="2" t="s">
        <v>31</v>
      </c>
      <c r="K10" s="2" t="s">
        <v>31</v>
      </c>
      <c r="L10" s="2" t="s">
        <v>31</v>
      </c>
      <c r="M10" s="2" t="s">
        <v>31</v>
      </c>
      <c r="N10" s="21" t="s">
        <v>31</v>
      </c>
      <c r="O10" s="2" t="s">
        <v>31</v>
      </c>
      <c r="P10" s="2" t="s">
        <v>31</v>
      </c>
      <c r="Q10" s="2" t="s">
        <v>31</v>
      </c>
      <c r="R10" s="2" t="s">
        <v>31</v>
      </c>
      <c r="S10" s="2" t="s">
        <v>31</v>
      </c>
      <c r="T10" s="2">
        <v>1.395188262</v>
      </c>
      <c r="U10" s="2">
        <v>10.0870918874</v>
      </c>
      <c r="V10" s="2" t="s">
        <v>31</v>
      </c>
      <c r="W10" s="2" t="s">
        <v>31</v>
      </c>
      <c r="X10" s="2" t="s">
        <v>31</v>
      </c>
      <c r="Y10" s="2" t="s">
        <v>31</v>
      </c>
      <c r="Z10" s="2" t="s">
        <v>31</v>
      </c>
      <c r="AA10" s="2" t="s">
        <v>31</v>
      </c>
    </row>
    <row r="11" spans="1:27">
      <c r="A11" s="38" t="s">
        <v>74</v>
      </c>
      <c r="B11" t="s">
        <v>75</v>
      </c>
      <c r="C11" s="2">
        <v>35.997999999999998</v>
      </c>
      <c r="D11" s="50">
        <v>0.32</v>
      </c>
      <c r="E11" s="2">
        <v>0.1536285</v>
      </c>
      <c r="F11" s="2">
        <f>C11*E11</f>
        <v>5.5303187429999996</v>
      </c>
      <c r="G11" s="2">
        <f>AVERAGE(H11:Z11)</f>
        <v>5.5303187429999996</v>
      </c>
      <c r="H11" s="2" t="s">
        <v>31</v>
      </c>
      <c r="I11" s="2" t="s">
        <v>31</v>
      </c>
      <c r="J11" s="2">
        <v>5.5303187429999996</v>
      </c>
      <c r="K11" s="2" t="s">
        <v>31</v>
      </c>
      <c r="L11" s="2" t="s">
        <v>31</v>
      </c>
      <c r="M11" s="2" t="s">
        <v>31</v>
      </c>
      <c r="N11" s="21" t="s">
        <v>31</v>
      </c>
      <c r="O11" s="2" t="s">
        <v>31</v>
      </c>
      <c r="P11" s="2" t="s">
        <v>31</v>
      </c>
      <c r="Q11" s="2" t="s">
        <v>31</v>
      </c>
      <c r="R11" s="2" t="s">
        <v>31</v>
      </c>
      <c r="S11" s="2" t="s">
        <v>31</v>
      </c>
      <c r="T11" s="2" t="s">
        <v>31</v>
      </c>
      <c r="U11" s="2" t="s">
        <v>31</v>
      </c>
      <c r="V11" s="2" t="s">
        <v>31</v>
      </c>
      <c r="W11" s="2" t="s">
        <v>31</v>
      </c>
      <c r="X11" s="2" t="s">
        <v>31</v>
      </c>
      <c r="Y11" s="2" t="s">
        <v>31</v>
      </c>
      <c r="Z11" s="2" t="s">
        <v>31</v>
      </c>
      <c r="AA11" s="2" t="s">
        <v>31</v>
      </c>
    </row>
    <row r="12" spans="1:27">
      <c r="A12" s="38" t="s">
        <v>77</v>
      </c>
      <c r="B12" t="s">
        <v>78</v>
      </c>
      <c r="C12" s="2">
        <v>1.167076219324201</v>
      </c>
      <c r="D12" s="50">
        <v>0.33695456600000001</v>
      </c>
      <c r="E12" s="2">
        <v>4.2033384000000007</v>
      </c>
      <c r="F12" s="2">
        <f>C12*E12</f>
        <v>4.9056162884122374</v>
      </c>
      <c r="G12" s="2">
        <f>AVERAGE(H12:Z12)</f>
        <v>4.3252304066698857</v>
      </c>
      <c r="H12" s="2" t="s">
        <v>31</v>
      </c>
      <c r="I12" s="2" t="s">
        <v>31</v>
      </c>
      <c r="J12" s="2">
        <v>6.7673748240000009</v>
      </c>
      <c r="K12" s="2" t="s">
        <v>31</v>
      </c>
      <c r="L12" s="2">
        <v>5.6703035016000012</v>
      </c>
      <c r="M12" s="2" t="s">
        <v>31</v>
      </c>
      <c r="N12" s="39">
        <v>3.4719190629590746</v>
      </c>
      <c r="O12" s="2" t="s">
        <v>31</v>
      </c>
      <c r="P12" s="2">
        <v>0.65572079040000009</v>
      </c>
      <c r="Q12" s="2" t="s">
        <v>31</v>
      </c>
      <c r="R12" s="2" t="s">
        <v>31</v>
      </c>
      <c r="S12" s="2" t="s">
        <v>31</v>
      </c>
      <c r="T12" s="2">
        <v>10.855121418000001</v>
      </c>
      <c r="U12" s="2">
        <v>5.1722079012000002</v>
      </c>
      <c r="V12" s="2" t="s">
        <v>31</v>
      </c>
      <c r="W12" s="2" t="s">
        <v>31</v>
      </c>
      <c r="X12" s="2" t="s">
        <v>31</v>
      </c>
      <c r="Y12" s="2">
        <v>0.13030349040000003</v>
      </c>
      <c r="Z12" s="2">
        <v>1.8788922648000004</v>
      </c>
      <c r="AA12" s="2">
        <v>0.70616085120000016</v>
      </c>
    </row>
    <row r="13" spans="1:27" ht="17" customHeight="1">
      <c r="A13" s="38" t="s">
        <v>44</v>
      </c>
      <c r="B13" t="s">
        <v>45</v>
      </c>
      <c r="C13" s="2">
        <v>1.7781666666666667</v>
      </c>
      <c r="D13" s="50">
        <v>1.3386835180000001</v>
      </c>
      <c r="E13" s="5">
        <v>3.59</v>
      </c>
      <c r="F13" s="2">
        <f>C13*E13</f>
        <v>6.3836183333333327</v>
      </c>
      <c r="G13" s="2">
        <f>AVERAGE(H13:Z13)</f>
        <v>4.0857789999999996</v>
      </c>
      <c r="H13" s="2" t="s">
        <v>31</v>
      </c>
      <c r="I13" s="2" t="s">
        <v>31</v>
      </c>
      <c r="J13" s="49">
        <v>6.1030000000000001E-2</v>
      </c>
      <c r="K13" s="49" t="s">
        <v>31</v>
      </c>
      <c r="L13" s="49" t="s">
        <v>31</v>
      </c>
      <c r="M13" s="49" t="s">
        <v>31</v>
      </c>
      <c r="N13" s="63" t="s">
        <v>31</v>
      </c>
      <c r="O13" s="49" t="s">
        <v>31</v>
      </c>
      <c r="P13" s="49" t="s">
        <v>31</v>
      </c>
      <c r="Q13" s="49" t="s">
        <v>31</v>
      </c>
      <c r="R13" s="49" t="s">
        <v>31</v>
      </c>
      <c r="S13" s="49" t="s">
        <v>31</v>
      </c>
      <c r="T13" s="49">
        <v>0.22258</v>
      </c>
      <c r="U13" s="49">
        <v>0.22258</v>
      </c>
      <c r="V13" s="49" t="s">
        <v>31</v>
      </c>
      <c r="W13" s="49" t="s">
        <v>31</v>
      </c>
      <c r="X13" s="49" t="s">
        <v>31</v>
      </c>
      <c r="Y13" s="49">
        <v>2.0498899999999995</v>
      </c>
      <c r="Z13" s="49">
        <v>17.872814999999996</v>
      </c>
      <c r="AA13" s="49" t="s">
        <v>31</v>
      </c>
    </row>
    <row r="14" spans="1:27">
      <c r="A14" s="38" t="s">
        <v>98</v>
      </c>
      <c r="B14" t="s">
        <v>67</v>
      </c>
      <c r="C14" s="2">
        <v>2.8886666666666669</v>
      </c>
      <c r="D14" s="50">
        <v>2.7556666669999998</v>
      </c>
      <c r="E14" s="2">
        <v>1.124811</v>
      </c>
      <c r="F14" s="2">
        <f>C14*E14</f>
        <v>3.2492040420000001</v>
      </c>
      <c r="G14" s="2">
        <f>AVERAGE(H14:Z14)</f>
        <v>2.8886666666666669</v>
      </c>
      <c r="H14" s="2" t="s">
        <v>31</v>
      </c>
      <c r="I14" s="2" t="s">
        <v>31</v>
      </c>
      <c r="J14" s="2" t="s">
        <v>31</v>
      </c>
      <c r="K14" s="2" t="s">
        <v>31</v>
      </c>
      <c r="L14" s="2">
        <v>8.4</v>
      </c>
      <c r="M14" s="2" t="s">
        <v>31</v>
      </c>
      <c r="N14" s="21" t="s">
        <v>31</v>
      </c>
      <c r="O14" s="2" t="s">
        <v>31</v>
      </c>
      <c r="P14" s="2" t="s">
        <v>31</v>
      </c>
      <c r="Q14" s="2" t="s">
        <v>31</v>
      </c>
      <c r="R14" s="2" t="s">
        <v>31</v>
      </c>
      <c r="S14" s="2" t="s">
        <v>31</v>
      </c>
      <c r="T14" s="2">
        <v>0.13300000000000001</v>
      </c>
      <c r="U14" s="2">
        <v>0.13300000000000001</v>
      </c>
      <c r="V14" s="2" t="s">
        <v>31</v>
      </c>
      <c r="W14" s="2" t="s">
        <v>31</v>
      </c>
      <c r="X14" s="2" t="s">
        <v>31</v>
      </c>
      <c r="Y14" s="2" t="s">
        <v>31</v>
      </c>
      <c r="Z14" s="2" t="s">
        <v>31</v>
      </c>
      <c r="AA14" s="2" t="s">
        <v>31</v>
      </c>
    </row>
    <row r="15" spans="1:27">
      <c r="A15" s="38" t="s">
        <v>221</v>
      </c>
      <c r="B15" t="s">
        <v>43</v>
      </c>
      <c r="C15" s="2">
        <v>1.911</v>
      </c>
      <c r="D15" s="50" t="s">
        <v>31</v>
      </c>
      <c r="E15" s="2">
        <v>1.6260316000000001</v>
      </c>
      <c r="F15" s="2">
        <f>C15*E15</f>
        <v>3.1073463876000003</v>
      </c>
      <c r="G15" s="2">
        <f>AVERAGE(H15:Z15)</f>
        <v>3.1073463876000003</v>
      </c>
      <c r="H15" s="2" t="s">
        <v>31</v>
      </c>
      <c r="I15" s="2" t="s">
        <v>31</v>
      </c>
      <c r="J15" s="2" t="s">
        <v>31</v>
      </c>
      <c r="K15" s="2" t="s">
        <v>31</v>
      </c>
      <c r="L15" s="2" t="s">
        <v>31</v>
      </c>
      <c r="M15" s="2" t="s">
        <v>31</v>
      </c>
      <c r="N15" s="21" t="s">
        <v>31</v>
      </c>
      <c r="O15" s="2" t="s">
        <v>31</v>
      </c>
      <c r="P15" s="2" t="s">
        <v>31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31</v>
      </c>
      <c r="V15" s="2" t="s">
        <v>31</v>
      </c>
      <c r="W15" s="2" t="s">
        <v>31</v>
      </c>
      <c r="X15" s="2" t="s">
        <v>31</v>
      </c>
      <c r="Y15" s="2" t="s">
        <v>31</v>
      </c>
      <c r="Z15" s="2">
        <v>3.1073463876000003</v>
      </c>
      <c r="AA15" s="2" t="s">
        <v>31</v>
      </c>
    </row>
    <row r="16" spans="1:27">
      <c r="A16" s="38" t="s">
        <v>114</v>
      </c>
      <c r="B16" t="s">
        <v>115</v>
      </c>
      <c r="C16" s="2">
        <v>0.53380000000000005</v>
      </c>
      <c r="D16" s="50">
        <v>0.27440342600000001</v>
      </c>
      <c r="E16" s="2">
        <v>4.2862848000000007</v>
      </c>
      <c r="F16" s="2">
        <f>C16*E16</f>
        <v>2.2880188262400005</v>
      </c>
      <c r="G16" s="2">
        <f>AVERAGE(H16:Z16)</f>
        <v>2.1040300512000005</v>
      </c>
      <c r="H16" s="2" t="s">
        <v>31</v>
      </c>
      <c r="I16" s="2" t="s">
        <v>31</v>
      </c>
      <c r="J16" s="2" t="s">
        <v>31</v>
      </c>
      <c r="K16" s="2" t="s">
        <v>31</v>
      </c>
      <c r="L16" s="2" t="s">
        <v>31</v>
      </c>
      <c r="M16" s="2" t="s">
        <v>31</v>
      </c>
      <c r="N16" s="21" t="s">
        <v>31</v>
      </c>
      <c r="O16" s="2">
        <v>0.23145937920000004</v>
      </c>
      <c r="P16" s="2" t="s">
        <v>31</v>
      </c>
      <c r="Q16" s="2" t="s">
        <v>31</v>
      </c>
      <c r="R16" s="2" t="s">
        <v>31</v>
      </c>
      <c r="S16" s="2" t="s">
        <v>31</v>
      </c>
      <c r="T16" s="2" t="s">
        <v>31</v>
      </c>
      <c r="U16" s="2">
        <v>4.4405910528000012</v>
      </c>
      <c r="V16" s="2" t="s">
        <v>31</v>
      </c>
      <c r="W16" s="2" t="s">
        <v>31</v>
      </c>
      <c r="X16" s="2" t="s">
        <v>31</v>
      </c>
      <c r="Y16" s="2">
        <v>3.0239739264000005</v>
      </c>
      <c r="Z16" s="2">
        <v>0.72009584640000013</v>
      </c>
      <c r="AA16" s="2" t="s">
        <v>31</v>
      </c>
    </row>
    <row r="17" spans="1:27">
      <c r="A17" s="38" t="s">
        <v>103</v>
      </c>
      <c r="B17" t="s">
        <v>49</v>
      </c>
      <c r="C17" s="2">
        <v>0.40026140132999444</v>
      </c>
      <c r="D17" s="50" t="s">
        <v>31</v>
      </c>
      <c r="E17" s="2">
        <v>4.4800359999999992</v>
      </c>
      <c r="F17" s="2">
        <f>C17*E17</f>
        <v>1.7931854873688227</v>
      </c>
      <c r="G17" s="2">
        <f>AVERAGE(H17:Z17)</f>
        <v>1.7931854873688227</v>
      </c>
      <c r="H17" s="2" t="s">
        <v>31</v>
      </c>
      <c r="I17" s="2" t="s">
        <v>31</v>
      </c>
      <c r="J17" s="2" t="s">
        <v>31</v>
      </c>
      <c r="K17" s="2" t="s">
        <v>31</v>
      </c>
      <c r="L17" s="2" t="s">
        <v>31</v>
      </c>
      <c r="M17" s="2" t="s">
        <v>31</v>
      </c>
      <c r="N17" s="39">
        <v>1.7931854873688227</v>
      </c>
      <c r="O17" s="2" t="s">
        <v>31</v>
      </c>
      <c r="P17" s="2" t="s">
        <v>31</v>
      </c>
      <c r="Q17" s="2" t="s">
        <v>31</v>
      </c>
      <c r="R17" s="2" t="s">
        <v>31</v>
      </c>
      <c r="S17" s="2" t="s">
        <v>31</v>
      </c>
      <c r="T17" s="2" t="s">
        <v>31</v>
      </c>
      <c r="U17" s="2" t="s">
        <v>31</v>
      </c>
      <c r="V17" s="2" t="s">
        <v>31</v>
      </c>
      <c r="W17" s="2" t="s">
        <v>31</v>
      </c>
      <c r="X17" s="2" t="s">
        <v>31</v>
      </c>
      <c r="Y17" s="2" t="s">
        <v>31</v>
      </c>
      <c r="Z17" s="2" t="s">
        <v>31</v>
      </c>
      <c r="AA17" s="2" t="s">
        <v>31</v>
      </c>
    </row>
    <row r="18" spans="1:27">
      <c r="A18" s="38" t="s">
        <v>130</v>
      </c>
      <c r="B18" t="s">
        <v>131</v>
      </c>
      <c r="C18" s="2">
        <v>3.6748333333333334</v>
      </c>
      <c r="D18" s="50">
        <v>1.3133381120000001</v>
      </c>
      <c r="E18" s="2">
        <v>0.50070291000000011</v>
      </c>
      <c r="F18" s="2">
        <f>C18*E18</f>
        <v>1.8399997437650004</v>
      </c>
      <c r="G18" s="2">
        <f>AVERAGE(H18:Z18)</f>
        <v>1.5739735059991666</v>
      </c>
      <c r="H18" s="2" t="s">
        <v>31</v>
      </c>
      <c r="I18" s="2" t="s">
        <v>31</v>
      </c>
      <c r="J18" s="2" t="s">
        <v>31</v>
      </c>
      <c r="K18" s="2" t="s">
        <v>31</v>
      </c>
      <c r="L18" s="2" t="s">
        <v>31</v>
      </c>
      <c r="M18" s="2" t="s">
        <v>31</v>
      </c>
      <c r="N18" s="21" t="s">
        <v>31</v>
      </c>
      <c r="O18" s="2" t="s">
        <v>31</v>
      </c>
      <c r="P18" s="2" t="s">
        <v>31</v>
      </c>
      <c r="Q18" s="2" t="s">
        <v>31</v>
      </c>
      <c r="R18" s="2">
        <v>0.41708552402999999</v>
      </c>
      <c r="S18" s="2">
        <v>0.49068885179999999</v>
      </c>
      <c r="T18" s="2">
        <v>0.72852273405000001</v>
      </c>
      <c r="U18" s="2">
        <v>3.7596112502199999</v>
      </c>
      <c r="V18" s="2" t="s">
        <v>31</v>
      </c>
      <c r="W18" s="2" t="s">
        <v>31</v>
      </c>
      <c r="X18" s="2" t="s">
        <v>31</v>
      </c>
      <c r="Y18" s="2">
        <v>1.5541818326400001</v>
      </c>
      <c r="Z18" s="2">
        <v>2.493750843255</v>
      </c>
      <c r="AA18" s="2">
        <v>0.34047797880000003</v>
      </c>
    </row>
    <row r="19" spans="1:27">
      <c r="A19" s="38" t="s">
        <v>58</v>
      </c>
      <c r="B19" t="s">
        <v>59</v>
      </c>
      <c r="C19" s="2">
        <v>8.8714285714285718E-2</v>
      </c>
      <c r="D19" s="50">
        <v>4.2416144000000003E-2</v>
      </c>
      <c r="E19" s="2">
        <v>14.722418000000001</v>
      </c>
      <c r="F19" s="2">
        <f>C19*E19</f>
        <v>1.3060887968571431</v>
      </c>
      <c r="G19" s="2">
        <f>AVERAGE(H19:Z19)</f>
        <v>1.3060887968571429</v>
      </c>
      <c r="H19" s="2">
        <v>1.1336261859999999</v>
      </c>
      <c r="I19" s="2" t="s">
        <v>31</v>
      </c>
      <c r="J19" s="47" t="s">
        <v>31</v>
      </c>
      <c r="K19" s="47" t="s">
        <v>31</v>
      </c>
      <c r="L19" s="47" t="s">
        <v>31</v>
      </c>
      <c r="M19" s="47" t="s">
        <v>31</v>
      </c>
      <c r="N19" s="52" t="s">
        <v>31</v>
      </c>
      <c r="O19" s="47" t="s">
        <v>31</v>
      </c>
      <c r="P19" s="47">
        <v>0.19139143399999997</v>
      </c>
      <c r="Q19" s="47">
        <v>1.1483486039999999</v>
      </c>
      <c r="R19" s="47" t="s">
        <v>31</v>
      </c>
      <c r="S19" s="47" t="s">
        <v>31</v>
      </c>
      <c r="T19" s="47">
        <v>0.38278286799999994</v>
      </c>
      <c r="U19" s="47" t="s">
        <v>31</v>
      </c>
      <c r="V19" s="47" t="s">
        <v>31</v>
      </c>
      <c r="W19" s="47" t="s">
        <v>31</v>
      </c>
      <c r="X19" s="47">
        <v>4.9467324479999997</v>
      </c>
      <c r="Y19" s="47">
        <v>0.95695717000000002</v>
      </c>
      <c r="Z19" s="47">
        <v>0.38278286799999994</v>
      </c>
      <c r="AA19" s="47" t="s">
        <v>31</v>
      </c>
    </row>
    <row r="20" spans="1:27">
      <c r="A20" s="38" t="s">
        <v>123</v>
      </c>
      <c r="B20" t="s">
        <v>124</v>
      </c>
      <c r="C20" s="2">
        <v>0.49142857142857149</v>
      </c>
      <c r="D20" s="50">
        <v>0.12904758399999999</v>
      </c>
      <c r="E20" s="2">
        <v>1.8777500000000003</v>
      </c>
      <c r="F20" s="2">
        <f>C20*E20</f>
        <v>0.92278000000000027</v>
      </c>
      <c r="G20" s="2">
        <f>AVERAGE(H20:Z20)</f>
        <v>1.049850025</v>
      </c>
      <c r="H20" s="2" t="s">
        <v>31</v>
      </c>
      <c r="I20" s="2" t="s">
        <v>31</v>
      </c>
      <c r="J20" s="2" t="s">
        <v>31</v>
      </c>
      <c r="K20" s="2" t="s">
        <v>31</v>
      </c>
      <c r="L20" s="2" t="s">
        <v>31</v>
      </c>
      <c r="M20" s="2" t="s">
        <v>31</v>
      </c>
      <c r="N20" s="52" t="s">
        <v>31</v>
      </c>
      <c r="O20" s="2" t="s">
        <v>31</v>
      </c>
      <c r="P20" s="2">
        <v>0.88066475</v>
      </c>
      <c r="Q20" s="2" t="s">
        <v>31</v>
      </c>
      <c r="R20" s="2" t="s">
        <v>31</v>
      </c>
      <c r="S20" s="2" t="s">
        <v>31</v>
      </c>
      <c r="T20" s="2">
        <v>1.1444886249999999</v>
      </c>
      <c r="U20" s="2">
        <v>1.4796670000000001</v>
      </c>
      <c r="V20" s="2" t="s">
        <v>31</v>
      </c>
      <c r="W20" s="2" t="s">
        <v>31</v>
      </c>
      <c r="X20" s="2" t="s">
        <v>31</v>
      </c>
      <c r="Y20" s="2">
        <v>1.6787085000000002</v>
      </c>
      <c r="Z20" s="2">
        <v>6.5721250000000009E-2</v>
      </c>
      <c r="AA20" s="2" t="s">
        <v>31</v>
      </c>
    </row>
    <row r="21" spans="1:27">
      <c r="A21" s="38" t="s">
        <v>38</v>
      </c>
      <c r="B21" t="s">
        <v>39</v>
      </c>
      <c r="C21" s="2">
        <v>0.57957142857142863</v>
      </c>
      <c r="D21" s="50">
        <v>0.19303624799999999</v>
      </c>
      <c r="E21" s="2">
        <v>2.0816494999999993</v>
      </c>
      <c r="F21" s="2">
        <f>C21*E21</f>
        <v>1.2064645744999998</v>
      </c>
      <c r="G21" s="2">
        <f>AVERAGE(H21:Z21)</f>
        <v>1.0363145094166664</v>
      </c>
      <c r="H21" s="2" t="s">
        <v>31</v>
      </c>
      <c r="I21" s="2" t="s">
        <v>31</v>
      </c>
      <c r="J21" s="47" t="s">
        <v>31</v>
      </c>
      <c r="K21" s="47" t="s">
        <v>31</v>
      </c>
      <c r="L21" s="47">
        <v>0.41632989999999986</v>
      </c>
      <c r="M21" s="47" t="s">
        <v>31</v>
      </c>
      <c r="N21" s="21" t="s">
        <v>31</v>
      </c>
      <c r="O21" s="47" t="s">
        <v>31</v>
      </c>
      <c r="P21" s="47" t="s">
        <v>31</v>
      </c>
      <c r="Q21" s="47" t="s">
        <v>31</v>
      </c>
      <c r="R21" s="47" t="s">
        <v>31</v>
      </c>
      <c r="S21" s="47" t="s">
        <v>31</v>
      </c>
      <c r="T21" s="47" t="s">
        <v>31</v>
      </c>
      <c r="U21" s="47">
        <v>1.6118905961666661</v>
      </c>
      <c r="V21" s="47" t="s">
        <v>31</v>
      </c>
      <c r="W21" s="47" t="s">
        <v>31</v>
      </c>
      <c r="X21" s="47" t="s">
        <v>31</v>
      </c>
      <c r="Y21" s="47">
        <v>1.0408247499999996</v>
      </c>
      <c r="Z21" s="47">
        <v>1.0762127914999997</v>
      </c>
      <c r="AA21" s="47" t="s">
        <v>31</v>
      </c>
    </row>
    <row r="22" spans="1:27">
      <c r="A22" s="38" t="s">
        <v>175</v>
      </c>
      <c r="B22" t="s">
        <v>59</v>
      </c>
      <c r="C22" s="2">
        <v>0.33140000000000003</v>
      </c>
      <c r="D22" s="50">
        <v>0.174845532</v>
      </c>
      <c r="E22" s="2">
        <v>2.5361400000000001</v>
      </c>
      <c r="F22" s="2">
        <f>C22*E22</f>
        <v>0.84047679600000014</v>
      </c>
      <c r="G22" s="2">
        <f>AVERAGE(H22:Z22)</f>
        <v>0.95929495500000006</v>
      </c>
      <c r="H22" s="2" t="s">
        <v>31</v>
      </c>
      <c r="I22" s="2" t="s">
        <v>31</v>
      </c>
      <c r="J22" s="2" t="s">
        <v>31</v>
      </c>
      <c r="K22" s="2" t="s">
        <v>31</v>
      </c>
      <c r="L22" s="2" t="s">
        <v>31</v>
      </c>
      <c r="M22" s="2" t="s">
        <v>31</v>
      </c>
      <c r="N22" s="52" t="s">
        <v>31</v>
      </c>
      <c r="O22" s="2" t="s">
        <v>31</v>
      </c>
      <c r="P22" s="2" t="s">
        <v>31</v>
      </c>
      <c r="Q22" s="2" t="s">
        <v>31</v>
      </c>
      <c r="R22" s="2" t="s">
        <v>31</v>
      </c>
      <c r="S22" s="2" t="s">
        <v>31</v>
      </c>
      <c r="T22" s="2">
        <v>2.5361400000000001</v>
      </c>
      <c r="U22" s="2" t="s">
        <v>31</v>
      </c>
      <c r="V22" s="2">
        <v>0.36520416000000006</v>
      </c>
      <c r="W22" s="2" t="s">
        <v>31</v>
      </c>
      <c r="X22" s="2" t="s">
        <v>31</v>
      </c>
      <c r="Y22" s="2">
        <v>7.8620339999999997E-2</v>
      </c>
      <c r="Z22" s="2">
        <v>0.85721532000000011</v>
      </c>
      <c r="AA22" s="2" t="s">
        <v>31</v>
      </c>
    </row>
    <row r="23" spans="1:27">
      <c r="A23" s="38" t="s">
        <v>46</v>
      </c>
      <c r="B23" t="s">
        <v>47</v>
      </c>
      <c r="C23" s="2">
        <v>0.15933333333333299</v>
      </c>
      <c r="D23" s="50">
        <v>3.9472203999999997E-2</v>
      </c>
      <c r="E23" s="2">
        <v>5.1789820000000057</v>
      </c>
      <c r="F23" s="2">
        <f>C23*E23</f>
        <v>0.82518446533333245</v>
      </c>
      <c r="G23" s="2">
        <f>AVERAGE(H23:Z23)</f>
        <v>0.81660373319059809</v>
      </c>
      <c r="H23" s="2">
        <v>3.2355690044999985</v>
      </c>
      <c r="I23" s="2">
        <v>1.2136081153333333</v>
      </c>
      <c r="J23" s="2" t="s">
        <v>31</v>
      </c>
      <c r="K23" s="2" t="s">
        <v>31</v>
      </c>
      <c r="L23" s="2" t="s">
        <v>31</v>
      </c>
      <c r="M23" s="2">
        <v>0.4049963923999999</v>
      </c>
      <c r="N23" s="21">
        <v>0.48941379899999987</v>
      </c>
      <c r="O23" s="2">
        <v>0.22010673499999997</v>
      </c>
      <c r="P23" s="2">
        <v>0.54120361899999991</v>
      </c>
      <c r="Q23" s="2">
        <v>2.0806560184999996</v>
      </c>
      <c r="R23" s="2">
        <v>3.6252873999999997E-2</v>
      </c>
      <c r="S23" s="2">
        <v>6.4737274999999997E-2</v>
      </c>
      <c r="T23" s="2" t="s">
        <v>31</v>
      </c>
      <c r="U23" s="2" t="s">
        <v>31</v>
      </c>
      <c r="V23" s="2">
        <v>3.4958128499999998E-2</v>
      </c>
      <c r="W23" s="2" t="s">
        <v>31</v>
      </c>
      <c r="X23" s="2">
        <v>1.5195133187999996</v>
      </c>
      <c r="Y23" s="2">
        <v>0.48423481699999971</v>
      </c>
      <c r="Z23" s="2">
        <v>0.29059843444444444</v>
      </c>
      <c r="AA23" s="2" t="s">
        <v>31</v>
      </c>
    </row>
    <row r="24" spans="1:27">
      <c r="A24" s="38" t="s">
        <v>140</v>
      </c>
      <c r="B24" t="s">
        <v>141</v>
      </c>
      <c r="C24" s="2">
        <v>0.38283333333333336</v>
      </c>
      <c r="D24" s="50">
        <v>0.20021728499999999</v>
      </c>
      <c r="E24" s="2">
        <v>1.4028768599999999</v>
      </c>
      <c r="F24" s="2">
        <f>C24*E24</f>
        <v>0.53706802457000002</v>
      </c>
      <c r="G24" s="2">
        <f>AVERAGE(H24:Z24)</f>
        <v>0.76059307092999984</v>
      </c>
      <c r="H24" s="2" t="s">
        <v>31</v>
      </c>
      <c r="I24" s="2" t="s">
        <v>31</v>
      </c>
      <c r="J24" s="2" t="s">
        <v>31</v>
      </c>
      <c r="K24" s="2" t="s">
        <v>31</v>
      </c>
      <c r="L24" s="2" t="s">
        <v>31</v>
      </c>
      <c r="M24" s="2" t="s">
        <v>31</v>
      </c>
      <c r="N24" s="21" t="s">
        <v>31</v>
      </c>
      <c r="O24" s="2" t="s">
        <v>31</v>
      </c>
      <c r="P24" s="2" t="s">
        <v>31</v>
      </c>
      <c r="Q24" s="2" t="s">
        <v>31</v>
      </c>
      <c r="R24" s="2" t="s">
        <v>31</v>
      </c>
      <c r="S24" s="2" t="s">
        <v>31</v>
      </c>
      <c r="T24" s="2" t="s">
        <v>31</v>
      </c>
      <c r="U24" s="2">
        <v>1.8938837609999999</v>
      </c>
      <c r="V24" s="2" t="s">
        <v>31</v>
      </c>
      <c r="W24" s="2" t="s">
        <v>31</v>
      </c>
      <c r="X24" s="2" t="s">
        <v>31</v>
      </c>
      <c r="Y24" s="2">
        <v>3.9280552079999996E-2</v>
      </c>
      <c r="Z24" s="2">
        <v>0.34861489970999998</v>
      </c>
      <c r="AA24" s="2">
        <v>0.29600701746000002</v>
      </c>
    </row>
    <row r="25" spans="1:27">
      <c r="A25" s="38" t="s">
        <v>199</v>
      </c>
      <c r="B25" t="s">
        <v>131</v>
      </c>
      <c r="C25" s="2">
        <v>0.53799999999999992</v>
      </c>
      <c r="D25" s="50">
        <v>0.236006356</v>
      </c>
      <c r="E25" s="2">
        <v>1.43779389225</v>
      </c>
      <c r="F25" s="2">
        <f>C25*E25</f>
        <v>0.77353311403049985</v>
      </c>
      <c r="G25" s="2">
        <f>AVERAGE(H25:Z25)</f>
        <v>0.75619918194075009</v>
      </c>
      <c r="H25" s="2" t="s">
        <v>31</v>
      </c>
      <c r="I25" s="2" t="s">
        <v>31</v>
      </c>
      <c r="J25" s="2" t="s">
        <v>31</v>
      </c>
      <c r="K25" s="2" t="s">
        <v>31</v>
      </c>
      <c r="L25" s="2" t="s">
        <v>31</v>
      </c>
      <c r="M25" s="2" t="s">
        <v>31</v>
      </c>
      <c r="N25" s="21" t="s">
        <v>31</v>
      </c>
      <c r="O25" s="2" t="s">
        <v>31</v>
      </c>
      <c r="P25" s="2" t="s">
        <v>31</v>
      </c>
      <c r="Q25" s="2" t="s">
        <v>31</v>
      </c>
      <c r="R25" s="2" t="s">
        <v>31</v>
      </c>
      <c r="S25" s="2" t="s">
        <v>31</v>
      </c>
      <c r="T25" s="2" t="s">
        <v>31</v>
      </c>
      <c r="U25" s="2" t="s">
        <v>31</v>
      </c>
      <c r="V25" s="2" t="s">
        <v>31</v>
      </c>
      <c r="W25" s="2">
        <v>0.96624535986000004</v>
      </c>
      <c r="X25" s="2" t="s">
        <v>31</v>
      </c>
      <c r="Y25" s="2">
        <v>0.11345028665625001</v>
      </c>
      <c r="Z25" s="2">
        <v>1.1889018993060001</v>
      </c>
      <c r="AA25" s="2" t="s">
        <v>31</v>
      </c>
    </row>
    <row r="26" spans="1:27">
      <c r="A26" s="38" t="s">
        <v>88</v>
      </c>
      <c r="B26" t="s">
        <v>89</v>
      </c>
      <c r="C26" s="2">
        <v>0.23799999999999999</v>
      </c>
      <c r="D26" s="50">
        <v>5.6689798999999999E-2</v>
      </c>
      <c r="E26" s="2">
        <v>2.7512089241278357</v>
      </c>
      <c r="F26" s="2">
        <f>C26*E26</f>
        <v>0.6547877239424249</v>
      </c>
      <c r="G26" s="2">
        <f>AVERAGE(H26:Z26)</f>
        <v>0.74667810200829465</v>
      </c>
      <c r="H26" s="2" t="s">
        <v>31</v>
      </c>
      <c r="I26" s="2" t="s">
        <v>31</v>
      </c>
      <c r="J26" s="2" t="s">
        <v>31</v>
      </c>
      <c r="K26" s="2">
        <v>1.0812251071822394</v>
      </c>
      <c r="L26" s="2" t="s">
        <v>31</v>
      </c>
      <c r="M26" s="2" t="s">
        <v>31</v>
      </c>
      <c r="N26" s="52" t="s">
        <v>31</v>
      </c>
      <c r="O26" s="2" t="s">
        <v>31</v>
      </c>
      <c r="P26" s="2" t="s">
        <v>31</v>
      </c>
      <c r="Q26" s="2">
        <v>0.98218158591363725</v>
      </c>
      <c r="R26" s="2">
        <v>0.78684575230056097</v>
      </c>
      <c r="S26" s="2">
        <v>0.68780223103195892</v>
      </c>
      <c r="T26" s="2" t="s">
        <v>31</v>
      </c>
      <c r="U26" s="2" t="s">
        <v>31</v>
      </c>
      <c r="V26" s="2">
        <v>0.19533583361307633</v>
      </c>
      <c r="W26" s="2" t="s">
        <v>31</v>
      </c>
      <c r="X26" s="2" t="s">
        <v>31</v>
      </c>
      <c r="Y26" s="2" t="s">
        <v>31</v>
      </c>
      <c r="Z26" s="2" t="s">
        <v>31</v>
      </c>
      <c r="AA26" s="2">
        <v>0.19533583361307633</v>
      </c>
    </row>
    <row r="27" spans="1:27">
      <c r="A27" s="38" t="s">
        <v>111</v>
      </c>
      <c r="B27" t="s">
        <v>80</v>
      </c>
      <c r="C27" s="2">
        <v>0.87640000000000007</v>
      </c>
      <c r="D27" s="50">
        <v>0.44639719999999999</v>
      </c>
      <c r="E27" s="2">
        <v>0.78525200000000006</v>
      </c>
      <c r="F27" s="2">
        <f>C27*E27</f>
        <v>0.68819485280000015</v>
      </c>
      <c r="G27" s="2">
        <f>AVERAGE(H27:Z27)</f>
        <v>0.68819485280000003</v>
      </c>
      <c r="H27" s="2" t="s">
        <v>31</v>
      </c>
      <c r="I27" s="2" t="s">
        <v>31</v>
      </c>
      <c r="J27" s="2" t="s">
        <v>31</v>
      </c>
      <c r="K27" s="2" t="s">
        <v>31</v>
      </c>
      <c r="L27" s="2" t="s">
        <v>31</v>
      </c>
      <c r="M27" s="2" t="s">
        <v>31</v>
      </c>
      <c r="N27" s="46">
        <v>0.20416552000000002</v>
      </c>
      <c r="O27" s="2" t="s">
        <v>31</v>
      </c>
      <c r="P27" s="2" t="s">
        <v>31</v>
      </c>
      <c r="Q27" s="2" t="s">
        <v>31</v>
      </c>
      <c r="R27" s="2" t="s">
        <v>31</v>
      </c>
      <c r="S27" s="2" t="s">
        <v>31</v>
      </c>
      <c r="T27" s="2">
        <v>0.12956658000000001</v>
      </c>
      <c r="U27" s="2">
        <v>2.0416552000000001</v>
      </c>
      <c r="V27" s="2" t="s">
        <v>31</v>
      </c>
      <c r="W27" s="2" t="s">
        <v>31</v>
      </c>
      <c r="X27" s="2" t="s">
        <v>31</v>
      </c>
      <c r="Y27" s="2">
        <v>0.40833104000000003</v>
      </c>
      <c r="Z27" s="2">
        <v>0.65725592399999999</v>
      </c>
      <c r="AA27" s="2" t="s">
        <v>31</v>
      </c>
    </row>
    <row r="28" spans="1:27">
      <c r="A28" s="38" t="s">
        <v>99</v>
      </c>
      <c r="B28" t="s">
        <v>75</v>
      </c>
      <c r="C28" s="2">
        <v>3.8130000000000002</v>
      </c>
      <c r="D28" s="50" t="s">
        <v>31</v>
      </c>
      <c r="E28" s="2">
        <v>0.1536285</v>
      </c>
      <c r="F28" s="2">
        <f>C28*E28</f>
        <v>0.58578547050000007</v>
      </c>
      <c r="G28" s="2">
        <f>AVERAGE(H28:Z28)</f>
        <v>0.58578547050000007</v>
      </c>
      <c r="H28" s="2" t="s">
        <v>31</v>
      </c>
      <c r="I28" s="2" t="s">
        <v>31</v>
      </c>
      <c r="J28" s="2" t="s">
        <v>31</v>
      </c>
      <c r="K28" s="2" t="s">
        <v>31</v>
      </c>
      <c r="L28" s="2">
        <v>0.58578547050000007</v>
      </c>
      <c r="M28" s="2" t="s">
        <v>31</v>
      </c>
      <c r="N28" s="43" t="s">
        <v>31</v>
      </c>
      <c r="O28" s="2" t="s">
        <v>31</v>
      </c>
      <c r="P28" s="2" t="s">
        <v>31</v>
      </c>
      <c r="Q28" s="2" t="s">
        <v>31</v>
      </c>
      <c r="R28" s="2" t="s">
        <v>31</v>
      </c>
      <c r="S28" s="2" t="s">
        <v>31</v>
      </c>
      <c r="T28" s="2" t="s">
        <v>31</v>
      </c>
      <c r="U28" s="2" t="s">
        <v>31</v>
      </c>
      <c r="V28" s="2" t="s">
        <v>31</v>
      </c>
      <c r="W28" s="2" t="s">
        <v>31</v>
      </c>
      <c r="X28" s="2" t="s">
        <v>31</v>
      </c>
      <c r="Y28" s="2" t="s">
        <v>31</v>
      </c>
      <c r="Z28" s="2" t="s">
        <v>31</v>
      </c>
      <c r="AA28" s="2" t="s">
        <v>31</v>
      </c>
    </row>
    <row r="29" spans="1:27">
      <c r="A29" s="38" t="s">
        <v>76</v>
      </c>
      <c r="B29" t="s">
        <v>75</v>
      </c>
      <c r="C29" s="2">
        <v>3.5985</v>
      </c>
      <c r="D29" s="50">
        <v>1.1995</v>
      </c>
      <c r="E29" s="2">
        <v>0.1536285</v>
      </c>
      <c r="F29" s="2">
        <f>C29*E29</f>
        <v>0.55283215725000001</v>
      </c>
      <c r="G29" s="2">
        <f>AVERAGE(H29:Z29)</f>
        <v>0.55283215725000001</v>
      </c>
      <c r="H29" s="2" t="s">
        <v>31</v>
      </c>
      <c r="I29" s="2" t="s">
        <v>31</v>
      </c>
      <c r="J29" s="2">
        <v>0.73710954299999998</v>
      </c>
      <c r="K29" s="2" t="s">
        <v>31</v>
      </c>
      <c r="L29" s="2">
        <v>0.36855477149999999</v>
      </c>
      <c r="M29" s="2" t="s">
        <v>31</v>
      </c>
      <c r="N29" s="43" t="s">
        <v>31</v>
      </c>
      <c r="O29" s="2" t="s">
        <v>31</v>
      </c>
      <c r="P29" s="2" t="s">
        <v>31</v>
      </c>
      <c r="Q29" s="2" t="s">
        <v>31</v>
      </c>
      <c r="R29" s="2" t="s">
        <v>31</v>
      </c>
      <c r="S29" s="2" t="s">
        <v>31</v>
      </c>
      <c r="T29" s="2" t="s">
        <v>31</v>
      </c>
      <c r="U29" s="2" t="s">
        <v>31</v>
      </c>
      <c r="V29" s="2" t="s">
        <v>31</v>
      </c>
      <c r="W29" s="2" t="s">
        <v>31</v>
      </c>
      <c r="X29" s="2" t="s">
        <v>31</v>
      </c>
      <c r="Y29" s="2" t="s">
        <v>31</v>
      </c>
      <c r="Z29" s="2" t="s">
        <v>31</v>
      </c>
      <c r="AA29" s="2" t="s">
        <v>31</v>
      </c>
    </row>
    <row r="30" spans="1:27">
      <c r="A30" s="38" t="s">
        <v>118</v>
      </c>
      <c r="B30" t="s">
        <v>87</v>
      </c>
      <c r="C30" s="2">
        <v>3.0489999999999999</v>
      </c>
      <c r="D30" s="50">
        <v>0.94467965099999995</v>
      </c>
      <c r="E30" s="2">
        <v>0.25090519999999999</v>
      </c>
      <c r="F30" s="2">
        <f>C30*E30</f>
        <v>0.7650099548</v>
      </c>
      <c r="G30" s="2">
        <f>AVERAGE(H30:Z30)</f>
        <v>0.54401892727000001</v>
      </c>
      <c r="H30" s="2" t="s">
        <v>31</v>
      </c>
      <c r="I30" s="2" t="s">
        <v>31</v>
      </c>
      <c r="J30" s="2" t="s">
        <v>31</v>
      </c>
      <c r="K30" s="2" t="s">
        <v>31</v>
      </c>
      <c r="L30" s="2" t="s">
        <v>31</v>
      </c>
      <c r="M30" s="2" t="s">
        <v>31</v>
      </c>
      <c r="N30" s="46" t="s">
        <v>31</v>
      </c>
      <c r="O30" s="2">
        <v>0.27474119399999997</v>
      </c>
      <c r="P30" s="2" t="s">
        <v>31</v>
      </c>
      <c r="Q30" s="2" t="s">
        <v>31</v>
      </c>
      <c r="R30" s="2">
        <v>0.68472029079999996</v>
      </c>
      <c r="S30" s="2">
        <v>0.16735376840000002</v>
      </c>
      <c r="T30" s="2">
        <v>3.9517569000000002E-2</v>
      </c>
      <c r="U30" s="2">
        <v>0.25333061693333336</v>
      </c>
      <c r="V30" s="2">
        <v>0.1753827348</v>
      </c>
      <c r="W30" s="2" t="s">
        <v>31</v>
      </c>
      <c r="X30" s="2" t="s">
        <v>31</v>
      </c>
      <c r="Y30" s="2">
        <v>0.43903391895999999</v>
      </c>
      <c r="Z30" s="2">
        <v>2.3180713252666663</v>
      </c>
      <c r="AA30" s="2">
        <v>3.33703916E-2</v>
      </c>
    </row>
    <row r="31" spans="1:27">
      <c r="A31" s="38" t="s">
        <v>161</v>
      </c>
      <c r="B31" t="s">
        <v>162</v>
      </c>
      <c r="C31" s="2">
        <v>3.4159999999999999</v>
      </c>
      <c r="D31" s="50">
        <v>1.3884560159999999</v>
      </c>
      <c r="E31" s="2">
        <v>0.1135254</v>
      </c>
      <c r="F31" s="2">
        <f>C31*E31</f>
        <v>0.3878027664</v>
      </c>
      <c r="G31" s="2">
        <f>AVERAGE(H31:Z31)</f>
        <v>0.47282383054999999</v>
      </c>
      <c r="H31" s="2" t="s">
        <v>31</v>
      </c>
      <c r="I31" s="2" t="s">
        <v>31</v>
      </c>
      <c r="J31" s="2" t="s">
        <v>31</v>
      </c>
      <c r="K31" s="2" t="s">
        <v>31</v>
      </c>
      <c r="L31" s="2" t="s">
        <v>31</v>
      </c>
      <c r="M31" s="2" t="s">
        <v>31</v>
      </c>
      <c r="N31" s="43" t="s">
        <v>31</v>
      </c>
      <c r="O31" s="2" t="s">
        <v>31</v>
      </c>
      <c r="P31" s="2" t="s">
        <v>31</v>
      </c>
      <c r="Q31" s="2" t="s">
        <v>31</v>
      </c>
      <c r="R31" s="2">
        <v>0.16597413480000001</v>
      </c>
      <c r="S31" s="2" t="s">
        <v>31</v>
      </c>
      <c r="T31" s="2">
        <v>0.14974000260000001</v>
      </c>
      <c r="U31" s="2">
        <v>0.30931887319999996</v>
      </c>
      <c r="V31" s="2" t="s">
        <v>31</v>
      </c>
      <c r="W31" s="2" t="s">
        <v>31</v>
      </c>
      <c r="X31" s="2" t="s">
        <v>31</v>
      </c>
      <c r="Y31" s="2" t="s">
        <v>31</v>
      </c>
      <c r="Z31" s="2">
        <v>1.2662623116</v>
      </c>
      <c r="AA31" s="2">
        <v>0.44274905999999997</v>
      </c>
    </row>
    <row r="32" spans="1:27">
      <c r="A32" s="38" t="s">
        <v>86</v>
      </c>
      <c r="B32" t="s">
        <v>87</v>
      </c>
      <c r="C32" s="2">
        <v>4.7353333333333332</v>
      </c>
      <c r="D32" s="50">
        <v>3.8398647430000001</v>
      </c>
      <c r="E32" s="2">
        <v>2.5792000000000006E-2</v>
      </c>
      <c r="F32" s="2">
        <f>C32*E32</f>
        <v>0.12213371733333336</v>
      </c>
      <c r="G32" s="2">
        <f>AVERAGE(H32:Z32)</f>
        <v>0.18229463200000001</v>
      </c>
      <c r="H32" s="2" t="s">
        <v>31</v>
      </c>
      <c r="I32" s="2" t="s">
        <v>31</v>
      </c>
      <c r="J32" s="2" t="s">
        <v>31</v>
      </c>
      <c r="K32" s="2" t="s">
        <v>31</v>
      </c>
      <c r="L32" s="2" t="s">
        <v>31</v>
      </c>
      <c r="M32" s="2" t="s">
        <v>31</v>
      </c>
      <c r="N32" s="46" t="s">
        <v>31</v>
      </c>
      <c r="O32" s="2" t="s">
        <v>31</v>
      </c>
      <c r="P32" s="2" t="s">
        <v>31</v>
      </c>
      <c r="Q32" s="2" t="s">
        <v>31</v>
      </c>
      <c r="R32" s="2">
        <v>4.1396160000000001E-2</v>
      </c>
      <c r="S32" s="2" t="s">
        <v>31</v>
      </c>
      <c r="T32" s="2" t="s">
        <v>31</v>
      </c>
      <c r="U32" s="2">
        <v>2.927392E-3</v>
      </c>
      <c r="V32" s="2" t="s">
        <v>31</v>
      </c>
      <c r="W32" s="2" t="s">
        <v>31</v>
      </c>
      <c r="X32" s="2" t="s">
        <v>31</v>
      </c>
      <c r="Y32" s="2">
        <v>0.61400435200000003</v>
      </c>
      <c r="Z32" s="2">
        <v>7.0850624000000001E-2</v>
      </c>
      <c r="AA32" s="2">
        <v>6.9638400000000009E-4</v>
      </c>
    </row>
    <row r="33" spans="1:27">
      <c r="A33" s="38" t="s">
        <v>30</v>
      </c>
      <c r="B33" t="s">
        <v>33</v>
      </c>
      <c r="C33" s="2">
        <v>3.5523869047619047E-2</v>
      </c>
      <c r="D33" s="50">
        <v>2.1936210000000001E-2</v>
      </c>
      <c r="E33" s="2">
        <v>5.0789972000000025</v>
      </c>
      <c r="F33" s="2">
        <f>C33*E33</f>
        <v>0.18042563142602389</v>
      </c>
      <c r="G33" s="2">
        <f>AVERAGE(H33:Z33)</f>
        <v>0.16330780623378754</v>
      </c>
      <c r="H33" s="2">
        <v>8.8035951466666679E-2</v>
      </c>
      <c r="I33" s="2" t="s">
        <v>31</v>
      </c>
      <c r="J33" s="2">
        <v>3.0111197685714288E-3</v>
      </c>
      <c r="K33" s="2" t="s">
        <v>31</v>
      </c>
      <c r="L33" s="2">
        <v>5.9678217100000005E-3</v>
      </c>
      <c r="M33" s="2" t="s">
        <v>31</v>
      </c>
      <c r="N33" s="46" t="s">
        <v>31</v>
      </c>
      <c r="O33" s="2">
        <v>0.11262676291</v>
      </c>
      <c r="P33" s="2" t="s">
        <v>31</v>
      </c>
      <c r="Q33" s="2">
        <v>0.22093637819999998</v>
      </c>
      <c r="R33" s="2">
        <v>4.7742573679999999E-3</v>
      </c>
      <c r="S33" s="2">
        <v>1.5236991599999999E-2</v>
      </c>
      <c r="T33" s="2">
        <v>0.29712133619999997</v>
      </c>
      <c r="U33" s="2">
        <v>1.3357762636000001</v>
      </c>
      <c r="V33" s="2">
        <v>1.5812611282666669E-2</v>
      </c>
      <c r="W33" s="2">
        <v>5.0789972000000001E-3</v>
      </c>
      <c r="X33" s="2">
        <v>1.3543992533333332E-2</v>
      </c>
      <c r="Y33" s="2" t="s">
        <v>31</v>
      </c>
      <c r="Z33" s="2">
        <v>5.0789972000000001E-3</v>
      </c>
      <c r="AA33" s="2" t="s">
        <v>31</v>
      </c>
    </row>
    <row r="34" spans="1:27">
      <c r="A34" s="38" t="s">
        <v>127</v>
      </c>
      <c r="B34" t="s">
        <v>129</v>
      </c>
      <c r="C34" s="2">
        <v>0.83350000000000002</v>
      </c>
      <c r="D34" s="50">
        <v>0.2225</v>
      </c>
      <c r="E34" s="2">
        <v>0.25420262400000004</v>
      </c>
      <c r="F34" s="2">
        <f>C34*E34</f>
        <v>0.21187788710400005</v>
      </c>
      <c r="G34" s="2">
        <f>AVERAGE(H34:Z34)</f>
        <v>0.15531780326400002</v>
      </c>
      <c r="H34" s="2" t="s">
        <v>31</v>
      </c>
      <c r="I34" s="2" t="s">
        <v>31</v>
      </c>
      <c r="J34" s="47" t="s">
        <v>31</v>
      </c>
      <c r="K34" s="47" t="s">
        <v>31</v>
      </c>
      <c r="L34" s="47" t="s">
        <v>31</v>
      </c>
      <c r="M34" s="47" t="s">
        <v>31</v>
      </c>
      <c r="N34" s="46" t="s">
        <v>31</v>
      </c>
      <c r="O34" s="47" t="s">
        <v>31</v>
      </c>
      <c r="P34" s="47" t="s">
        <v>31</v>
      </c>
      <c r="Q34" s="47" t="s">
        <v>31</v>
      </c>
      <c r="R34" s="47" t="s">
        <v>31</v>
      </c>
      <c r="S34" s="47" t="s">
        <v>31</v>
      </c>
      <c r="T34" s="47" t="s">
        <v>31</v>
      </c>
      <c r="U34" s="47">
        <v>0.15531780326400002</v>
      </c>
      <c r="V34" s="47" t="s">
        <v>31</v>
      </c>
      <c r="W34" s="47" t="s">
        <v>31</v>
      </c>
      <c r="X34" s="47" t="s">
        <v>31</v>
      </c>
      <c r="Y34" s="47" t="s">
        <v>31</v>
      </c>
      <c r="Z34" s="47" t="s">
        <v>31</v>
      </c>
      <c r="AA34" s="47">
        <v>0.26843797094400007</v>
      </c>
    </row>
    <row r="35" spans="1:27">
      <c r="A35" s="38" t="s">
        <v>61</v>
      </c>
      <c r="B35" t="s">
        <v>59</v>
      </c>
      <c r="C35" s="2">
        <v>8.4816086288571433E-3</v>
      </c>
      <c r="D35" s="50">
        <v>2.0069689999999999E-3</v>
      </c>
      <c r="E35" s="2">
        <v>11.040159900000003</v>
      </c>
      <c r="F35" s="2">
        <f>C35*E35</f>
        <v>9.3638315471802638E-2</v>
      </c>
      <c r="G35" s="2">
        <f>AVERAGE(H35:Z35)</f>
        <v>9.3638315471802611E-2</v>
      </c>
      <c r="H35" s="2" t="s">
        <v>31</v>
      </c>
      <c r="I35" s="2">
        <v>7.7281119300000006E-2</v>
      </c>
      <c r="J35" s="2" t="s">
        <v>31</v>
      </c>
      <c r="K35" s="2" t="s">
        <v>31</v>
      </c>
      <c r="L35" s="2" t="s">
        <v>31</v>
      </c>
      <c r="M35" s="2" t="s">
        <v>31</v>
      </c>
      <c r="N35" s="47">
        <v>5.9705661059013065E-2</v>
      </c>
      <c r="O35" s="2">
        <v>0.1656023985</v>
      </c>
      <c r="P35" s="2" t="s">
        <v>31</v>
      </c>
      <c r="Q35" s="2">
        <v>4.4160639600000003E-2</v>
      </c>
      <c r="R35" s="2" t="s">
        <v>31</v>
      </c>
      <c r="S35" s="2" t="s">
        <v>31</v>
      </c>
      <c r="T35" s="2" t="s">
        <v>31</v>
      </c>
      <c r="U35" s="2" t="s">
        <v>31</v>
      </c>
      <c r="V35" s="2" t="s">
        <v>31</v>
      </c>
      <c r="W35" s="2" t="s">
        <v>31</v>
      </c>
      <c r="X35" s="2">
        <v>0.1214417589</v>
      </c>
      <c r="Y35" s="2" t="s">
        <v>31</v>
      </c>
      <c r="Z35" s="2" t="s">
        <v>31</v>
      </c>
      <c r="AA35" s="2" t="s">
        <v>31</v>
      </c>
    </row>
    <row r="36" spans="1:27">
      <c r="A36" s="38" t="s">
        <v>102</v>
      </c>
      <c r="B36" t="s">
        <v>82</v>
      </c>
      <c r="C36" s="2">
        <v>4.1273076923076921</v>
      </c>
      <c r="D36" s="50">
        <v>1.409973747</v>
      </c>
      <c r="E36" s="2">
        <v>2.1236599999999998E-2</v>
      </c>
      <c r="F36" s="2">
        <f>C36*E36</f>
        <v>8.7649982538461527E-2</v>
      </c>
      <c r="G36" s="2">
        <f>AVERAGE(H36:Z36)</f>
        <v>6.924511978999999E-2</v>
      </c>
      <c r="H36" s="2" t="s">
        <v>31</v>
      </c>
      <c r="I36" s="2" t="s">
        <v>31</v>
      </c>
      <c r="J36" s="47" t="s">
        <v>31</v>
      </c>
      <c r="K36" s="47" t="s">
        <v>31</v>
      </c>
      <c r="L36" s="47" t="s">
        <v>31</v>
      </c>
      <c r="M36" s="47" t="s">
        <v>31</v>
      </c>
      <c r="N36" s="43" t="s">
        <v>31</v>
      </c>
      <c r="O36" s="47" t="s">
        <v>31</v>
      </c>
      <c r="P36" s="47" t="s">
        <v>31</v>
      </c>
      <c r="Q36" s="47" t="s">
        <v>31</v>
      </c>
      <c r="R36" s="47">
        <v>5.8400650000000002E-3</v>
      </c>
      <c r="S36" s="47" t="s">
        <v>31</v>
      </c>
      <c r="T36" s="47">
        <v>4.6423207599999995E-2</v>
      </c>
      <c r="U36" s="47">
        <v>0.18195518879999997</v>
      </c>
      <c r="V36" s="47" t="s">
        <v>31</v>
      </c>
      <c r="W36" s="47" t="s">
        <v>31</v>
      </c>
      <c r="X36" s="47" t="s">
        <v>31</v>
      </c>
      <c r="Y36" s="47">
        <v>6.8488034999999989E-2</v>
      </c>
      <c r="Z36" s="47">
        <v>4.3519102549999994E-2</v>
      </c>
      <c r="AA36" s="47">
        <v>5.8400649999999991E-2</v>
      </c>
    </row>
    <row r="37" spans="1:27">
      <c r="A37" s="38" t="s">
        <v>219</v>
      </c>
      <c r="B37" t="s">
        <v>67</v>
      </c>
      <c r="C37" s="2">
        <v>0.11799999999999999</v>
      </c>
      <c r="D37" s="50" t="s">
        <v>31</v>
      </c>
      <c r="E37" s="2">
        <v>0.47161800000000009</v>
      </c>
      <c r="F37" s="2">
        <f>C37*E37</f>
        <v>5.5650924000000011E-2</v>
      </c>
      <c r="G37" s="2">
        <f>AVERAGE(H37:Z37)</f>
        <v>5.5650924000000011E-2</v>
      </c>
      <c r="H37" s="2" t="s">
        <v>31</v>
      </c>
      <c r="I37" s="2" t="s">
        <v>31</v>
      </c>
      <c r="J37" s="2" t="s">
        <v>31</v>
      </c>
      <c r="K37" s="2" t="s">
        <v>31</v>
      </c>
      <c r="L37" s="2" t="s">
        <v>31</v>
      </c>
      <c r="M37" s="2" t="s">
        <v>31</v>
      </c>
      <c r="N37" s="46" t="s">
        <v>31</v>
      </c>
      <c r="O37" s="2" t="s">
        <v>31</v>
      </c>
      <c r="P37" s="2" t="s">
        <v>31</v>
      </c>
      <c r="Q37" s="2" t="s">
        <v>31</v>
      </c>
      <c r="R37" s="2" t="s">
        <v>31</v>
      </c>
      <c r="S37" s="2" t="s">
        <v>31</v>
      </c>
      <c r="T37" s="2" t="s">
        <v>31</v>
      </c>
      <c r="U37" s="2" t="s">
        <v>31</v>
      </c>
      <c r="V37" s="2" t="s">
        <v>31</v>
      </c>
      <c r="W37" s="2" t="s">
        <v>31</v>
      </c>
      <c r="X37" s="2" t="s">
        <v>31</v>
      </c>
      <c r="Y37" s="2" t="s">
        <v>31</v>
      </c>
      <c r="Z37" s="2">
        <v>5.5650924000000011E-2</v>
      </c>
      <c r="AA37" s="2" t="s">
        <v>31</v>
      </c>
    </row>
    <row r="38" spans="1:27">
      <c r="A38" s="38" t="s">
        <v>139</v>
      </c>
      <c r="B38" t="s">
        <v>33</v>
      </c>
      <c r="C38" s="2">
        <v>6.9999999999999993E-3</v>
      </c>
      <c r="D38" s="50">
        <v>1.414214E-3</v>
      </c>
      <c r="E38" s="47">
        <v>5.3881600000000009</v>
      </c>
      <c r="F38" s="2">
        <f>C38*E38</f>
        <v>3.771712E-2</v>
      </c>
      <c r="G38" s="2">
        <f>AVERAGE(H38:Z38)</f>
        <v>3.2328960000000004E-2</v>
      </c>
      <c r="H38" s="2" t="s">
        <v>31</v>
      </c>
      <c r="I38" s="2" t="s">
        <v>31</v>
      </c>
      <c r="J38" s="2" t="s">
        <v>31</v>
      </c>
      <c r="K38" s="2" t="s">
        <v>31</v>
      </c>
      <c r="L38" s="2" t="s">
        <v>31</v>
      </c>
      <c r="M38" s="2" t="s">
        <v>31</v>
      </c>
      <c r="N38" s="46" t="s">
        <v>31</v>
      </c>
      <c r="O38" s="2" t="s">
        <v>31</v>
      </c>
      <c r="P38" s="2" t="s">
        <v>31</v>
      </c>
      <c r="Q38" s="2" t="s">
        <v>31</v>
      </c>
      <c r="R38" s="2" t="s">
        <v>31</v>
      </c>
      <c r="S38" s="2" t="s">
        <v>31</v>
      </c>
      <c r="T38" s="2">
        <v>2.6940800000000004E-2</v>
      </c>
      <c r="U38" s="2">
        <v>3.771712E-2</v>
      </c>
      <c r="V38" s="2" t="s">
        <v>31</v>
      </c>
      <c r="W38" s="2" t="s">
        <v>31</v>
      </c>
      <c r="X38" s="2" t="s">
        <v>31</v>
      </c>
      <c r="Y38" s="2" t="s">
        <v>31</v>
      </c>
      <c r="Z38" s="2" t="s">
        <v>31</v>
      </c>
      <c r="AA38" s="2">
        <v>5.9269760000000005E-2</v>
      </c>
    </row>
    <row r="39" spans="1:27">
      <c r="A39" s="38" t="s">
        <v>157</v>
      </c>
      <c r="B39" t="s">
        <v>87</v>
      </c>
      <c r="C39" s="2">
        <v>6.7333333333333342E-2</v>
      </c>
      <c r="D39" s="50">
        <v>3.6269056000000001E-2</v>
      </c>
      <c r="E39" s="2">
        <v>0.1690458</v>
      </c>
      <c r="F39" s="2">
        <f>C39*E39</f>
        <v>1.1382417200000002E-2</v>
      </c>
      <c r="G39" s="2">
        <f>AVERAGE(H39:Z39)</f>
        <v>1.5805782299999998E-2</v>
      </c>
      <c r="H39" s="2" t="s">
        <v>31</v>
      </c>
      <c r="I39" s="2" t="s">
        <v>31</v>
      </c>
      <c r="J39" s="47" t="s">
        <v>31</v>
      </c>
      <c r="K39" s="47" t="s">
        <v>31</v>
      </c>
      <c r="L39" s="47" t="s">
        <v>31</v>
      </c>
      <c r="M39" s="47" t="s">
        <v>31</v>
      </c>
      <c r="N39" s="46" t="s">
        <v>31</v>
      </c>
      <c r="O39" s="47" t="s">
        <v>31</v>
      </c>
      <c r="P39" s="47" t="s">
        <v>31</v>
      </c>
      <c r="Q39" s="47" t="s">
        <v>31</v>
      </c>
      <c r="R39" s="47" t="s">
        <v>31</v>
      </c>
      <c r="S39" s="47" t="s">
        <v>31</v>
      </c>
      <c r="T39" s="47">
        <v>2.3159274599999998E-2</v>
      </c>
      <c r="U39" s="47">
        <v>8.4522899999999995E-3</v>
      </c>
      <c r="V39" s="47" t="s">
        <v>31</v>
      </c>
      <c r="W39" s="47" t="s">
        <v>31</v>
      </c>
      <c r="X39" s="47" t="s">
        <v>31</v>
      </c>
      <c r="Y39" s="47" t="s">
        <v>31</v>
      </c>
      <c r="Z39" s="47" t="s">
        <v>31</v>
      </c>
      <c r="AA39" s="47">
        <v>2.5356869999999996E-3</v>
      </c>
    </row>
    <row r="40" spans="1:27">
      <c r="A40" s="38"/>
      <c r="G40" s="21"/>
      <c r="H40" s="27"/>
      <c r="I40" s="27"/>
      <c r="J40" s="27"/>
      <c r="K40" s="27"/>
      <c r="L40" s="27"/>
    </row>
    <row r="41" spans="1:27">
      <c r="A41" s="38"/>
    </row>
    <row r="42" spans="1:27">
      <c r="A42" s="38"/>
    </row>
    <row r="43" spans="1:27">
      <c r="A43" s="38"/>
    </row>
    <row r="44" spans="1:27">
      <c r="A44" s="38"/>
    </row>
    <row r="47" spans="1:27">
      <c r="A47" s="38"/>
    </row>
    <row r="48" spans="1:27">
      <c r="A48" s="42"/>
    </row>
    <row r="49" spans="1:1">
      <c r="A49" s="42"/>
    </row>
    <row r="50" spans="1:1">
      <c r="A50" s="22"/>
    </row>
    <row r="51" spans="1:1">
      <c r="A51" s="22"/>
    </row>
    <row r="52" spans="1:1">
      <c r="A52" s="22"/>
    </row>
    <row r="53" spans="1:1">
      <c r="A53" s="22"/>
    </row>
    <row r="54" spans="1:1">
      <c r="A54" s="22"/>
    </row>
    <row r="55" spans="1:1">
      <c r="A55" s="22"/>
    </row>
    <row r="56" spans="1:1">
      <c r="A56" s="22"/>
    </row>
    <row r="57" spans="1:1">
      <c r="A57" s="22"/>
    </row>
    <row r="58" spans="1:1">
      <c r="A58" s="22"/>
    </row>
    <row r="59" spans="1:1">
      <c r="A59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4" spans="1:1">
      <c r="A64" s="25"/>
    </row>
    <row r="65" spans="1:1">
      <c r="A65" s="25"/>
    </row>
    <row r="66" spans="1:1">
      <c r="A66" s="38"/>
    </row>
    <row r="67" spans="1:1">
      <c r="A67" s="38"/>
    </row>
    <row r="68" spans="1:1">
      <c r="A68" s="38"/>
    </row>
    <row r="69" spans="1:1">
      <c r="A69" s="38"/>
    </row>
    <row r="70" spans="1:1">
      <c r="A70" s="38"/>
    </row>
    <row r="71" spans="1:1">
      <c r="A71" s="38"/>
    </row>
    <row r="72" spans="1:1">
      <c r="A72" s="38"/>
    </row>
    <row r="73" spans="1:1">
      <c r="A73" s="38"/>
    </row>
    <row r="74" spans="1:1">
      <c r="A74" s="38"/>
    </row>
    <row r="75" spans="1:1">
      <c r="A75" s="38"/>
    </row>
    <row r="76" spans="1:1">
      <c r="A76" s="38"/>
    </row>
    <row r="77" spans="1:1">
      <c r="A77" s="38"/>
    </row>
    <row r="78" spans="1:1">
      <c r="A78" s="38"/>
    </row>
    <row r="79" spans="1:1">
      <c r="A79" s="38"/>
    </row>
    <row r="80" spans="1:1">
      <c r="A80" s="38"/>
    </row>
    <row r="81" spans="1:1">
      <c r="A81" s="38"/>
    </row>
    <row r="82" spans="1:1">
      <c r="A82" s="38"/>
    </row>
    <row r="83" spans="1:1">
      <c r="A83" s="38"/>
    </row>
    <row r="84" spans="1:1">
      <c r="A84" s="38"/>
    </row>
    <row r="85" spans="1:1">
      <c r="A85" s="38"/>
    </row>
    <row r="86" spans="1:1">
      <c r="A86" s="38"/>
    </row>
    <row r="87" spans="1:1">
      <c r="A87" s="38"/>
    </row>
    <row r="88" spans="1:1">
      <c r="A88" s="38"/>
    </row>
    <row r="89" spans="1:1">
      <c r="A89" s="38"/>
    </row>
    <row r="90" spans="1:1">
      <c r="A90" s="38"/>
    </row>
    <row r="91" spans="1:1">
      <c r="A91" s="38"/>
    </row>
    <row r="92" spans="1:1">
      <c r="A92" s="38"/>
    </row>
    <row r="93" spans="1:1">
      <c r="A93" s="38"/>
    </row>
    <row r="94" spans="1:1">
      <c r="A94" s="38"/>
    </row>
    <row r="95" spans="1:1">
      <c r="A95" s="38"/>
    </row>
    <row r="96" spans="1:1">
      <c r="A96" s="38"/>
    </row>
    <row r="97" spans="1:1">
      <c r="A97" s="38"/>
    </row>
    <row r="98" spans="1:1">
      <c r="A98" s="38"/>
    </row>
    <row r="99" spans="1:1">
      <c r="A99" s="38"/>
    </row>
    <row r="100" spans="1:1">
      <c r="A100" s="38"/>
    </row>
    <row r="101" spans="1:1">
      <c r="A101" s="38"/>
    </row>
    <row r="102" spans="1:1">
      <c r="A102" s="38"/>
    </row>
    <row r="103" spans="1:1">
      <c r="A103" s="38"/>
    </row>
    <row r="104" spans="1:1">
      <c r="A104" s="38"/>
    </row>
    <row r="105" spans="1:1">
      <c r="A105" s="38"/>
    </row>
    <row r="106" spans="1:1">
      <c r="A106" s="38"/>
    </row>
    <row r="107" spans="1:1">
      <c r="A107" s="38"/>
    </row>
    <row r="108" spans="1:1">
      <c r="A108" s="38"/>
    </row>
    <row r="109" spans="1:1">
      <c r="A109" s="38"/>
    </row>
    <row r="110" spans="1:1">
      <c r="A110" s="38"/>
    </row>
    <row r="111" spans="1:1">
      <c r="A111" s="38"/>
    </row>
    <row r="112" spans="1:1">
      <c r="A112" s="38"/>
    </row>
    <row r="113" spans="1:1">
      <c r="A113" s="38"/>
    </row>
    <row r="114" spans="1:1">
      <c r="A114" s="38"/>
    </row>
    <row r="115" spans="1:1">
      <c r="A115" s="38"/>
    </row>
    <row r="116" spans="1:1">
      <c r="A116" s="38"/>
    </row>
    <row r="117" spans="1:1">
      <c r="A117" s="38"/>
    </row>
    <row r="118" spans="1:1">
      <c r="A118" s="38"/>
    </row>
    <row r="119" spans="1:1">
      <c r="A119" s="38"/>
    </row>
    <row r="120" spans="1:1">
      <c r="A120" s="38"/>
    </row>
    <row r="121" spans="1:1">
      <c r="A121" s="38"/>
    </row>
    <row r="122" spans="1:1">
      <c r="A122" s="38"/>
    </row>
    <row r="123" spans="1:1">
      <c r="A123" s="38"/>
    </row>
  </sheetData>
  <sortState xmlns:xlrd2="http://schemas.microsoft.com/office/spreadsheetml/2017/richdata2" ref="A2:AB123">
    <sortCondition descending="1" ref="G2:G12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1"/>
  <sheetViews>
    <sheetView zoomScale="125" zoomScaleNormal="125" zoomScalePageLayoutView="125" workbookViewId="0">
      <selection activeCell="B34" sqref="B34"/>
    </sheetView>
  </sheetViews>
  <sheetFormatPr baseColWidth="10" defaultRowHeight="16"/>
  <cols>
    <col min="1" max="1" width="17.83203125" bestFit="1" customWidth="1"/>
  </cols>
  <sheetData>
    <row r="1" spans="1:7">
      <c r="A1" s="1" t="s">
        <v>11</v>
      </c>
      <c r="B1" s="36" t="s">
        <v>285</v>
      </c>
      <c r="F1" s="13"/>
    </row>
    <row r="2" spans="1:7">
      <c r="A2" s="1" t="s">
        <v>1</v>
      </c>
      <c r="B2" s="36" t="s">
        <v>301</v>
      </c>
      <c r="F2" s="55"/>
    </row>
    <row r="3" spans="1:7">
      <c r="A3" s="1" t="s">
        <v>8</v>
      </c>
      <c r="B3" t="s">
        <v>302</v>
      </c>
      <c r="F3" s="55"/>
    </row>
    <row r="4" spans="1:7">
      <c r="A4" s="1" t="s">
        <v>0</v>
      </c>
      <c r="B4" s="36" t="s">
        <v>277</v>
      </c>
      <c r="F4" s="55"/>
    </row>
    <row r="5" spans="1:7">
      <c r="A5" s="1" t="s">
        <v>9</v>
      </c>
      <c r="B5" s="36" t="s">
        <v>283</v>
      </c>
      <c r="F5" s="55"/>
    </row>
    <row r="6" spans="1:7">
      <c r="A6" s="1" t="s">
        <v>10</v>
      </c>
      <c r="B6" s="36" t="s">
        <v>284</v>
      </c>
      <c r="F6" s="55"/>
    </row>
    <row r="7" spans="1:7">
      <c r="A7" s="1" t="s">
        <v>28</v>
      </c>
      <c r="B7" s="36" t="s">
        <v>303</v>
      </c>
      <c r="F7" s="55"/>
    </row>
    <row r="8" spans="1:7">
      <c r="A8" s="1" t="s">
        <v>2</v>
      </c>
      <c r="B8" s="36" t="s">
        <v>278</v>
      </c>
      <c r="F8" s="55"/>
    </row>
    <row r="9" spans="1:7">
      <c r="A9" s="1" t="s">
        <v>3</v>
      </c>
      <c r="B9" s="36" t="s">
        <v>279</v>
      </c>
      <c r="F9" s="55"/>
      <c r="G9" s="36"/>
    </row>
    <row r="10" spans="1:7">
      <c r="A10" s="1" t="s">
        <v>4</v>
      </c>
      <c r="B10" s="36" t="s">
        <v>280</v>
      </c>
      <c r="F10" s="55"/>
      <c r="G10" s="36"/>
    </row>
    <row r="11" spans="1:7">
      <c r="A11" s="1" t="s">
        <v>5</v>
      </c>
      <c r="B11" s="36" t="s">
        <v>281</v>
      </c>
      <c r="F11" s="56"/>
      <c r="G11" s="36"/>
    </row>
    <row r="12" spans="1:7">
      <c r="A12" s="1" t="s">
        <v>6</v>
      </c>
      <c r="B12" s="36" t="s">
        <v>282</v>
      </c>
      <c r="F12" s="56"/>
      <c r="G12" s="36"/>
    </row>
    <row r="13" spans="1:7">
      <c r="A13" s="3" t="s">
        <v>7</v>
      </c>
      <c r="B13" t="s">
        <v>308</v>
      </c>
      <c r="F13" s="55"/>
    </row>
    <row r="14" spans="1:7">
      <c r="A14" s="1" t="s">
        <v>12</v>
      </c>
      <c r="B14" s="54" t="s">
        <v>286</v>
      </c>
      <c r="F14" s="55"/>
    </row>
    <row r="15" spans="1:7">
      <c r="A15" s="1" t="s">
        <v>13</v>
      </c>
      <c r="B15" s="54" t="s">
        <v>287</v>
      </c>
      <c r="F15" s="55"/>
      <c r="G15" s="36"/>
    </row>
    <row r="16" spans="1:7">
      <c r="A16" s="1" t="s">
        <v>14</v>
      </c>
      <c r="B16" s="54" t="s">
        <v>288</v>
      </c>
      <c r="F16" s="55"/>
      <c r="G16" s="36"/>
    </row>
    <row r="17" spans="1:9">
      <c r="A17" s="1" t="s">
        <v>15</v>
      </c>
      <c r="B17" s="54" t="s">
        <v>289</v>
      </c>
      <c r="F17" s="55"/>
      <c r="G17" s="36"/>
    </row>
    <row r="18" spans="1:9">
      <c r="A18" s="1" t="s">
        <v>16</v>
      </c>
      <c r="B18" s="54" t="s">
        <v>290</v>
      </c>
      <c r="F18" s="55"/>
      <c r="G18" s="36"/>
    </row>
    <row r="19" spans="1:9">
      <c r="A19" s="1" t="s">
        <v>17</v>
      </c>
      <c r="B19" s="54" t="s">
        <v>291</v>
      </c>
      <c r="F19" s="57"/>
      <c r="G19" s="36"/>
    </row>
    <row r="20" spans="1:9">
      <c r="A20" s="1" t="s">
        <v>18</v>
      </c>
      <c r="B20" s="54" t="s">
        <v>292</v>
      </c>
      <c r="F20" s="57"/>
      <c r="G20" s="36"/>
    </row>
    <row r="21" spans="1:9">
      <c r="A21" s="1" t="s">
        <v>19</v>
      </c>
      <c r="B21" s="54" t="s">
        <v>293</v>
      </c>
      <c r="F21" s="58"/>
      <c r="G21" s="36"/>
    </row>
    <row r="22" spans="1:9">
      <c r="A22" s="1" t="s">
        <v>20</v>
      </c>
      <c r="B22" s="54" t="s">
        <v>294</v>
      </c>
      <c r="F22" s="58"/>
    </row>
    <row r="23" spans="1:9">
      <c r="A23" s="1" t="s">
        <v>21</v>
      </c>
      <c r="B23" s="54" t="s">
        <v>295</v>
      </c>
      <c r="F23" s="58"/>
      <c r="G23" s="54"/>
    </row>
    <row r="24" spans="1:9">
      <c r="A24" s="1" t="s">
        <v>22</v>
      </c>
      <c r="B24" s="54" t="s">
        <v>296</v>
      </c>
      <c r="F24" s="58"/>
      <c r="G24" s="36"/>
    </row>
    <row r="25" spans="1:9">
      <c r="A25" s="1" t="s">
        <v>23</v>
      </c>
      <c r="B25" s="54" t="s">
        <v>297</v>
      </c>
      <c r="F25" s="58"/>
      <c r="G25" s="36"/>
    </row>
    <row r="26" spans="1:9">
      <c r="A26" s="1" t="s">
        <v>24</v>
      </c>
      <c r="B26" s="54" t="s">
        <v>298</v>
      </c>
      <c r="F26" s="56"/>
    </row>
    <row r="27" spans="1:9">
      <c r="A27" s="1" t="s">
        <v>25</v>
      </c>
      <c r="B27" s="54" t="s">
        <v>299</v>
      </c>
      <c r="F27" s="56"/>
    </row>
    <row r="28" spans="1:9">
      <c r="A28" s="1" t="s">
        <v>26</v>
      </c>
      <c r="B28" s="54" t="s">
        <v>300</v>
      </c>
      <c r="F28" s="56"/>
    </row>
    <row r="29" spans="1:9">
      <c r="A29" s="1" t="s">
        <v>27</v>
      </c>
      <c r="B29" s="54" t="s">
        <v>304</v>
      </c>
      <c r="F29" s="56"/>
    </row>
    <row r="30" spans="1:9">
      <c r="A30" s="7" t="s">
        <v>227</v>
      </c>
      <c r="B30" s="54" t="s">
        <v>309</v>
      </c>
      <c r="F30" s="13"/>
    </row>
    <row r="31" spans="1:9">
      <c r="A31" s="7" t="s">
        <v>228</v>
      </c>
      <c r="B31" s="54" t="s">
        <v>310</v>
      </c>
      <c r="F31" s="13"/>
    </row>
    <row r="32" spans="1:9">
      <c r="A32" s="7" t="s">
        <v>229</v>
      </c>
      <c r="B32" s="54" t="s">
        <v>311</v>
      </c>
      <c r="H32" s="13"/>
      <c r="I32" s="13"/>
    </row>
    <row r="33" spans="1:9">
      <c r="A33" s="1" t="s">
        <v>230</v>
      </c>
      <c r="B33" t="s">
        <v>312</v>
      </c>
      <c r="H33" s="13"/>
      <c r="I33" s="13"/>
    </row>
    <row r="34" spans="1:9">
      <c r="A34" s="18" t="s">
        <v>275</v>
      </c>
      <c r="B34" s="54" t="s">
        <v>317</v>
      </c>
      <c r="H34" s="13"/>
      <c r="I34" s="55"/>
    </row>
    <row r="35" spans="1:9">
      <c r="A35" s="18" t="s">
        <v>276</v>
      </c>
      <c r="B35" s="54" t="s">
        <v>318</v>
      </c>
      <c r="H35" s="13"/>
      <c r="I35" s="55"/>
    </row>
    <row r="36" spans="1:9">
      <c r="A36" s="18" t="s">
        <v>231</v>
      </c>
      <c r="B36" t="s">
        <v>305</v>
      </c>
      <c r="H36" s="13"/>
      <c r="I36" s="56"/>
    </row>
    <row r="37" spans="1:9">
      <c r="A37" s="18" t="s">
        <v>237</v>
      </c>
      <c r="B37" t="s">
        <v>306</v>
      </c>
    </row>
    <row r="38" spans="1:9">
      <c r="A38" s="19" t="s">
        <v>242</v>
      </c>
      <c r="B38" t="s">
        <v>307</v>
      </c>
    </row>
    <row r="39" spans="1:9">
      <c r="A39" s="41" t="s">
        <v>249</v>
      </c>
      <c r="B39" t="s">
        <v>316</v>
      </c>
    </row>
    <row r="40" spans="1:9">
      <c r="A40" s="41" t="s">
        <v>242</v>
      </c>
      <c r="B40" t="s">
        <v>314</v>
      </c>
      <c r="F40" s="38" t="s">
        <v>313</v>
      </c>
    </row>
    <row r="41" spans="1:9">
      <c r="A41" s="41" t="s">
        <v>272</v>
      </c>
      <c r="B41" t="s">
        <v>315</v>
      </c>
      <c r="F41" s="38"/>
    </row>
    <row r="42" spans="1:9">
      <c r="A42" s="41"/>
    </row>
    <row r="43" spans="1:9">
      <c r="A43" s="41"/>
    </row>
    <row r="44" spans="1:9">
      <c r="A44" s="41"/>
    </row>
    <row r="45" spans="1:9">
      <c r="A45" s="41"/>
    </row>
    <row r="46" spans="1:9">
      <c r="A46" s="41"/>
    </row>
    <row r="47" spans="1:9">
      <c r="A47" s="41"/>
    </row>
    <row r="48" spans="1:9">
      <c r="A48" s="44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1"/>
    </row>
    <row r="55" spans="1:1">
      <c r="A55" s="41"/>
    </row>
    <row r="56" spans="1:1">
      <c r="A56" s="41"/>
    </row>
    <row r="57" spans="1:1">
      <c r="A57" s="41"/>
    </row>
    <row r="58" spans="1:1">
      <c r="A58" s="41"/>
    </row>
    <row r="59" spans="1:1">
      <c r="A59" s="41"/>
    </row>
    <row r="60" spans="1:1">
      <c r="A60" s="41"/>
    </row>
    <row r="61" spans="1:1">
      <c r="A61" s="4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94"/>
  <sheetViews>
    <sheetView workbookViewId="0">
      <selection activeCell="J55" sqref="J55"/>
    </sheetView>
  </sheetViews>
  <sheetFormatPr baseColWidth="10" defaultRowHeight="16"/>
  <cols>
    <col min="1" max="1" width="28" customWidth="1"/>
    <col min="2" max="2" width="19.33203125" bestFit="1" customWidth="1"/>
    <col min="3" max="3" width="16.5" bestFit="1" customWidth="1"/>
    <col min="4" max="4" width="14.83203125" bestFit="1" customWidth="1"/>
    <col min="5" max="6" width="22.1640625" bestFit="1" customWidth="1"/>
    <col min="7" max="7" width="16.33203125" bestFit="1" customWidth="1"/>
    <col min="8" max="8" width="14.6640625" bestFit="1" customWidth="1"/>
    <col min="9" max="9" width="22" bestFit="1" customWidth="1"/>
    <col min="10" max="10" width="22" customWidth="1"/>
    <col min="11" max="11" width="9.5" customWidth="1"/>
    <col min="12" max="12" width="12.6640625" bestFit="1" customWidth="1"/>
    <col min="13" max="13" width="15.83203125" bestFit="1" customWidth="1"/>
    <col min="14" max="14" width="9.6640625" customWidth="1"/>
    <col min="15" max="15" width="12.5" bestFit="1" customWidth="1"/>
    <col min="16" max="16" width="10" customWidth="1"/>
    <col min="17" max="17" width="11.33203125" bestFit="1" customWidth="1"/>
    <col min="18" max="18" width="10" customWidth="1"/>
    <col min="19" max="19" width="12" bestFit="1" customWidth="1"/>
    <col min="20" max="20" width="14.83203125" bestFit="1" customWidth="1"/>
    <col min="21" max="22" width="9.6640625" customWidth="1"/>
    <col min="23" max="23" width="11.33203125" bestFit="1" customWidth="1"/>
    <col min="24" max="24" width="12.1640625" bestFit="1" customWidth="1"/>
    <col min="25" max="25" width="14" bestFit="1" customWidth="1"/>
    <col min="26" max="26" width="14.33203125" bestFit="1" customWidth="1"/>
    <col min="27" max="27" width="13.33203125" bestFit="1" customWidth="1"/>
    <col min="28" max="28" width="9" customWidth="1"/>
    <col min="29" max="29" width="9.5" customWidth="1"/>
    <col min="30" max="30" width="12.6640625" bestFit="1" customWidth="1"/>
    <col min="31" max="31" width="15.83203125" bestFit="1" customWidth="1"/>
    <col min="32" max="32" width="9.6640625" customWidth="1"/>
    <col min="33" max="33" width="12.5" bestFit="1" customWidth="1"/>
    <col min="34" max="34" width="10" customWidth="1"/>
    <col min="35" max="35" width="11.33203125" bestFit="1" customWidth="1"/>
    <col min="36" max="36" width="10" customWidth="1"/>
    <col min="37" max="37" width="12" bestFit="1" customWidth="1"/>
    <col min="38" max="38" width="15.33203125" bestFit="1" customWidth="1"/>
    <col min="39" max="40" width="9.6640625" customWidth="1"/>
    <col min="41" max="41" width="11.33203125" bestFit="1" customWidth="1"/>
    <col min="42" max="42" width="12.1640625" bestFit="1" customWidth="1"/>
    <col min="43" max="43" width="14" bestFit="1" customWidth="1"/>
    <col min="44" max="44" width="14.33203125" bestFit="1" customWidth="1"/>
    <col min="45" max="45" width="13.33203125" bestFit="1" customWidth="1"/>
    <col min="46" max="46" width="9" customWidth="1"/>
    <col min="47" max="47" width="9.5" customWidth="1"/>
    <col min="48" max="48" width="12.6640625" bestFit="1" customWidth="1"/>
    <col min="49" max="49" width="15.83203125" bestFit="1" customWidth="1"/>
    <col min="50" max="50" width="9.6640625" customWidth="1"/>
    <col min="51" max="51" width="12.5" bestFit="1" customWidth="1"/>
    <col min="52" max="52" width="10" customWidth="1"/>
    <col min="53" max="53" width="11.33203125" bestFit="1" customWidth="1"/>
    <col min="54" max="54" width="10" customWidth="1"/>
    <col min="55" max="55" width="12" bestFit="1" customWidth="1"/>
    <col min="56" max="56" width="14.6640625" bestFit="1" customWidth="1"/>
    <col min="57" max="58" width="9.6640625" customWidth="1"/>
    <col min="59" max="59" width="11.33203125" bestFit="1" customWidth="1"/>
    <col min="60" max="60" width="12.1640625" bestFit="1" customWidth="1"/>
    <col min="61" max="61" width="14" bestFit="1" customWidth="1"/>
    <col min="62" max="62" width="14.33203125" bestFit="1" customWidth="1"/>
    <col min="63" max="63" width="13.33203125" bestFit="1" customWidth="1"/>
    <col min="64" max="64" width="9" customWidth="1"/>
    <col min="65" max="65" width="9.5" customWidth="1"/>
    <col min="66" max="66" width="12.6640625" bestFit="1" customWidth="1"/>
    <col min="67" max="67" width="15.83203125" bestFit="1" customWidth="1"/>
    <col min="68" max="68" width="9.6640625" customWidth="1"/>
    <col min="69" max="69" width="12.5" bestFit="1" customWidth="1"/>
    <col min="70" max="70" width="10" customWidth="1"/>
    <col min="71" max="71" width="11.33203125" bestFit="1" customWidth="1"/>
    <col min="72" max="72" width="10" customWidth="1"/>
    <col min="73" max="73" width="12" bestFit="1" customWidth="1"/>
    <col min="74" max="74" width="22.1640625" bestFit="1" customWidth="1"/>
    <col min="75" max="76" width="9.6640625" customWidth="1"/>
    <col min="77" max="77" width="11.33203125" bestFit="1" customWidth="1"/>
    <col min="78" max="78" width="12.1640625" bestFit="1" customWidth="1"/>
    <col min="79" max="79" width="14" bestFit="1" customWidth="1"/>
    <col min="80" max="80" width="14.33203125" bestFit="1" customWidth="1"/>
    <col min="81" max="81" width="13.33203125" bestFit="1" customWidth="1"/>
    <col min="82" max="82" width="9" customWidth="1"/>
    <col min="83" max="83" width="9.5" customWidth="1"/>
    <col min="84" max="84" width="12.6640625" bestFit="1" customWidth="1"/>
    <col min="85" max="85" width="15.83203125" bestFit="1" customWidth="1"/>
    <col min="86" max="86" width="9.6640625" customWidth="1"/>
    <col min="87" max="87" width="12.5" bestFit="1" customWidth="1"/>
    <col min="88" max="88" width="10" customWidth="1"/>
    <col min="89" max="89" width="11.33203125" bestFit="1" customWidth="1"/>
    <col min="90" max="90" width="10" customWidth="1"/>
    <col min="91" max="91" width="12" bestFit="1" customWidth="1"/>
    <col min="92" max="92" width="20" bestFit="1" customWidth="1"/>
    <col min="93" max="93" width="19.33203125" bestFit="1" customWidth="1"/>
    <col min="94" max="94" width="19.83203125" bestFit="1" customWidth="1"/>
    <col min="95" max="95" width="19.33203125" bestFit="1" customWidth="1"/>
    <col min="96" max="96" width="26.83203125" bestFit="1" customWidth="1"/>
  </cols>
  <sheetData>
    <row r="2" spans="1:7">
      <c r="A2" s="10" t="s">
        <v>7</v>
      </c>
      <c r="B2" t="s">
        <v>269</v>
      </c>
    </row>
    <row r="3" spans="1:7">
      <c r="A3" s="10" t="s">
        <v>230</v>
      </c>
      <c r="B3" t="s">
        <v>269</v>
      </c>
    </row>
    <row r="4" spans="1:7">
      <c r="A4" s="10" t="s">
        <v>275</v>
      </c>
      <c r="B4" t="s">
        <v>239</v>
      </c>
    </row>
    <row r="5" spans="1:7">
      <c r="A5" s="10" t="s">
        <v>276</v>
      </c>
      <c r="B5" t="s">
        <v>239</v>
      </c>
    </row>
    <row r="7" spans="1:7">
      <c r="B7" s="10" t="s">
        <v>234</v>
      </c>
    </row>
    <row r="8" spans="1:7">
      <c r="A8" s="10" t="s">
        <v>232</v>
      </c>
      <c r="B8" t="s">
        <v>238</v>
      </c>
      <c r="C8" t="s">
        <v>240</v>
      </c>
      <c r="D8" t="s">
        <v>241</v>
      </c>
      <c r="E8" t="s">
        <v>235</v>
      </c>
      <c r="F8" t="s">
        <v>237</v>
      </c>
      <c r="G8" t="s">
        <v>242</v>
      </c>
    </row>
    <row r="9" spans="1:7">
      <c r="A9" s="11" t="s">
        <v>29</v>
      </c>
      <c r="B9" s="2">
        <v>8</v>
      </c>
      <c r="C9" s="2">
        <v>0.32850000000000001</v>
      </c>
      <c r="D9" s="2">
        <v>0.52276763480536936</v>
      </c>
      <c r="E9" s="2">
        <v>6.334417199999999</v>
      </c>
      <c r="F9">
        <f t="shared" ref="F9:F46" si="0">D9/SQRT(B9)</f>
        <v>0.18482626977786465</v>
      </c>
      <c r="G9">
        <f t="shared" ref="G9:G46" si="1">E9*C9</f>
        <v>2.0808560502</v>
      </c>
    </row>
    <row r="10" spans="1:7">
      <c r="A10" s="60" t="s">
        <v>30</v>
      </c>
      <c r="B10" s="2">
        <v>3</v>
      </c>
      <c r="C10" s="2">
        <v>1.7333333333333336E-2</v>
      </c>
      <c r="D10" s="2">
        <v>2.145538005567213E-2</v>
      </c>
      <c r="E10" s="2">
        <v>5.0789971999999999</v>
      </c>
      <c r="F10">
        <f t="shared" si="0"/>
        <v>1.2387269450708033E-2</v>
      </c>
      <c r="G10">
        <f t="shared" si="1"/>
        <v>8.8035951466666679E-2</v>
      </c>
    </row>
    <row r="11" spans="1:7">
      <c r="A11" s="60" t="s">
        <v>46</v>
      </c>
      <c r="B11" s="2">
        <v>4</v>
      </c>
      <c r="C11" s="2">
        <v>0.62474999999999992</v>
      </c>
      <c r="D11" s="2">
        <v>0.63437600574632924</v>
      </c>
      <c r="E11" s="2">
        <v>5.1789819999999995</v>
      </c>
      <c r="F11">
        <f t="shared" si="0"/>
        <v>0.31718800287316462</v>
      </c>
      <c r="G11">
        <f t="shared" si="1"/>
        <v>3.2355690044999994</v>
      </c>
    </row>
    <row r="12" spans="1:7">
      <c r="A12" s="60" t="s">
        <v>58</v>
      </c>
      <c r="B12" s="2">
        <v>1</v>
      </c>
      <c r="C12" s="2">
        <v>7.6999999999999999E-2</v>
      </c>
      <c r="D12" s="2" t="e">
        <v>#DIV/0!</v>
      </c>
      <c r="E12" s="2">
        <v>14.722417999999999</v>
      </c>
      <c r="F12" t="e">
        <f t="shared" si="0"/>
        <v>#DIV/0!</v>
      </c>
      <c r="G12">
        <f t="shared" si="1"/>
        <v>1.1336261859999999</v>
      </c>
    </row>
    <row r="13" spans="1:7">
      <c r="A13" s="11" t="s">
        <v>62</v>
      </c>
      <c r="B13" s="2">
        <v>5</v>
      </c>
      <c r="C13" s="2">
        <v>0.24717113489475934</v>
      </c>
      <c r="D13" s="2">
        <v>0.24542327759937271</v>
      </c>
      <c r="E13" s="2">
        <v>7.3186321799999989</v>
      </c>
      <c r="F13">
        <f t="shared" si="0"/>
        <v>0.10975662639459975</v>
      </c>
      <c r="G13">
        <f t="shared" si="1"/>
        <v>1.8089546218079062</v>
      </c>
    </row>
    <row r="14" spans="1:7">
      <c r="A14" s="60" t="s">
        <v>63</v>
      </c>
      <c r="B14" s="2">
        <v>1</v>
      </c>
      <c r="C14" s="2">
        <v>0.52585567447379677</v>
      </c>
      <c r="D14" s="2" t="e">
        <v>#DIV/0!</v>
      </c>
      <c r="E14" s="2">
        <v>10.016055</v>
      </c>
      <c r="F14" t="e">
        <f t="shared" si="0"/>
        <v>#DIV/0!</v>
      </c>
      <c r="G14">
        <f t="shared" si="1"/>
        <v>5.2669993575916445</v>
      </c>
    </row>
    <row r="15" spans="1:7">
      <c r="A15" s="60" t="s">
        <v>46</v>
      </c>
      <c r="B15" s="2">
        <v>3</v>
      </c>
      <c r="C15" s="2">
        <v>0.23433333333333337</v>
      </c>
      <c r="D15" s="2">
        <v>0.22922550759750387</v>
      </c>
      <c r="E15" s="2">
        <v>5.1789819999999995</v>
      </c>
      <c r="F15">
        <f t="shared" si="0"/>
        <v>0.13234340851654747</v>
      </c>
      <c r="G15">
        <f t="shared" si="1"/>
        <v>1.2136081153333333</v>
      </c>
    </row>
    <row r="16" spans="1:7">
      <c r="A16" s="60" t="s">
        <v>61</v>
      </c>
      <c r="B16" s="2">
        <v>1</v>
      </c>
      <c r="C16" s="2">
        <v>7.0000000000000001E-3</v>
      </c>
      <c r="D16" s="2" t="e">
        <v>#DIV/0!</v>
      </c>
      <c r="E16" s="2">
        <v>11.040159900000001</v>
      </c>
      <c r="F16" t="e">
        <f t="shared" si="0"/>
        <v>#DIV/0!</v>
      </c>
      <c r="G16">
        <f t="shared" si="1"/>
        <v>7.7281119300000006E-2</v>
      </c>
    </row>
    <row r="17" spans="1:7">
      <c r="A17" s="11" t="s">
        <v>68</v>
      </c>
      <c r="B17" s="2">
        <v>8</v>
      </c>
      <c r="C17" s="2">
        <v>10.055324107142857</v>
      </c>
      <c r="D17" s="2">
        <v>16.102832231602584</v>
      </c>
      <c r="E17" s="2">
        <v>3.3716668624999997</v>
      </c>
      <c r="F17">
        <f t="shared" si="0"/>
        <v>5.6932109336377463</v>
      </c>
      <c r="G17">
        <f t="shared" si="1"/>
        <v>33.903203083750967</v>
      </c>
    </row>
    <row r="18" spans="1:7">
      <c r="A18" s="60" t="s">
        <v>30</v>
      </c>
      <c r="B18" s="2">
        <v>1</v>
      </c>
      <c r="C18" s="2">
        <v>5.9285714285714291E-4</v>
      </c>
      <c r="D18" s="2" t="e">
        <v>#DIV/0!</v>
      </c>
      <c r="E18" s="2">
        <v>5.0789971999999999</v>
      </c>
      <c r="F18" t="e">
        <f t="shared" si="0"/>
        <v>#DIV/0!</v>
      </c>
      <c r="G18">
        <f t="shared" si="1"/>
        <v>3.0111197685714288E-3</v>
      </c>
    </row>
    <row r="19" spans="1:7">
      <c r="A19" s="60" t="s">
        <v>44</v>
      </c>
      <c r="B19" s="2">
        <v>1</v>
      </c>
      <c r="C19" s="2">
        <v>1.7000000000000001E-2</v>
      </c>
      <c r="D19" s="2" t="e">
        <v>#DIV/0!</v>
      </c>
      <c r="E19" s="2">
        <v>3.5871791999999969</v>
      </c>
      <c r="F19" t="e">
        <f t="shared" si="0"/>
        <v>#DIV/0!</v>
      </c>
      <c r="G19">
        <f t="shared" si="1"/>
        <v>6.0982046399999955E-2</v>
      </c>
    </row>
    <row r="20" spans="1:7">
      <c r="A20" s="60" t="s">
        <v>74</v>
      </c>
      <c r="B20" s="2">
        <v>2</v>
      </c>
      <c r="C20" s="2">
        <v>35.997999999999998</v>
      </c>
      <c r="D20" s="2">
        <v>0.4525483399593655</v>
      </c>
      <c r="E20" s="2">
        <v>0.1536285</v>
      </c>
      <c r="F20">
        <f t="shared" si="0"/>
        <v>0.31999999999998235</v>
      </c>
      <c r="G20">
        <f t="shared" si="1"/>
        <v>5.5303187429999996</v>
      </c>
    </row>
    <row r="21" spans="1:7">
      <c r="A21" s="60" t="s">
        <v>76</v>
      </c>
      <c r="B21" s="2">
        <v>1</v>
      </c>
      <c r="C21" s="2">
        <v>4.798</v>
      </c>
      <c r="D21" s="2" t="e">
        <v>#DIV/0!</v>
      </c>
      <c r="E21" s="2">
        <v>0.1536285</v>
      </c>
      <c r="F21" t="e">
        <f t="shared" si="0"/>
        <v>#DIV/0!</v>
      </c>
      <c r="G21">
        <f t="shared" si="1"/>
        <v>0.73710954299999998</v>
      </c>
    </row>
    <row r="22" spans="1:7">
      <c r="A22" s="60" t="s">
        <v>77</v>
      </c>
      <c r="B22" s="2">
        <v>2</v>
      </c>
      <c r="C22" s="2">
        <v>1.6099999999999999</v>
      </c>
      <c r="D22" s="2">
        <v>1.921916231265036</v>
      </c>
      <c r="E22" s="2">
        <v>4.2033384000000007</v>
      </c>
      <c r="F22">
        <f t="shared" si="0"/>
        <v>1.3589999999999998</v>
      </c>
      <c r="G22">
        <f t="shared" si="1"/>
        <v>6.7673748240000009</v>
      </c>
    </row>
    <row r="23" spans="1:7">
      <c r="A23" s="60" t="s">
        <v>81</v>
      </c>
      <c r="B23" s="2">
        <v>1</v>
      </c>
      <c r="C23" s="2">
        <v>0.41099999999999998</v>
      </c>
      <c r="D23" s="2" t="e">
        <v>#DIV/0!</v>
      </c>
      <c r="E23" s="2">
        <v>9.4395961999999987</v>
      </c>
      <c r="F23" t="e">
        <f t="shared" si="0"/>
        <v>#DIV/0!</v>
      </c>
      <c r="G23">
        <f t="shared" si="1"/>
        <v>3.8796740381999992</v>
      </c>
    </row>
    <row r="24" spans="1:7">
      <c r="A24" s="11" t="s">
        <v>84</v>
      </c>
      <c r="B24" s="2">
        <v>1</v>
      </c>
      <c r="C24" s="2">
        <v>0.39300000000000002</v>
      </c>
      <c r="D24" s="2" t="e">
        <v>#DIV/0!</v>
      </c>
      <c r="E24" s="2">
        <v>2.7512089241278357</v>
      </c>
      <c r="F24" t="e">
        <f t="shared" si="0"/>
        <v>#DIV/0!</v>
      </c>
      <c r="G24">
        <f t="shared" si="1"/>
        <v>1.0812251071822394</v>
      </c>
    </row>
    <row r="25" spans="1:7">
      <c r="A25" s="60" t="s">
        <v>88</v>
      </c>
      <c r="B25" s="2">
        <v>1</v>
      </c>
      <c r="C25" s="2">
        <v>0.39300000000000002</v>
      </c>
      <c r="D25" s="2" t="e">
        <v>#DIV/0!</v>
      </c>
      <c r="E25" s="2">
        <v>2.7512089241278357</v>
      </c>
      <c r="F25" t="e">
        <f t="shared" si="0"/>
        <v>#DIV/0!</v>
      </c>
      <c r="G25">
        <f t="shared" si="1"/>
        <v>1.0812251071822394</v>
      </c>
    </row>
    <row r="26" spans="1:7">
      <c r="A26" s="11" t="s">
        <v>90</v>
      </c>
      <c r="B26" s="2">
        <v>9</v>
      </c>
      <c r="C26" s="2">
        <v>1.9675944444444449</v>
      </c>
      <c r="D26" s="2">
        <v>2.7563039800206686</v>
      </c>
      <c r="E26" s="2">
        <v>3.5019983222222217</v>
      </c>
      <c r="F26">
        <f t="shared" si="0"/>
        <v>0.91876799334022285</v>
      </c>
      <c r="G26">
        <f t="shared" si="1"/>
        <v>6.8905124432582108</v>
      </c>
    </row>
    <row r="27" spans="1:7">
      <c r="A27" s="60" t="s">
        <v>30</v>
      </c>
      <c r="B27" s="2">
        <v>2</v>
      </c>
      <c r="C27" s="2">
        <v>1.175E-3</v>
      </c>
      <c r="D27" s="2">
        <v>1.1667261889578033E-3</v>
      </c>
      <c r="E27" s="2">
        <v>5.0789971999999999</v>
      </c>
      <c r="F27">
        <f t="shared" si="0"/>
        <v>8.2499999999999989E-4</v>
      </c>
      <c r="G27">
        <f t="shared" si="1"/>
        <v>5.9678217100000005E-3</v>
      </c>
    </row>
    <row r="28" spans="1:7">
      <c r="A28" s="60" t="s">
        <v>38</v>
      </c>
      <c r="B28" s="2">
        <v>1</v>
      </c>
      <c r="C28" s="2">
        <v>0.2</v>
      </c>
      <c r="D28" s="2" t="e">
        <v>#DIV/0!</v>
      </c>
      <c r="E28" s="2">
        <v>2.0816494999999993</v>
      </c>
      <c r="F28" t="e">
        <f t="shared" si="0"/>
        <v>#DIV/0!</v>
      </c>
      <c r="G28">
        <f t="shared" si="1"/>
        <v>0.41632989999999986</v>
      </c>
    </row>
    <row r="29" spans="1:7">
      <c r="A29" s="60" t="s">
        <v>98</v>
      </c>
      <c r="B29" s="2">
        <v>1</v>
      </c>
      <c r="C29" s="2">
        <v>8.4</v>
      </c>
      <c r="D29" s="2" t="e">
        <v>#DIV/0!</v>
      </c>
      <c r="E29" s="2">
        <v>1.124811</v>
      </c>
      <c r="F29" t="e">
        <f t="shared" si="0"/>
        <v>#DIV/0!</v>
      </c>
      <c r="G29">
        <f t="shared" si="1"/>
        <v>9.4484124000000005</v>
      </c>
    </row>
    <row r="30" spans="1:7">
      <c r="A30" s="60" t="s">
        <v>99</v>
      </c>
      <c r="B30" s="2">
        <v>1</v>
      </c>
      <c r="C30" s="2">
        <v>3.8130000000000002</v>
      </c>
      <c r="D30" s="2" t="e">
        <v>#DIV/0!</v>
      </c>
      <c r="E30" s="2">
        <v>0.1536285</v>
      </c>
      <c r="F30" t="e">
        <f t="shared" si="0"/>
        <v>#DIV/0!</v>
      </c>
      <c r="G30">
        <f t="shared" si="1"/>
        <v>0.58578547050000007</v>
      </c>
    </row>
    <row r="31" spans="1:7">
      <c r="A31" s="60" t="s">
        <v>76</v>
      </c>
      <c r="B31" s="2">
        <v>1</v>
      </c>
      <c r="C31" s="2">
        <v>2.399</v>
      </c>
      <c r="D31" s="2" t="e">
        <v>#DIV/0!</v>
      </c>
      <c r="E31" s="2">
        <v>0.1536285</v>
      </c>
      <c r="F31" t="e">
        <f t="shared" si="0"/>
        <v>#DIV/0!</v>
      </c>
      <c r="G31">
        <f t="shared" si="1"/>
        <v>0.36855477149999999</v>
      </c>
    </row>
    <row r="32" spans="1:7">
      <c r="A32" s="60" t="s">
        <v>77</v>
      </c>
      <c r="B32" s="2">
        <v>2</v>
      </c>
      <c r="C32" s="2">
        <v>1.349</v>
      </c>
      <c r="D32" s="2">
        <v>1.0238906191581205</v>
      </c>
      <c r="E32" s="2">
        <v>4.2033384000000007</v>
      </c>
      <c r="F32">
        <f t="shared" si="0"/>
        <v>0.72399999999999975</v>
      </c>
      <c r="G32">
        <f t="shared" si="1"/>
        <v>5.6703035016000012</v>
      </c>
    </row>
    <row r="33" spans="1:7">
      <c r="A33" s="60" t="s">
        <v>81</v>
      </c>
      <c r="B33" s="2">
        <v>1</v>
      </c>
      <c r="C33" s="2">
        <v>0.19600000000000001</v>
      </c>
      <c r="D33" s="2" t="e">
        <v>#DIV/0!</v>
      </c>
      <c r="E33" s="2">
        <v>9.4395961999999987</v>
      </c>
      <c r="F33" t="e">
        <f t="shared" si="0"/>
        <v>#DIV/0!</v>
      </c>
      <c r="G33">
        <f t="shared" si="1"/>
        <v>1.8501608551999997</v>
      </c>
    </row>
    <row r="34" spans="1:7">
      <c r="A34" s="11" t="s">
        <v>104</v>
      </c>
      <c r="B34" s="2">
        <v>5</v>
      </c>
      <c r="C34" s="2">
        <v>7.8200000000000006E-2</v>
      </c>
      <c r="D34" s="2">
        <v>4.8318733427108754E-2</v>
      </c>
      <c r="E34" s="2">
        <v>5.1789819999999995</v>
      </c>
      <c r="F34">
        <f t="shared" si="0"/>
        <v>2.160879450594131E-2</v>
      </c>
      <c r="G34">
        <f t="shared" si="1"/>
        <v>0.40499639240000002</v>
      </c>
    </row>
    <row r="35" spans="1:7">
      <c r="A35" s="60" t="s">
        <v>46</v>
      </c>
      <c r="B35" s="2">
        <v>5</v>
      </c>
      <c r="C35" s="2">
        <v>7.8200000000000006E-2</v>
      </c>
      <c r="D35" s="2">
        <v>4.8318733427108754E-2</v>
      </c>
      <c r="E35" s="2">
        <v>5.1789819999999995</v>
      </c>
      <c r="F35">
        <f t="shared" si="0"/>
        <v>2.160879450594131E-2</v>
      </c>
      <c r="G35">
        <f t="shared" si="1"/>
        <v>0.40499639240000002</v>
      </c>
    </row>
    <row r="36" spans="1:7">
      <c r="A36" s="11" t="s">
        <v>110</v>
      </c>
      <c r="B36" s="2">
        <v>12</v>
      </c>
      <c r="C36" s="2">
        <v>0.18730502464074117</v>
      </c>
      <c r="D36" s="2">
        <v>0.23396216779399504</v>
      </c>
      <c r="E36" s="2">
        <v>5.1617201916666655</v>
      </c>
      <c r="F36">
        <f t="shared" si="0"/>
        <v>6.7539060278025712E-2</v>
      </c>
      <c r="G36">
        <f t="shared" si="1"/>
        <v>0.96681612768873604</v>
      </c>
    </row>
    <row r="37" spans="1:7">
      <c r="A37" s="60" t="s">
        <v>111</v>
      </c>
      <c r="B37" s="2">
        <v>1</v>
      </c>
      <c r="C37" s="2">
        <v>0.26</v>
      </c>
      <c r="D37" s="2" t="e">
        <v>#DIV/0!</v>
      </c>
      <c r="E37" s="2">
        <v>0.78525200000000006</v>
      </c>
      <c r="F37" t="e">
        <f t="shared" si="0"/>
        <v>#DIV/0!</v>
      </c>
      <c r="G37">
        <f t="shared" si="1"/>
        <v>0.20416552000000002</v>
      </c>
    </row>
    <row r="38" spans="1:7">
      <c r="A38" s="60" t="s">
        <v>46</v>
      </c>
      <c r="B38" s="2">
        <v>8</v>
      </c>
      <c r="C38" s="2">
        <v>9.4500000000000001E-2</v>
      </c>
      <c r="D38" s="2">
        <v>7.706954188078638E-2</v>
      </c>
      <c r="E38" s="2">
        <v>5.1789819999999986</v>
      </c>
      <c r="F38">
        <f t="shared" si="0"/>
        <v>2.7248197843422337E-2</v>
      </c>
      <c r="G38">
        <f t="shared" si="1"/>
        <v>0.48941379899999987</v>
      </c>
    </row>
    <row r="39" spans="1:7">
      <c r="A39" s="60" t="s">
        <v>77</v>
      </c>
      <c r="B39" s="2">
        <v>1</v>
      </c>
      <c r="C39" s="2">
        <v>0.82599085121461413</v>
      </c>
      <c r="D39" s="2" t="e">
        <v>#DIV/0!</v>
      </c>
      <c r="E39" s="2">
        <v>4.2033384000000007</v>
      </c>
      <c r="F39" t="e">
        <f t="shared" si="0"/>
        <v>#DIV/0!</v>
      </c>
      <c r="G39">
        <f t="shared" si="1"/>
        <v>3.4719190629590746</v>
      </c>
    </row>
    <row r="40" spans="1:7">
      <c r="A40" s="60" t="s">
        <v>103</v>
      </c>
      <c r="B40" s="2">
        <v>1</v>
      </c>
      <c r="C40" s="2">
        <v>0.40026140132999444</v>
      </c>
      <c r="D40" s="2" t="e">
        <v>#DIV/0!</v>
      </c>
      <c r="E40" s="2">
        <v>4.4800359999999992</v>
      </c>
      <c r="F40" t="e">
        <f t="shared" si="0"/>
        <v>#DIV/0!</v>
      </c>
      <c r="G40">
        <f t="shared" si="1"/>
        <v>1.7931854873688227</v>
      </c>
    </row>
    <row r="41" spans="1:7">
      <c r="A41" s="60" t="s">
        <v>61</v>
      </c>
      <c r="B41" s="2">
        <v>1</v>
      </c>
      <c r="C41" s="2">
        <v>5.4080431442857149E-3</v>
      </c>
      <c r="D41" s="2" t="e">
        <v>#DIV/0!</v>
      </c>
      <c r="E41" s="2">
        <v>11.040159900000001</v>
      </c>
      <c r="F41" t="e">
        <f t="shared" si="0"/>
        <v>#DIV/0!</v>
      </c>
      <c r="G41">
        <f t="shared" si="1"/>
        <v>5.9705661059013065E-2</v>
      </c>
    </row>
    <row r="42" spans="1:7">
      <c r="A42" s="11" t="s">
        <v>113</v>
      </c>
      <c r="B42" s="2">
        <v>16</v>
      </c>
      <c r="C42" s="2">
        <v>0.86095937499999986</v>
      </c>
      <c r="D42" s="2">
        <v>2.5479564935596755</v>
      </c>
      <c r="E42" s="2">
        <v>5.2706555562500004</v>
      </c>
      <c r="F42">
        <f t="shared" si="0"/>
        <v>0.63698912338991887</v>
      </c>
      <c r="G42">
        <f t="shared" si="1"/>
        <v>4.5378203135492772</v>
      </c>
    </row>
    <row r="43" spans="1:7">
      <c r="A43" s="60" t="s">
        <v>63</v>
      </c>
      <c r="B43" s="2">
        <v>1</v>
      </c>
      <c r="C43" s="2">
        <v>1.994</v>
      </c>
      <c r="D43" s="2" t="e">
        <v>#DIV/0!</v>
      </c>
      <c r="E43" s="2">
        <v>10.016055</v>
      </c>
      <c r="F43" t="e">
        <f t="shared" si="0"/>
        <v>#DIV/0!</v>
      </c>
      <c r="G43">
        <f t="shared" si="1"/>
        <v>19.972013669999999</v>
      </c>
    </row>
    <row r="44" spans="1:7">
      <c r="A44" s="60" t="s">
        <v>30</v>
      </c>
      <c r="B44" s="2">
        <v>2</v>
      </c>
      <c r="C44" s="2">
        <v>2.2175E-2</v>
      </c>
      <c r="D44" s="2">
        <v>3.0865210998792796E-2</v>
      </c>
      <c r="E44" s="2">
        <v>5.0789971999999999</v>
      </c>
      <c r="F44">
        <f t="shared" si="0"/>
        <v>2.1824999999999997E-2</v>
      </c>
      <c r="G44">
        <f t="shared" si="1"/>
        <v>0.11262676291</v>
      </c>
    </row>
    <row r="45" spans="1:7">
      <c r="A45" s="60" t="s">
        <v>114</v>
      </c>
      <c r="B45" s="2">
        <v>1</v>
      </c>
      <c r="C45" s="2">
        <v>5.3999999999999999E-2</v>
      </c>
      <c r="D45" s="2" t="e">
        <v>#DIV/0!</v>
      </c>
      <c r="E45" s="2">
        <v>4.2862848000000007</v>
      </c>
      <c r="F45" t="e">
        <f t="shared" si="0"/>
        <v>#DIV/0!</v>
      </c>
      <c r="G45">
        <f t="shared" si="1"/>
        <v>0.23145937920000004</v>
      </c>
    </row>
    <row r="46" spans="1:7">
      <c r="A46" s="60" t="s">
        <v>116</v>
      </c>
      <c r="B46" s="2">
        <v>1</v>
      </c>
      <c r="C46" s="2">
        <v>3.3000000000000002E-2</v>
      </c>
      <c r="D46" s="2" t="e">
        <v>#DIV/0!</v>
      </c>
      <c r="E46" s="2">
        <v>6.4898256000000005</v>
      </c>
      <c r="F46" t="e">
        <f t="shared" si="0"/>
        <v>#DIV/0!</v>
      </c>
      <c r="G46">
        <f t="shared" si="1"/>
        <v>0.21416424480000001</v>
      </c>
    </row>
    <row r="47" spans="1:7">
      <c r="A47" s="60" t="s">
        <v>46</v>
      </c>
      <c r="B47" s="2">
        <v>8</v>
      </c>
      <c r="C47" s="2">
        <v>4.2500000000000003E-2</v>
      </c>
      <c r="D47" s="2">
        <v>2.8218534942227501E-2</v>
      </c>
      <c r="E47" s="2">
        <v>5.1789819999999986</v>
      </c>
      <c r="F47">
        <f t="shared" ref="F47:F110" si="2">D47/SQRT(B47)</f>
        <v>9.9767587063993024E-3</v>
      </c>
      <c r="G47">
        <f t="shared" ref="G47:G110" si="3">E47*C47</f>
        <v>0.22010673499999997</v>
      </c>
    </row>
    <row r="48" spans="1:7">
      <c r="A48" s="60" t="s">
        <v>118</v>
      </c>
      <c r="B48" s="2">
        <v>1</v>
      </c>
      <c r="C48" s="2">
        <v>1.095</v>
      </c>
      <c r="D48" s="2" t="e">
        <v>#DIV/0!</v>
      </c>
      <c r="E48" s="2">
        <v>0.25090519999999999</v>
      </c>
      <c r="F48" t="e">
        <f t="shared" si="2"/>
        <v>#DIV/0!</v>
      </c>
      <c r="G48">
        <f t="shared" si="3"/>
        <v>0.27474119399999997</v>
      </c>
    </row>
    <row r="49" spans="1:7">
      <c r="A49" s="60" t="s">
        <v>61</v>
      </c>
      <c r="B49" s="2">
        <v>1</v>
      </c>
      <c r="C49" s="2">
        <v>1.4999999999999999E-2</v>
      </c>
      <c r="D49" s="2" t="e">
        <v>#DIV/0!</v>
      </c>
      <c r="E49" s="2">
        <v>11.040159900000001</v>
      </c>
      <c r="F49" t="e">
        <f t="shared" si="2"/>
        <v>#DIV/0!</v>
      </c>
      <c r="G49">
        <f t="shared" si="3"/>
        <v>0.1656023985</v>
      </c>
    </row>
    <row r="50" spans="1:7">
      <c r="A50" s="60" t="s">
        <v>119</v>
      </c>
      <c r="B50" s="2">
        <v>1</v>
      </c>
      <c r="C50" s="2">
        <v>10.199999999999999</v>
      </c>
      <c r="D50" s="2" t="e">
        <v>#DIV/0!</v>
      </c>
      <c r="E50" s="2">
        <v>0.6574080000000001</v>
      </c>
      <c r="F50" t="e">
        <f t="shared" si="2"/>
        <v>#DIV/0!</v>
      </c>
      <c r="G50">
        <f t="shared" si="3"/>
        <v>6.7055616000000002</v>
      </c>
    </row>
    <row r="51" spans="1:7">
      <c r="A51" s="11" t="s">
        <v>121</v>
      </c>
      <c r="B51" s="2">
        <v>12</v>
      </c>
      <c r="C51" s="2">
        <v>0.3828333333333333</v>
      </c>
      <c r="D51" s="2">
        <v>0.8712198170938088</v>
      </c>
      <c r="E51" s="2">
        <v>6.0209514499999983</v>
      </c>
      <c r="F51">
        <f t="shared" si="2"/>
        <v>0.25149949796122351</v>
      </c>
      <c r="G51">
        <f t="shared" si="3"/>
        <v>2.3050209134416657</v>
      </c>
    </row>
    <row r="52" spans="1:7">
      <c r="A52" s="60" t="s">
        <v>63</v>
      </c>
      <c r="B52" s="2">
        <v>1</v>
      </c>
      <c r="C52" s="2">
        <v>3.12</v>
      </c>
      <c r="D52" s="2" t="e">
        <v>#DIV/0!</v>
      </c>
      <c r="E52" s="2">
        <v>10.016055</v>
      </c>
      <c r="F52" t="e">
        <f t="shared" si="2"/>
        <v>#DIV/0!</v>
      </c>
      <c r="G52">
        <f t="shared" si="3"/>
        <v>31.250091600000001</v>
      </c>
    </row>
    <row r="53" spans="1:7">
      <c r="A53" s="60" t="s">
        <v>46</v>
      </c>
      <c r="B53" s="2">
        <v>8</v>
      </c>
      <c r="C53" s="2">
        <v>0.10450000000000001</v>
      </c>
      <c r="D53" s="2">
        <v>7.7249133143541315E-2</v>
      </c>
      <c r="E53" s="2">
        <v>5.1789819999999986</v>
      </c>
      <c r="F53">
        <f t="shared" si="2"/>
        <v>2.7311692943290271E-2</v>
      </c>
      <c r="G53">
        <f t="shared" si="3"/>
        <v>0.54120361899999991</v>
      </c>
    </row>
    <row r="54" spans="1:7">
      <c r="A54" s="60" t="s">
        <v>77</v>
      </c>
      <c r="B54" s="2">
        <v>1</v>
      </c>
      <c r="C54" s="2">
        <v>0.156</v>
      </c>
      <c r="D54" s="2" t="e">
        <v>#DIV/0!</v>
      </c>
      <c r="E54" s="2">
        <v>4.2033384000000007</v>
      </c>
      <c r="F54" t="e">
        <f t="shared" si="2"/>
        <v>#DIV/0!</v>
      </c>
      <c r="G54">
        <f t="shared" si="3"/>
        <v>0.65572079040000009</v>
      </c>
    </row>
    <row r="55" spans="1:7">
      <c r="A55" s="60" t="s">
        <v>123</v>
      </c>
      <c r="B55" s="2">
        <v>1</v>
      </c>
      <c r="C55" s="2">
        <v>0.46899999999999997</v>
      </c>
      <c r="D55" s="2" t="e">
        <v>#DIV/0!</v>
      </c>
      <c r="E55" s="2">
        <v>1.87775</v>
      </c>
      <c r="F55" t="e">
        <f t="shared" si="2"/>
        <v>#DIV/0!</v>
      </c>
      <c r="G55">
        <f t="shared" si="3"/>
        <v>0.88066475</v>
      </c>
    </row>
    <row r="56" spans="1:7">
      <c r="A56" s="60" t="s">
        <v>58</v>
      </c>
      <c r="B56" s="2">
        <v>1</v>
      </c>
      <c r="C56" s="2">
        <v>1.2999999999999999E-2</v>
      </c>
      <c r="D56" s="2" t="e">
        <v>#DIV/0!</v>
      </c>
      <c r="E56" s="2">
        <v>14.722417999999999</v>
      </c>
      <c r="F56" t="e">
        <f t="shared" si="2"/>
        <v>#DIV/0!</v>
      </c>
      <c r="G56">
        <f t="shared" si="3"/>
        <v>0.19139143399999997</v>
      </c>
    </row>
    <row r="57" spans="1:7">
      <c r="A57" s="11" t="s">
        <v>125</v>
      </c>
      <c r="B57" s="2">
        <v>14</v>
      </c>
      <c r="C57" s="2">
        <v>0.27054693663483576</v>
      </c>
      <c r="D57" s="2">
        <v>0.47241883075653873</v>
      </c>
      <c r="E57" s="2">
        <v>6.4371208731519882</v>
      </c>
      <c r="F57">
        <f t="shared" si="2"/>
        <v>0.12625924341080796</v>
      </c>
      <c r="G57">
        <f t="shared" si="3"/>
        <v>1.7415433329794296</v>
      </c>
    </row>
    <row r="58" spans="1:7">
      <c r="A58" s="60" t="s">
        <v>63</v>
      </c>
      <c r="B58" s="2">
        <v>1</v>
      </c>
      <c r="C58" s="2">
        <v>4.7657112887700533E-2</v>
      </c>
      <c r="D58" s="2" t="e">
        <v>#DIV/0!</v>
      </c>
      <c r="E58" s="2">
        <v>10.016055</v>
      </c>
      <c r="F58" t="e">
        <f t="shared" si="2"/>
        <v>#DIV/0!</v>
      </c>
      <c r="G58">
        <f t="shared" si="3"/>
        <v>0.47733626382441735</v>
      </c>
    </row>
    <row r="59" spans="1:7">
      <c r="A59" s="60" t="s">
        <v>30</v>
      </c>
      <c r="B59" s="2">
        <v>2</v>
      </c>
      <c r="C59" s="2">
        <v>4.3499999999999997E-2</v>
      </c>
      <c r="D59" s="2">
        <v>5.0204581464244877E-2</v>
      </c>
      <c r="E59" s="2">
        <v>5.0789971999999999</v>
      </c>
      <c r="F59">
        <f t="shared" si="2"/>
        <v>3.5499999999999997E-2</v>
      </c>
      <c r="G59">
        <f t="shared" si="3"/>
        <v>0.22093637819999998</v>
      </c>
    </row>
    <row r="60" spans="1:7">
      <c r="A60" s="60" t="s">
        <v>46</v>
      </c>
      <c r="B60" s="2">
        <v>8</v>
      </c>
      <c r="C60" s="2">
        <v>0.40175</v>
      </c>
      <c r="D60" s="2">
        <v>0.59674396280386199</v>
      </c>
      <c r="E60" s="2">
        <v>5.1789819999999986</v>
      </c>
      <c r="F60">
        <f t="shared" si="2"/>
        <v>0.21098085136537184</v>
      </c>
      <c r="G60">
        <f t="shared" si="3"/>
        <v>2.0806560184999996</v>
      </c>
    </row>
    <row r="61" spans="1:7">
      <c r="A61" s="60" t="s">
        <v>88</v>
      </c>
      <c r="B61" s="2">
        <v>1</v>
      </c>
      <c r="C61" s="2">
        <v>0.35699999999999998</v>
      </c>
      <c r="D61" s="2" t="e">
        <v>#DIV/0!</v>
      </c>
      <c r="E61" s="2">
        <v>2.7512089241278357</v>
      </c>
      <c r="F61" t="e">
        <f t="shared" si="2"/>
        <v>#DIV/0!</v>
      </c>
      <c r="G61">
        <f t="shared" si="3"/>
        <v>0.98218158591363725</v>
      </c>
    </row>
    <row r="62" spans="1:7">
      <c r="A62" s="60" t="s">
        <v>58</v>
      </c>
      <c r="B62" s="2">
        <v>1</v>
      </c>
      <c r="C62" s="2">
        <v>7.8E-2</v>
      </c>
      <c r="D62" s="2" t="e">
        <v>#DIV/0!</v>
      </c>
      <c r="E62" s="2">
        <v>14.722417999999999</v>
      </c>
      <c r="F62" t="e">
        <f t="shared" si="2"/>
        <v>#DIV/0!</v>
      </c>
      <c r="G62">
        <f t="shared" si="3"/>
        <v>1.1483486039999999</v>
      </c>
    </row>
    <row r="63" spans="1:7">
      <c r="A63" s="60" t="s">
        <v>61</v>
      </c>
      <c r="B63" s="2">
        <v>1</v>
      </c>
      <c r="C63" s="2">
        <v>4.0000000000000001E-3</v>
      </c>
      <c r="D63" s="2" t="e">
        <v>#DIV/0!</v>
      </c>
      <c r="E63" s="2">
        <v>11.040159900000001</v>
      </c>
      <c r="F63" t="e">
        <f t="shared" si="2"/>
        <v>#DIV/0!</v>
      </c>
      <c r="G63">
        <f t="shared" si="3"/>
        <v>4.4160639600000003E-2</v>
      </c>
    </row>
    <row r="64" spans="1:7">
      <c r="A64" s="11" t="s">
        <v>126</v>
      </c>
      <c r="B64" s="2">
        <v>16</v>
      </c>
      <c r="C64" s="2">
        <v>0.93</v>
      </c>
      <c r="D64" s="2">
        <v>1.5743775489591647</v>
      </c>
      <c r="E64" s="2">
        <v>2.5519891298829895</v>
      </c>
      <c r="F64">
        <f t="shared" si="2"/>
        <v>0.39359438723979118</v>
      </c>
      <c r="G64">
        <f t="shared" si="3"/>
        <v>2.3733498907911805</v>
      </c>
    </row>
    <row r="65" spans="1:7">
      <c r="A65" s="60" t="s">
        <v>127</v>
      </c>
      <c r="B65" s="2">
        <v>1</v>
      </c>
      <c r="C65" s="2">
        <v>1.056</v>
      </c>
      <c r="D65" s="2" t="e">
        <v>#DIV/0!</v>
      </c>
      <c r="E65" s="2">
        <v>0.25420262400000004</v>
      </c>
      <c r="F65" t="e">
        <f t="shared" si="2"/>
        <v>#DIV/0!</v>
      </c>
      <c r="G65">
        <f t="shared" si="3"/>
        <v>0.26843797094400007</v>
      </c>
    </row>
    <row r="66" spans="1:7">
      <c r="A66" s="60" t="s">
        <v>130</v>
      </c>
      <c r="B66" s="2">
        <v>1</v>
      </c>
      <c r="C66" s="2">
        <v>0.68</v>
      </c>
      <c r="D66" s="2" t="e">
        <v>#DIV/0!</v>
      </c>
      <c r="E66" s="2">
        <v>0.50070291</v>
      </c>
      <c r="F66" t="e">
        <f t="shared" si="2"/>
        <v>#DIV/0!</v>
      </c>
      <c r="G66">
        <f t="shared" si="3"/>
        <v>0.34047797880000003</v>
      </c>
    </row>
    <row r="67" spans="1:7">
      <c r="A67" s="60" t="s">
        <v>139</v>
      </c>
      <c r="B67" s="2">
        <v>1</v>
      </c>
      <c r="C67" s="2">
        <v>1.0999999999999999E-2</v>
      </c>
      <c r="D67" s="2" t="e">
        <v>#DIV/0!</v>
      </c>
      <c r="E67" s="2">
        <v>5.3881600000000009</v>
      </c>
      <c r="F67" t="e">
        <f t="shared" si="2"/>
        <v>#DIV/0!</v>
      </c>
      <c r="G67">
        <f t="shared" si="3"/>
        <v>5.9269760000000005E-2</v>
      </c>
    </row>
    <row r="68" spans="1:7">
      <c r="A68" s="60" t="s">
        <v>140</v>
      </c>
      <c r="B68" s="2">
        <v>2</v>
      </c>
      <c r="C68" s="2">
        <v>0.21100000000000002</v>
      </c>
      <c r="D68" s="2">
        <v>1.555634918610335E-2</v>
      </c>
      <c r="E68" s="2">
        <v>1.4028768599999999</v>
      </c>
      <c r="F68">
        <f t="shared" si="2"/>
        <v>1.0999999999999508E-2</v>
      </c>
      <c r="G68">
        <f t="shared" si="3"/>
        <v>0.29600701746000002</v>
      </c>
    </row>
    <row r="69" spans="1:7">
      <c r="A69" s="60" t="s">
        <v>151</v>
      </c>
      <c r="B69" s="2">
        <v>1</v>
      </c>
      <c r="C69" s="2">
        <v>0.83699999999999997</v>
      </c>
      <c r="D69" s="2" t="e">
        <v>#DIV/0!</v>
      </c>
      <c r="E69" s="2">
        <v>5.4475255000000002</v>
      </c>
      <c r="F69" t="e">
        <f t="shared" si="2"/>
        <v>#DIV/0!</v>
      </c>
      <c r="G69">
        <f t="shared" si="3"/>
        <v>4.5595788434999998</v>
      </c>
    </row>
    <row r="70" spans="1:7">
      <c r="A70" s="60" t="s">
        <v>118</v>
      </c>
      <c r="B70" s="2">
        <v>1</v>
      </c>
      <c r="C70" s="2">
        <v>0.13300000000000001</v>
      </c>
      <c r="D70" s="2" t="e">
        <v>#DIV/0!</v>
      </c>
      <c r="E70" s="2">
        <v>0.25090519999999999</v>
      </c>
      <c r="F70" t="e">
        <f t="shared" si="2"/>
        <v>#DIV/0!</v>
      </c>
      <c r="G70">
        <f t="shared" si="3"/>
        <v>3.33703916E-2</v>
      </c>
    </row>
    <row r="71" spans="1:7">
      <c r="A71" s="60" t="s">
        <v>157</v>
      </c>
      <c r="B71" s="2">
        <v>1</v>
      </c>
      <c r="C71" s="2">
        <v>1.4999999999999999E-2</v>
      </c>
      <c r="D71" s="2" t="e">
        <v>#DIV/0!</v>
      </c>
      <c r="E71" s="2">
        <v>0.16904579999999997</v>
      </c>
      <c r="F71" t="e">
        <f t="shared" si="2"/>
        <v>#DIV/0!</v>
      </c>
      <c r="G71">
        <f t="shared" si="3"/>
        <v>2.5356869999999996E-3</v>
      </c>
    </row>
    <row r="72" spans="1:7">
      <c r="A72" s="60" t="s">
        <v>86</v>
      </c>
      <c r="B72" s="2">
        <v>1</v>
      </c>
      <c r="C72" s="2">
        <v>2.7E-2</v>
      </c>
      <c r="D72" s="2" t="e">
        <v>#DIV/0!</v>
      </c>
      <c r="E72" s="2">
        <v>2.5792000000000002E-2</v>
      </c>
      <c r="F72" t="e">
        <f t="shared" si="2"/>
        <v>#DIV/0!</v>
      </c>
      <c r="G72">
        <f t="shared" si="3"/>
        <v>6.9638400000000009E-4</v>
      </c>
    </row>
    <row r="73" spans="1:7">
      <c r="A73" s="60" t="s">
        <v>77</v>
      </c>
      <c r="B73" s="2">
        <v>1</v>
      </c>
      <c r="C73" s="2">
        <v>0.16800000000000001</v>
      </c>
      <c r="D73" s="2" t="e">
        <v>#DIV/0!</v>
      </c>
      <c r="E73" s="2">
        <v>4.2033384000000007</v>
      </c>
      <c r="F73" t="e">
        <f t="shared" si="2"/>
        <v>#DIV/0!</v>
      </c>
      <c r="G73">
        <f t="shared" si="3"/>
        <v>0.70616085120000016</v>
      </c>
    </row>
    <row r="74" spans="1:7">
      <c r="A74" s="60" t="s">
        <v>102</v>
      </c>
      <c r="B74" s="2">
        <v>2</v>
      </c>
      <c r="C74" s="2">
        <v>2.75</v>
      </c>
      <c r="D74" s="2">
        <v>3.7476659402887025</v>
      </c>
      <c r="E74" s="2">
        <v>2.1236599999999998E-2</v>
      </c>
      <c r="F74">
        <f t="shared" si="2"/>
        <v>2.6500000000000004</v>
      </c>
      <c r="G74">
        <f t="shared" si="3"/>
        <v>5.8400649999999991E-2</v>
      </c>
    </row>
    <row r="75" spans="1:7">
      <c r="A75" s="60" t="s">
        <v>88</v>
      </c>
      <c r="B75" s="2">
        <v>1</v>
      </c>
      <c r="C75" s="2">
        <v>7.0999999999999994E-2</v>
      </c>
      <c r="D75" s="2" t="e">
        <v>#DIV/0!</v>
      </c>
      <c r="E75" s="2">
        <v>2.7512089241278357</v>
      </c>
      <c r="F75" t="e">
        <f t="shared" si="2"/>
        <v>#DIV/0!</v>
      </c>
      <c r="G75">
        <f t="shared" si="3"/>
        <v>0.19533583361307633</v>
      </c>
    </row>
    <row r="76" spans="1:7">
      <c r="A76" s="60" t="s">
        <v>81</v>
      </c>
      <c r="B76" s="2">
        <v>2</v>
      </c>
      <c r="C76" s="2">
        <v>1.0299999999999998</v>
      </c>
      <c r="D76" s="2">
        <v>1.4481546878700493</v>
      </c>
      <c r="E76" s="2">
        <v>9.4395961999999987</v>
      </c>
      <c r="F76">
        <f t="shared" si="2"/>
        <v>1.024</v>
      </c>
      <c r="G76">
        <f t="shared" si="3"/>
        <v>9.7227840859999972</v>
      </c>
    </row>
    <row r="77" spans="1:7">
      <c r="A77" s="60" t="s">
        <v>161</v>
      </c>
      <c r="B77" s="2">
        <v>1</v>
      </c>
      <c r="C77" s="2">
        <v>3.9</v>
      </c>
      <c r="D77" s="2" t="e">
        <v>#DIV/0!</v>
      </c>
      <c r="E77" s="2">
        <v>0.1135254</v>
      </c>
      <c r="F77" t="e">
        <f t="shared" si="2"/>
        <v>#DIV/0!</v>
      </c>
      <c r="G77">
        <f t="shared" si="3"/>
        <v>0.44274905999999997</v>
      </c>
    </row>
    <row r="78" spans="1:7">
      <c r="A78" s="11" t="s">
        <v>164</v>
      </c>
      <c r="B78" s="2">
        <v>9</v>
      </c>
      <c r="C78" s="2">
        <v>1.1029933333333333</v>
      </c>
      <c r="D78" s="2">
        <v>1.2127474099745585</v>
      </c>
      <c r="E78" s="2">
        <v>1.5746950482364259</v>
      </c>
      <c r="F78">
        <f t="shared" si="2"/>
        <v>0.40424913665818618</v>
      </c>
      <c r="G78">
        <f t="shared" si="3"/>
        <v>1.7368781402377895</v>
      </c>
    </row>
    <row r="79" spans="1:7">
      <c r="A79" s="60" t="s">
        <v>130</v>
      </c>
      <c r="B79" s="2">
        <v>1</v>
      </c>
      <c r="C79" s="2">
        <v>0.83299999999999996</v>
      </c>
      <c r="D79" s="2" t="e">
        <v>#DIV/0!</v>
      </c>
      <c r="E79" s="2">
        <v>0.50070291</v>
      </c>
      <c r="F79" t="e">
        <f t="shared" si="2"/>
        <v>#DIV/0!</v>
      </c>
      <c r="G79">
        <f t="shared" si="3"/>
        <v>0.41708552402999999</v>
      </c>
    </row>
    <row r="80" spans="1:7">
      <c r="A80" s="60" t="s">
        <v>30</v>
      </c>
      <c r="B80" s="2">
        <v>1</v>
      </c>
      <c r="C80" s="2">
        <v>9.3999999999999997E-4</v>
      </c>
      <c r="D80" s="2" t="e">
        <v>#DIV/0!</v>
      </c>
      <c r="E80" s="2">
        <v>5.0789971999999999</v>
      </c>
      <c r="F80" t="e">
        <f t="shared" si="2"/>
        <v>#DIV/0!</v>
      </c>
      <c r="G80">
        <f t="shared" si="3"/>
        <v>4.7742573679999999E-3</v>
      </c>
    </row>
    <row r="81" spans="1:7">
      <c r="A81" s="60" t="s">
        <v>46</v>
      </c>
      <c r="B81" s="2">
        <v>1</v>
      </c>
      <c r="C81" s="2">
        <v>7.0000000000000001E-3</v>
      </c>
      <c r="D81" s="2" t="e">
        <v>#DIV/0!</v>
      </c>
      <c r="E81" s="2">
        <v>5.1789819999999995</v>
      </c>
      <c r="F81" t="e">
        <f t="shared" si="2"/>
        <v>#DIV/0!</v>
      </c>
      <c r="G81">
        <f t="shared" si="3"/>
        <v>3.6252873999999997E-2</v>
      </c>
    </row>
    <row r="82" spans="1:7">
      <c r="A82" s="60" t="s">
        <v>118</v>
      </c>
      <c r="B82" s="2">
        <v>2</v>
      </c>
      <c r="C82" s="2">
        <v>2.7290000000000001</v>
      </c>
      <c r="D82" s="2">
        <v>1.5018948032402262</v>
      </c>
      <c r="E82" s="2">
        <v>0.25090519999999999</v>
      </c>
      <c r="F82">
        <f t="shared" si="2"/>
        <v>1.0619999999999994</v>
      </c>
      <c r="G82">
        <f t="shared" si="3"/>
        <v>0.68472029079999996</v>
      </c>
    </row>
    <row r="83" spans="1:7">
      <c r="A83" s="60" t="s">
        <v>86</v>
      </c>
      <c r="B83" s="2">
        <v>1</v>
      </c>
      <c r="C83" s="2">
        <v>1.605</v>
      </c>
      <c r="D83" s="2" t="e">
        <v>#DIV/0!</v>
      </c>
      <c r="E83" s="2">
        <v>2.5792000000000002E-2</v>
      </c>
      <c r="F83" t="e">
        <f t="shared" si="2"/>
        <v>#DIV/0!</v>
      </c>
      <c r="G83">
        <f t="shared" si="3"/>
        <v>4.1396160000000001E-2</v>
      </c>
    </row>
    <row r="84" spans="1:7">
      <c r="A84" s="60" t="s">
        <v>102</v>
      </c>
      <c r="B84" s="2">
        <v>1</v>
      </c>
      <c r="C84" s="2">
        <v>0.27500000000000002</v>
      </c>
      <c r="D84" s="2" t="e">
        <v>#DIV/0!</v>
      </c>
      <c r="E84" s="2">
        <v>2.1236599999999998E-2</v>
      </c>
      <c r="F84" t="e">
        <f t="shared" si="2"/>
        <v>#DIV/0!</v>
      </c>
      <c r="G84">
        <f t="shared" si="3"/>
        <v>5.8400650000000002E-3</v>
      </c>
    </row>
    <row r="85" spans="1:7">
      <c r="A85" s="60" t="s">
        <v>88</v>
      </c>
      <c r="B85" s="2">
        <v>1</v>
      </c>
      <c r="C85" s="2">
        <v>0.28599999999999998</v>
      </c>
      <c r="D85" s="2" t="e">
        <v>#DIV/0!</v>
      </c>
      <c r="E85" s="2">
        <v>2.7512089241278357</v>
      </c>
      <c r="F85" t="e">
        <f t="shared" si="2"/>
        <v>#DIV/0!</v>
      </c>
      <c r="G85">
        <f t="shared" si="3"/>
        <v>0.78684575230056097</v>
      </c>
    </row>
    <row r="86" spans="1:7">
      <c r="A86" s="60" t="s">
        <v>161</v>
      </c>
      <c r="B86" s="2">
        <v>1</v>
      </c>
      <c r="C86" s="2">
        <v>1.462</v>
      </c>
      <c r="D86" s="2" t="e">
        <v>#DIV/0!</v>
      </c>
      <c r="E86" s="2">
        <v>0.1135254</v>
      </c>
      <c r="F86" t="e">
        <f t="shared" si="2"/>
        <v>#DIV/0!</v>
      </c>
      <c r="G86">
        <f t="shared" si="3"/>
        <v>0.16597413480000001</v>
      </c>
    </row>
    <row r="87" spans="1:7">
      <c r="A87" s="11" t="s">
        <v>168</v>
      </c>
      <c r="B87" s="2">
        <v>9</v>
      </c>
      <c r="C87" s="2">
        <v>0.2907777777777778</v>
      </c>
      <c r="D87" s="2">
        <v>0.37955064806221112</v>
      </c>
      <c r="E87" s="2">
        <v>3.2831830482364257</v>
      </c>
      <c r="F87">
        <f t="shared" si="2"/>
        <v>0.12651688268740371</v>
      </c>
      <c r="G87">
        <f t="shared" si="3"/>
        <v>0.95467667080385854</v>
      </c>
    </row>
    <row r="88" spans="1:7">
      <c r="A88" s="60" t="s">
        <v>130</v>
      </c>
      <c r="B88" s="2">
        <v>1</v>
      </c>
      <c r="C88" s="2">
        <v>0.98</v>
      </c>
      <c r="D88" s="2" t="e">
        <v>#DIV/0!</v>
      </c>
      <c r="E88" s="2">
        <v>0.50070291</v>
      </c>
      <c r="F88" t="e">
        <f t="shared" si="2"/>
        <v>#DIV/0!</v>
      </c>
      <c r="G88">
        <f t="shared" si="3"/>
        <v>0.49068885179999999</v>
      </c>
    </row>
    <row r="89" spans="1:7">
      <c r="A89" s="60" t="s">
        <v>30</v>
      </c>
      <c r="B89" s="2">
        <v>1</v>
      </c>
      <c r="C89" s="2">
        <v>3.0000000000000001E-3</v>
      </c>
      <c r="D89" s="2" t="e">
        <v>#DIV/0!</v>
      </c>
      <c r="E89" s="2">
        <v>5.0789971999999999</v>
      </c>
      <c r="F89" t="e">
        <f t="shared" si="2"/>
        <v>#DIV/0!</v>
      </c>
      <c r="G89">
        <f t="shared" si="3"/>
        <v>1.5236991599999999E-2</v>
      </c>
    </row>
    <row r="90" spans="1:7">
      <c r="A90" s="60" t="s">
        <v>46</v>
      </c>
      <c r="B90" s="2">
        <v>4</v>
      </c>
      <c r="C90" s="2">
        <v>1.2500000000000001E-2</v>
      </c>
      <c r="D90" s="2">
        <v>6.4031242374328447E-3</v>
      </c>
      <c r="E90" s="2">
        <v>5.1789819999999995</v>
      </c>
      <c r="F90">
        <f t="shared" si="2"/>
        <v>3.2015621187164224E-3</v>
      </c>
      <c r="G90">
        <f t="shared" si="3"/>
        <v>6.4737274999999997E-2</v>
      </c>
    </row>
    <row r="91" spans="1:7">
      <c r="A91" s="60" t="s">
        <v>118</v>
      </c>
      <c r="B91" s="2">
        <v>2</v>
      </c>
      <c r="C91" s="2">
        <v>0.66700000000000004</v>
      </c>
      <c r="D91" s="2">
        <v>0</v>
      </c>
      <c r="E91" s="2">
        <v>0.25090519999999999</v>
      </c>
      <c r="F91">
        <f t="shared" si="2"/>
        <v>0</v>
      </c>
      <c r="G91">
        <f t="shared" si="3"/>
        <v>0.16735376840000002</v>
      </c>
    </row>
    <row r="92" spans="1:7">
      <c r="A92" s="60" t="s">
        <v>88</v>
      </c>
      <c r="B92" s="2">
        <v>1</v>
      </c>
      <c r="C92" s="2">
        <v>0.25</v>
      </c>
      <c r="D92" s="2" t="e">
        <v>#DIV/0!</v>
      </c>
      <c r="E92" s="2">
        <v>2.7512089241278357</v>
      </c>
      <c r="F92" t="e">
        <f t="shared" si="2"/>
        <v>#DIV/0!</v>
      </c>
      <c r="G92">
        <f t="shared" si="3"/>
        <v>0.68780223103195892</v>
      </c>
    </row>
    <row r="93" spans="1:7">
      <c r="A93" s="11" t="s">
        <v>169</v>
      </c>
      <c r="B93" s="2">
        <v>24</v>
      </c>
      <c r="C93" s="2">
        <v>0.79</v>
      </c>
      <c r="D93" s="2">
        <v>1.0410959108805362</v>
      </c>
      <c r="E93" s="2">
        <v>3.2435209091666661</v>
      </c>
      <c r="F93">
        <f t="shared" si="2"/>
        <v>0.21251281291294863</v>
      </c>
      <c r="G93">
        <f t="shared" si="3"/>
        <v>2.5623815182416663</v>
      </c>
    </row>
    <row r="94" spans="1:7">
      <c r="A94" s="60" t="s">
        <v>130</v>
      </c>
      <c r="B94" s="2">
        <v>2</v>
      </c>
      <c r="C94" s="2">
        <v>1.4550000000000001</v>
      </c>
      <c r="D94" s="2">
        <v>0.87681240867131871</v>
      </c>
      <c r="E94" s="2">
        <v>0.50070291</v>
      </c>
      <c r="F94">
        <f t="shared" si="2"/>
        <v>0.61999999999999977</v>
      </c>
      <c r="G94">
        <f t="shared" si="3"/>
        <v>0.72852273405000001</v>
      </c>
    </row>
    <row r="95" spans="1:7">
      <c r="A95" s="60" t="s">
        <v>30</v>
      </c>
      <c r="B95" s="2">
        <v>2</v>
      </c>
      <c r="C95" s="2">
        <v>5.8499999999999996E-2</v>
      </c>
      <c r="D95" s="2">
        <v>6.5760930650348909E-2</v>
      </c>
      <c r="E95" s="2">
        <v>5.0789971999999999</v>
      </c>
      <c r="F95">
        <f t="shared" si="2"/>
        <v>4.6499999999999986E-2</v>
      </c>
      <c r="G95">
        <f t="shared" si="3"/>
        <v>0.29712133619999997</v>
      </c>
    </row>
    <row r="96" spans="1:7">
      <c r="A96" s="60" t="s">
        <v>139</v>
      </c>
      <c r="B96" s="2">
        <v>2</v>
      </c>
      <c r="C96" s="2">
        <v>5.0000000000000001E-3</v>
      </c>
      <c r="D96" s="2">
        <v>2.8284271247461909E-3</v>
      </c>
      <c r="E96" s="2">
        <v>5.3881600000000009</v>
      </c>
      <c r="F96">
        <f t="shared" si="2"/>
        <v>2.0000000000000005E-3</v>
      </c>
      <c r="G96">
        <f t="shared" si="3"/>
        <v>2.6940800000000004E-2</v>
      </c>
    </row>
    <row r="97" spans="1:7">
      <c r="A97" s="60" t="s">
        <v>44</v>
      </c>
      <c r="B97" s="2">
        <v>1</v>
      </c>
      <c r="C97" s="2">
        <v>6.2E-2</v>
      </c>
      <c r="D97" s="2" t="e">
        <v>#DIV/0!</v>
      </c>
      <c r="E97" s="2">
        <v>3.5871791999999969</v>
      </c>
      <c r="F97" t="e">
        <f t="shared" si="2"/>
        <v>#DIV/0!</v>
      </c>
      <c r="G97">
        <f t="shared" si="3"/>
        <v>0.2224051103999998</v>
      </c>
    </row>
    <row r="98" spans="1:7">
      <c r="A98" s="60" t="s">
        <v>111</v>
      </c>
      <c r="B98" s="2">
        <v>1</v>
      </c>
      <c r="C98" s="2">
        <v>0.16500000000000001</v>
      </c>
      <c r="D98" s="2" t="e">
        <v>#DIV/0!</v>
      </c>
      <c r="E98" s="2">
        <v>0.78525200000000006</v>
      </c>
      <c r="F98" t="e">
        <f t="shared" si="2"/>
        <v>#DIV/0!</v>
      </c>
      <c r="G98">
        <f t="shared" si="3"/>
        <v>0.12956658000000001</v>
      </c>
    </row>
    <row r="99" spans="1:7">
      <c r="A99" s="60" t="s">
        <v>173</v>
      </c>
      <c r="B99" s="2">
        <v>1</v>
      </c>
      <c r="C99" s="2">
        <v>1.17</v>
      </c>
      <c r="D99" s="2" t="e">
        <v>#DIV/0!</v>
      </c>
      <c r="E99" s="2">
        <v>1.1924686</v>
      </c>
      <c r="F99" t="e">
        <f t="shared" si="2"/>
        <v>#DIV/0!</v>
      </c>
      <c r="G99">
        <f t="shared" si="3"/>
        <v>1.395188262</v>
      </c>
    </row>
    <row r="100" spans="1:7">
      <c r="A100" s="60" t="s">
        <v>98</v>
      </c>
      <c r="B100" s="2">
        <v>1</v>
      </c>
      <c r="C100" s="2">
        <v>0.13300000000000001</v>
      </c>
      <c r="D100" s="2" t="e">
        <v>#DIV/0!</v>
      </c>
      <c r="E100" s="2">
        <v>1.124811</v>
      </c>
      <c r="F100" t="e">
        <f t="shared" si="2"/>
        <v>#DIV/0!</v>
      </c>
      <c r="G100">
        <f t="shared" si="3"/>
        <v>0.149599863</v>
      </c>
    </row>
    <row r="101" spans="1:7">
      <c r="A101" s="60" t="s">
        <v>118</v>
      </c>
      <c r="B101" s="2">
        <v>2</v>
      </c>
      <c r="C101" s="2">
        <v>0.1575</v>
      </c>
      <c r="D101" s="2">
        <v>0.15485638507985391</v>
      </c>
      <c r="E101" s="2">
        <v>0.25090519999999999</v>
      </c>
      <c r="F101">
        <f t="shared" si="2"/>
        <v>0.1095</v>
      </c>
      <c r="G101">
        <f t="shared" si="3"/>
        <v>3.9517569000000002E-2</v>
      </c>
    </row>
    <row r="102" spans="1:7">
      <c r="A102" s="60" t="s">
        <v>157</v>
      </c>
      <c r="B102" s="2">
        <v>1</v>
      </c>
      <c r="C102" s="2">
        <v>0.13700000000000001</v>
      </c>
      <c r="D102" s="2" t="e">
        <v>#DIV/0!</v>
      </c>
      <c r="E102" s="2">
        <v>0.16904579999999997</v>
      </c>
      <c r="F102" t="e">
        <f t="shared" si="2"/>
        <v>#DIV/0!</v>
      </c>
      <c r="G102">
        <f t="shared" si="3"/>
        <v>2.3159274599999998E-2</v>
      </c>
    </row>
    <row r="103" spans="1:7">
      <c r="A103" s="60" t="s">
        <v>77</v>
      </c>
      <c r="B103" s="2">
        <v>2</v>
      </c>
      <c r="C103" s="2">
        <v>2.5825</v>
      </c>
      <c r="D103" s="2">
        <v>2.0612162671587861</v>
      </c>
      <c r="E103" s="2">
        <v>4.2033384000000007</v>
      </c>
      <c r="F103">
        <f t="shared" si="2"/>
        <v>1.4575</v>
      </c>
      <c r="G103">
        <f t="shared" si="3"/>
        <v>10.855121418000001</v>
      </c>
    </row>
    <row r="104" spans="1:7">
      <c r="A104" s="60" t="s">
        <v>123</v>
      </c>
      <c r="B104" s="2">
        <v>2</v>
      </c>
      <c r="C104" s="2">
        <v>0.60949999999999993</v>
      </c>
      <c r="D104" s="2">
        <v>5.303300858899207E-2</v>
      </c>
      <c r="E104" s="2">
        <v>1.87775</v>
      </c>
      <c r="F104">
        <f t="shared" si="2"/>
        <v>3.7500000000000706E-2</v>
      </c>
      <c r="G104">
        <f t="shared" si="3"/>
        <v>1.1444886249999999</v>
      </c>
    </row>
    <row r="105" spans="1:7">
      <c r="A105" s="60" t="s">
        <v>102</v>
      </c>
      <c r="B105" s="2">
        <v>1</v>
      </c>
      <c r="C105" s="2">
        <v>2.1859999999999999</v>
      </c>
      <c r="D105" s="2" t="e">
        <v>#DIV/0!</v>
      </c>
      <c r="E105" s="2">
        <v>2.1236599999999998E-2</v>
      </c>
      <c r="F105" t="e">
        <f t="shared" si="2"/>
        <v>#DIV/0!</v>
      </c>
      <c r="G105">
        <f t="shared" si="3"/>
        <v>4.6423207599999995E-2</v>
      </c>
    </row>
    <row r="106" spans="1:7">
      <c r="A106" s="60" t="s">
        <v>81</v>
      </c>
      <c r="B106" s="2">
        <v>2</v>
      </c>
      <c r="C106" s="2">
        <v>0.85350000000000004</v>
      </c>
      <c r="D106" s="2">
        <v>1.1674332957389899</v>
      </c>
      <c r="E106" s="2">
        <v>9.4395961999999987</v>
      </c>
      <c r="F106">
        <f t="shared" si="2"/>
        <v>0.8254999999999999</v>
      </c>
      <c r="G106">
        <f t="shared" si="3"/>
        <v>8.0566953566999988</v>
      </c>
    </row>
    <row r="107" spans="1:7">
      <c r="A107" s="60" t="s">
        <v>161</v>
      </c>
      <c r="B107" s="2">
        <v>2</v>
      </c>
      <c r="C107" s="2">
        <v>1.319</v>
      </c>
      <c r="D107" s="2">
        <v>1.7239263325328025</v>
      </c>
      <c r="E107" s="2">
        <v>0.1135254</v>
      </c>
      <c r="F107">
        <f t="shared" si="2"/>
        <v>1.2189999999999996</v>
      </c>
      <c r="G107">
        <f t="shared" si="3"/>
        <v>0.14974000260000001</v>
      </c>
    </row>
    <row r="108" spans="1:7">
      <c r="A108" s="60" t="s">
        <v>58</v>
      </c>
      <c r="B108" s="2">
        <v>1</v>
      </c>
      <c r="C108" s="2">
        <v>2.5999999999999999E-2</v>
      </c>
      <c r="D108" s="2" t="e">
        <v>#DIV/0!</v>
      </c>
      <c r="E108" s="2">
        <v>14.722417999999999</v>
      </c>
      <c r="F108" t="e">
        <f t="shared" si="2"/>
        <v>#DIV/0!</v>
      </c>
      <c r="G108">
        <f t="shared" si="3"/>
        <v>0.38278286799999994</v>
      </c>
    </row>
    <row r="109" spans="1:7">
      <c r="A109" s="60" t="s">
        <v>175</v>
      </c>
      <c r="B109" s="2">
        <v>1</v>
      </c>
      <c r="C109" s="2">
        <v>1</v>
      </c>
      <c r="D109" s="2" t="e">
        <v>#DIV/0!</v>
      </c>
      <c r="E109" s="2">
        <v>2.5361400000000001</v>
      </c>
      <c r="F109" t="e">
        <f t="shared" si="2"/>
        <v>#DIV/0!</v>
      </c>
      <c r="G109">
        <f t="shared" si="3"/>
        <v>2.5361400000000001</v>
      </c>
    </row>
    <row r="110" spans="1:7">
      <c r="A110" s="11" t="s">
        <v>178</v>
      </c>
      <c r="B110" s="2">
        <v>42</v>
      </c>
      <c r="C110" s="2">
        <v>2.889214285714286</v>
      </c>
      <c r="D110" s="2">
        <v>4.5691075743663996</v>
      </c>
      <c r="E110" s="2">
        <v>2.302388714619048</v>
      </c>
      <c r="F110">
        <f t="shared" si="2"/>
        <v>0.70502860506190346</v>
      </c>
      <c r="G110">
        <f t="shared" si="3"/>
        <v>6.6520943655447056</v>
      </c>
    </row>
    <row r="111" spans="1:7">
      <c r="A111" s="60" t="s">
        <v>127</v>
      </c>
      <c r="B111" s="2">
        <v>1</v>
      </c>
      <c r="C111" s="2">
        <v>0.61099999999999999</v>
      </c>
      <c r="D111" s="2" t="e">
        <v>#DIV/0!</v>
      </c>
      <c r="E111" s="2">
        <v>0.25420262400000004</v>
      </c>
      <c r="F111" t="e">
        <f t="shared" ref="F111:F174" si="4">D111/SQRT(B111)</f>
        <v>#DIV/0!</v>
      </c>
      <c r="G111">
        <f t="shared" ref="G111:G174" si="5">E111*C111</f>
        <v>0.15531780326400002</v>
      </c>
    </row>
    <row r="112" spans="1:7">
      <c r="A112" s="60" t="s">
        <v>130</v>
      </c>
      <c r="B112" s="2">
        <v>3</v>
      </c>
      <c r="C112" s="2">
        <v>7.5086666666666666</v>
      </c>
      <c r="D112" s="2">
        <v>7.8391684082773292</v>
      </c>
      <c r="E112" s="2">
        <v>0.50070291</v>
      </c>
      <c r="F112">
        <f t="shared" si="4"/>
        <v>4.5259459907417261</v>
      </c>
      <c r="G112">
        <f t="shared" si="5"/>
        <v>3.7596112502199999</v>
      </c>
    </row>
    <row r="113" spans="1:7">
      <c r="A113" s="60" t="s">
        <v>30</v>
      </c>
      <c r="B113" s="2">
        <v>2</v>
      </c>
      <c r="C113" s="2">
        <v>0.26300000000000001</v>
      </c>
      <c r="D113" s="2">
        <v>0.36910973977937783</v>
      </c>
      <c r="E113" s="2">
        <v>5.0789971999999999</v>
      </c>
      <c r="F113">
        <f t="shared" si="4"/>
        <v>0.26100000000000001</v>
      </c>
      <c r="G113">
        <f t="shared" si="5"/>
        <v>1.3357762636000001</v>
      </c>
    </row>
    <row r="114" spans="1:7">
      <c r="A114" s="60" t="s">
        <v>139</v>
      </c>
      <c r="B114" s="2">
        <v>2</v>
      </c>
      <c r="C114" s="2">
        <v>6.9999999999999993E-3</v>
      </c>
      <c r="D114" s="2">
        <v>2.8284271247461909E-3</v>
      </c>
      <c r="E114" s="2">
        <v>5.3881600000000009</v>
      </c>
      <c r="F114">
        <f t="shared" si="4"/>
        <v>2.0000000000000005E-3</v>
      </c>
      <c r="G114">
        <f t="shared" si="5"/>
        <v>3.771712E-2</v>
      </c>
    </row>
    <row r="115" spans="1:7">
      <c r="A115" s="60" t="s">
        <v>38</v>
      </c>
      <c r="B115" s="2">
        <v>3</v>
      </c>
      <c r="C115" s="2">
        <v>0.77433333333333332</v>
      </c>
      <c r="D115" s="2">
        <v>0.66633800231814289</v>
      </c>
      <c r="E115" s="2">
        <v>2.0816494999999993</v>
      </c>
      <c r="F115">
        <f t="shared" si="4"/>
        <v>0.3847104250096573</v>
      </c>
      <c r="G115">
        <f t="shared" si="5"/>
        <v>1.6118905961666661</v>
      </c>
    </row>
    <row r="116" spans="1:7">
      <c r="A116" s="60" t="s">
        <v>140</v>
      </c>
      <c r="B116" s="2">
        <v>1</v>
      </c>
      <c r="C116" s="2">
        <v>1.35</v>
      </c>
      <c r="D116" s="2" t="e">
        <v>#DIV/0!</v>
      </c>
      <c r="E116" s="2">
        <v>1.4028768599999999</v>
      </c>
      <c r="F116" t="e">
        <f t="shared" si="4"/>
        <v>#DIV/0!</v>
      </c>
      <c r="G116">
        <f t="shared" si="5"/>
        <v>1.8938837609999999</v>
      </c>
    </row>
    <row r="117" spans="1:7">
      <c r="A117" s="60" t="s">
        <v>44</v>
      </c>
      <c r="B117" s="2">
        <v>1</v>
      </c>
      <c r="C117" s="2">
        <v>6.2E-2</v>
      </c>
      <c r="D117" s="2" t="e">
        <v>#DIV/0!</v>
      </c>
      <c r="E117" s="2">
        <v>3.5871791999999969</v>
      </c>
      <c r="F117" t="e">
        <f t="shared" si="4"/>
        <v>#DIV/0!</v>
      </c>
      <c r="G117">
        <f t="shared" si="5"/>
        <v>0.2224051103999998</v>
      </c>
    </row>
    <row r="118" spans="1:7">
      <c r="A118" s="60" t="s">
        <v>114</v>
      </c>
      <c r="B118" s="2">
        <v>1</v>
      </c>
      <c r="C118" s="2">
        <v>1.036</v>
      </c>
      <c r="D118" s="2" t="e">
        <v>#DIV/0!</v>
      </c>
      <c r="E118" s="2">
        <v>4.2862848000000007</v>
      </c>
      <c r="F118" t="e">
        <f t="shared" si="4"/>
        <v>#DIV/0!</v>
      </c>
      <c r="G118">
        <f t="shared" si="5"/>
        <v>4.4405910528000012</v>
      </c>
    </row>
    <row r="119" spans="1:7">
      <c r="A119" s="60" t="s">
        <v>111</v>
      </c>
      <c r="B119" s="2">
        <v>1</v>
      </c>
      <c r="C119" s="2">
        <v>2.6</v>
      </c>
      <c r="D119" s="2" t="e">
        <v>#DIV/0!</v>
      </c>
      <c r="E119" s="2">
        <v>0.78525200000000006</v>
      </c>
      <c r="F119" t="e">
        <f t="shared" si="4"/>
        <v>#DIV/0!</v>
      </c>
      <c r="G119">
        <f t="shared" si="5"/>
        <v>2.0416552000000001</v>
      </c>
    </row>
    <row r="120" spans="1:7">
      <c r="A120" s="60" t="s">
        <v>116</v>
      </c>
      <c r="B120" s="2">
        <v>3</v>
      </c>
      <c r="C120" s="2">
        <v>2.9723333333333333</v>
      </c>
      <c r="D120" s="2">
        <v>3.0705856661772741</v>
      </c>
      <c r="E120" s="2">
        <v>6.4898256000000005</v>
      </c>
      <c r="F120">
        <f t="shared" si="4"/>
        <v>1.7728034609372556</v>
      </c>
      <c r="G120">
        <f t="shared" si="5"/>
        <v>19.2899249584</v>
      </c>
    </row>
    <row r="121" spans="1:7">
      <c r="A121" s="60" t="s">
        <v>173</v>
      </c>
      <c r="B121" s="2">
        <v>1</v>
      </c>
      <c r="C121" s="2">
        <v>8.4589999999999996</v>
      </c>
      <c r="D121" s="2" t="e">
        <v>#DIV/0!</v>
      </c>
      <c r="E121" s="2">
        <v>1.1924686</v>
      </c>
      <c r="F121" t="e">
        <f t="shared" si="4"/>
        <v>#DIV/0!</v>
      </c>
      <c r="G121">
        <f t="shared" si="5"/>
        <v>10.0870918874</v>
      </c>
    </row>
    <row r="122" spans="1:7">
      <c r="A122" s="60" t="s">
        <v>181</v>
      </c>
      <c r="B122" s="2">
        <v>1</v>
      </c>
      <c r="C122" s="2">
        <v>15</v>
      </c>
      <c r="D122" s="2" t="e">
        <v>#DIV/0!</v>
      </c>
      <c r="E122" s="2">
        <v>8.593270399999998</v>
      </c>
      <c r="F122" t="e">
        <f t="shared" si="4"/>
        <v>#DIV/0!</v>
      </c>
      <c r="G122">
        <f t="shared" si="5"/>
        <v>128.89905599999997</v>
      </c>
    </row>
    <row r="123" spans="1:7">
      <c r="A123" s="60" t="s">
        <v>151</v>
      </c>
      <c r="B123" s="2">
        <v>1</v>
      </c>
      <c r="C123" s="2">
        <v>2.581</v>
      </c>
      <c r="D123" s="2" t="e">
        <v>#DIV/0!</v>
      </c>
      <c r="E123" s="2">
        <v>5.4475255000000002</v>
      </c>
      <c r="F123" t="e">
        <f t="shared" si="4"/>
        <v>#DIV/0!</v>
      </c>
      <c r="G123">
        <f t="shared" si="5"/>
        <v>14.060063315500001</v>
      </c>
    </row>
    <row r="124" spans="1:7">
      <c r="A124" s="60" t="s">
        <v>98</v>
      </c>
      <c r="B124" s="2">
        <v>1</v>
      </c>
      <c r="C124" s="2">
        <v>0.13300000000000001</v>
      </c>
      <c r="D124" s="2" t="e">
        <v>#DIV/0!</v>
      </c>
      <c r="E124" s="2">
        <v>1.124811</v>
      </c>
      <c r="F124" t="e">
        <f t="shared" si="4"/>
        <v>#DIV/0!</v>
      </c>
      <c r="G124">
        <f t="shared" si="5"/>
        <v>0.149599863</v>
      </c>
    </row>
    <row r="125" spans="1:7">
      <c r="A125" s="60" t="s">
        <v>118</v>
      </c>
      <c r="B125" s="2">
        <v>6</v>
      </c>
      <c r="C125" s="2">
        <v>1.0096666666666667</v>
      </c>
      <c r="D125" s="2">
        <v>1.6420467309631193</v>
      </c>
      <c r="E125" s="2">
        <v>0.25090519999999999</v>
      </c>
      <c r="F125">
        <f t="shared" si="4"/>
        <v>0.67036277077746831</v>
      </c>
      <c r="G125">
        <f t="shared" si="5"/>
        <v>0.25333061693333336</v>
      </c>
    </row>
    <row r="126" spans="1:7">
      <c r="A126" s="60" t="s">
        <v>157</v>
      </c>
      <c r="B126" s="2">
        <v>1</v>
      </c>
      <c r="C126" s="2">
        <v>0.05</v>
      </c>
      <c r="D126" s="2" t="e">
        <v>#DIV/0!</v>
      </c>
      <c r="E126" s="2">
        <v>0.16904579999999997</v>
      </c>
      <c r="F126" t="e">
        <f t="shared" si="4"/>
        <v>#DIV/0!</v>
      </c>
      <c r="G126">
        <f t="shared" si="5"/>
        <v>8.4522899999999995E-3</v>
      </c>
    </row>
    <row r="127" spans="1:7">
      <c r="A127" s="60" t="s">
        <v>86</v>
      </c>
      <c r="B127" s="2">
        <v>2</v>
      </c>
      <c r="C127" s="2">
        <v>0.11349999999999999</v>
      </c>
      <c r="D127" s="2">
        <v>5.4447222151364175E-2</v>
      </c>
      <c r="E127" s="2">
        <v>2.5792000000000002E-2</v>
      </c>
      <c r="F127">
        <f t="shared" si="4"/>
        <v>3.8500000000000006E-2</v>
      </c>
      <c r="G127">
        <f t="shared" si="5"/>
        <v>2.927392E-3</v>
      </c>
    </row>
    <row r="128" spans="1:7">
      <c r="A128" s="60" t="s">
        <v>77</v>
      </c>
      <c r="B128" s="2">
        <v>2</v>
      </c>
      <c r="C128" s="2">
        <v>1.2304999999999999</v>
      </c>
      <c r="D128" s="2">
        <v>0.54942196898194762</v>
      </c>
      <c r="E128" s="2">
        <v>4.2033384000000007</v>
      </c>
      <c r="F128">
        <f t="shared" si="4"/>
        <v>0.38850000000000012</v>
      </c>
      <c r="G128">
        <f t="shared" si="5"/>
        <v>5.1722079012000002</v>
      </c>
    </row>
    <row r="129" spans="1:7">
      <c r="A129" s="60" t="s">
        <v>123</v>
      </c>
      <c r="B129" s="2">
        <v>1</v>
      </c>
      <c r="C129" s="2">
        <v>0.78800000000000003</v>
      </c>
      <c r="D129" s="2" t="e">
        <v>#DIV/0!</v>
      </c>
      <c r="E129" s="2">
        <v>1.87775</v>
      </c>
      <c r="F129" t="e">
        <f t="shared" si="4"/>
        <v>#DIV/0!</v>
      </c>
      <c r="G129">
        <f t="shared" si="5"/>
        <v>1.4796670000000001</v>
      </c>
    </row>
    <row r="130" spans="1:7">
      <c r="A130" s="60" t="s">
        <v>102</v>
      </c>
      <c r="B130" s="2">
        <v>4</v>
      </c>
      <c r="C130" s="2">
        <v>8.5679999999999996</v>
      </c>
      <c r="D130" s="2">
        <v>7.5824532969217797</v>
      </c>
      <c r="E130" s="2">
        <v>2.1236599999999998E-2</v>
      </c>
      <c r="F130">
        <f t="shared" si="4"/>
        <v>3.7912266484608899</v>
      </c>
      <c r="G130">
        <f t="shared" si="5"/>
        <v>0.18195518879999997</v>
      </c>
    </row>
    <row r="131" spans="1:7">
      <c r="A131" s="60" t="s">
        <v>81</v>
      </c>
      <c r="B131" s="2">
        <v>1</v>
      </c>
      <c r="C131" s="2">
        <v>3.1789999999999998</v>
      </c>
      <c r="D131" s="2" t="e">
        <v>#DIV/0!</v>
      </c>
      <c r="E131" s="2">
        <v>9.4395961999999987</v>
      </c>
      <c r="F131" t="e">
        <f t="shared" si="4"/>
        <v>#DIV/0!</v>
      </c>
      <c r="G131">
        <f t="shared" si="5"/>
        <v>30.008476319799993</v>
      </c>
    </row>
    <row r="132" spans="1:7">
      <c r="A132" s="60" t="s">
        <v>161</v>
      </c>
      <c r="B132" s="2">
        <v>3</v>
      </c>
      <c r="C132" s="2">
        <v>2.7246666666666663</v>
      </c>
      <c r="D132" s="2">
        <v>3.9260530222264363</v>
      </c>
      <c r="E132" s="2">
        <v>0.1135254</v>
      </c>
      <c r="F132">
        <f t="shared" si="4"/>
        <v>2.2667077692351767</v>
      </c>
      <c r="G132">
        <f t="shared" si="5"/>
        <v>0.30931887319999996</v>
      </c>
    </row>
    <row r="133" spans="1:7">
      <c r="A133" s="11" t="s">
        <v>197</v>
      </c>
      <c r="B133" s="2">
        <v>13</v>
      </c>
      <c r="C133" s="2">
        <v>0.76933384615384626</v>
      </c>
      <c r="D133" s="2">
        <v>2.4266285553332989</v>
      </c>
      <c r="E133" s="2">
        <v>4.3053427738836794</v>
      </c>
      <c r="F133">
        <f t="shared" si="4"/>
        <v>0.67302566790456264</v>
      </c>
      <c r="G133">
        <f t="shared" si="5"/>
        <v>3.3122459152426003</v>
      </c>
    </row>
    <row r="134" spans="1:7">
      <c r="A134" s="60" t="s">
        <v>63</v>
      </c>
      <c r="B134" s="2">
        <v>1</v>
      </c>
      <c r="C134" s="2">
        <v>8.8209999999999997</v>
      </c>
      <c r="D134" s="2" t="e">
        <v>#DIV/0!</v>
      </c>
      <c r="E134" s="2">
        <v>10.016055</v>
      </c>
      <c r="F134" t="e">
        <f t="shared" si="4"/>
        <v>#DIV/0!</v>
      </c>
      <c r="G134">
        <f t="shared" si="5"/>
        <v>88.351621154999989</v>
      </c>
    </row>
    <row r="135" spans="1:7">
      <c r="A135" s="60" t="s">
        <v>30</v>
      </c>
      <c r="B135" s="2">
        <v>3</v>
      </c>
      <c r="C135" s="2">
        <v>3.1133333333333338E-3</v>
      </c>
      <c r="D135" s="2">
        <v>3.4667756393128957E-3</v>
      </c>
      <c r="E135" s="2">
        <v>5.0789971999999999</v>
      </c>
      <c r="F135">
        <f t="shared" si="4"/>
        <v>2.0015438485773375E-3</v>
      </c>
      <c r="G135">
        <f t="shared" si="5"/>
        <v>1.5812611282666669E-2</v>
      </c>
    </row>
    <row r="136" spans="1:7">
      <c r="A136" s="60" t="s">
        <v>46</v>
      </c>
      <c r="B136" s="2">
        <v>4</v>
      </c>
      <c r="C136" s="2">
        <v>6.7499999999999999E-3</v>
      </c>
      <c r="D136" s="2">
        <v>2.8722813232690148E-3</v>
      </c>
      <c r="E136" s="2">
        <v>5.1789819999999995</v>
      </c>
      <c r="F136">
        <f t="shared" si="4"/>
        <v>1.4361406616345074E-3</v>
      </c>
      <c r="G136">
        <f t="shared" si="5"/>
        <v>3.4958128499999998E-2</v>
      </c>
    </row>
    <row r="137" spans="1:7">
      <c r="A137" s="60" t="s">
        <v>118</v>
      </c>
      <c r="B137" s="2">
        <v>1</v>
      </c>
      <c r="C137" s="2">
        <v>0.69899999999999995</v>
      </c>
      <c r="D137" s="2" t="e">
        <v>#DIV/0!</v>
      </c>
      <c r="E137" s="2">
        <v>0.25090519999999999</v>
      </c>
      <c r="F137" t="e">
        <f t="shared" si="4"/>
        <v>#DIV/0!</v>
      </c>
      <c r="G137">
        <f t="shared" si="5"/>
        <v>0.1753827348</v>
      </c>
    </row>
    <row r="138" spans="1:7">
      <c r="A138" s="60" t="s">
        <v>53</v>
      </c>
      <c r="B138" s="2">
        <v>1</v>
      </c>
      <c r="C138" s="2">
        <v>8.5999999999999993E-2</v>
      </c>
      <c r="D138" s="2" t="e">
        <v>#DIV/0!</v>
      </c>
      <c r="E138" s="2">
        <v>1.9260873363599995</v>
      </c>
      <c r="F138" t="e">
        <f t="shared" si="4"/>
        <v>#DIV/0!</v>
      </c>
      <c r="G138">
        <f t="shared" si="5"/>
        <v>0.16564351092695995</v>
      </c>
    </row>
    <row r="139" spans="1:7">
      <c r="A139" s="60" t="s">
        <v>88</v>
      </c>
      <c r="B139" s="2">
        <v>1</v>
      </c>
      <c r="C139" s="2">
        <v>7.0999999999999994E-2</v>
      </c>
      <c r="D139" s="2" t="e">
        <v>#DIV/0!</v>
      </c>
      <c r="E139" s="2">
        <v>2.7512089241278357</v>
      </c>
      <c r="F139" t="e">
        <f t="shared" si="4"/>
        <v>#DIV/0!</v>
      </c>
      <c r="G139">
        <f t="shared" si="5"/>
        <v>0.19533583361307633</v>
      </c>
    </row>
    <row r="140" spans="1:7">
      <c r="A140" s="60" t="s">
        <v>175</v>
      </c>
      <c r="B140" s="2">
        <v>2</v>
      </c>
      <c r="C140" s="2">
        <v>0.14400000000000002</v>
      </c>
      <c r="D140" s="2">
        <v>6.2225396744416128E-2</v>
      </c>
      <c r="E140" s="2">
        <v>2.5361400000000001</v>
      </c>
      <c r="F140">
        <f t="shared" si="4"/>
        <v>4.3999999999999956E-2</v>
      </c>
      <c r="G140">
        <f t="shared" si="5"/>
        <v>0.36520416000000006</v>
      </c>
    </row>
    <row r="141" spans="1:7">
      <c r="A141" s="11" t="s">
        <v>198</v>
      </c>
      <c r="B141" s="2">
        <v>5</v>
      </c>
      <c r="C141" s="2">
        <v>0.21559999999999996</v>
      </c>
      <c r="D141" s="2">
        <v>0.27351837232624798</v>
      </c>
      <c r="E141" s="2">
        <v>5.7099730050219994</v>
      </c>
      <c r="F141">
        <f t="shared" si="4"/>
        <v>0.12232113472331754</v>
      </c>
      <c r="G141">
        <f t="shared" si="5"/>
        <v>1.2310701798827428</v>
      </c>
    </row>
    <row r="142" spans="1:7">
      <c r="A142" s="60" t="s">
        <v>199</v>
      </c>
      <c r="B142" s="2">
        <v>1</v>
      </c>
      <c r="C142" s="2">
        <v>0.69</v>
      </c>
      <c r="D142" s="2" t="e">
        <v>#DIV/0!</v>
      </c>
      <c r="E142" s="2">
        <v>1.5126704887500002</v>
      </c>
      <c r="F142" t="e">
        <f t="shared" si="4"/>
        <v>#DIV/0!</v>
      </c>
      <c r="G142">
        <f t="shared" si="5"/>
        <v>1.0437426372375</v>
      </c>
    </row>
    <row r="143" spans="1:7">
      <c r="A143" s="60" t="s">
        <v>63</v>
      </c>
      <c r="B143" s="2">
        <v>2</v>
      </c>
      <c r="C143" s="2">
        <v>0.13650000000000001</v>
      </c>
      <c r="D143" s="2">
        <v>7.2831998462214373E-2</v>
      </c>
      <c r="E143" s="2">
        <v>10.016055</v>
      </c>
      <c r="F143">
        <f t="shared" si="4"/>
        <v>5.1499999999999983E-2</v>
      </c>
      <c r="G143">
        <f t="shared" si="5"/>
        <v>1.3671915075000001</v>
      </c>
    </row>
    <row r="144" spans="1:7">
      <c r="A144" s="60" t="s">
        <v>30</v>
      </c>
      <c r="B144" s="2">
        <v>1</v>
      </c>
      <c r="C144" s="2">
        <v>1E-3</v>
      </c>
      <c r="D144" s="2" t="e">
        <v>#DIV/0!</v>
      </c>
      <c r="E144" s="2">
        <v>5.0789971999999999</v>
      </c>
      <c r="F144" t="e">
        <f t="shared" si="4"/>
        <v>#DIV/0!</v>
      </c>
      <c r="G144">
        <f t="shared" si="5"/>
        <v>5.0789972000000001E-3</v>
      </c>
    </row>
    <row r="145" spans="1:7">
      <c r="A145" s="60" t="s">
        <v>53</v>
      </c>
      <c r="B145" s="2">
        <v>1</v>
      </c>
      <c r="C145" s="2">
        <v>0.114</v>
      </c>
      <c r="D145" s="2" t="e">
        <v>#DIV/0!</v>
      </c>
      <c r="E145" s="2">
        <v>1.9260873363599995</v>
      </c>
      <c r="F145" t="e">
        <f t="shared" si="4"/>
        <v>#DIV/0!</v>
      </c>
      <c r="G145">
        <f t="shared" si="5"/>
        <v>0.21957395634503996</v>
      </c>
    </row>
    <row r="146" spans="1:7">
      <c r="A146" s="11" t="s">
        <v>202</v>
      </c>
      <c r="B146" s="2">
        <v>15</v>
      </c>
      <c r="C146" s="2">
        <v>0.21926666666666664</v>
      </c>
      <c r="D146" s="2">
        <v>0.59306136356399153</v>
      </c>
      <c r="E146" s="2">
        <v>6.1859592999999995</v>
      </c>
      <c r="F146">
        <f t="shared" si="4"/>
        <v>0.15312778562416007</v>
      </c>
      <c r="G146">
        <f t="shared" si="5"/>
        <v>1.3563746758466664</v>
      </c>
    </row>
    <row r="147" spans="1:7">
      <c r="A147" s="60" t="s">
        <v>30</v>
      </c>
      <c r="B147" s="2">
        <v>3</v>
      </c>
      <c r="C147" s="2">
        <v>2.6666666666666666E-3</v>
      </c>
      <c r="D147" s="2">
        <v>1.5275252316519473E-3</v>
      </c>
      <c r="E147" s="2">
        <v>5.0789971999999999</v>
      </c>
      <c r="F147">
        <f t="shared" si="4"/>
        <v>8.8191710368819721E-4</v>
      </c>
      <c r="G147">
        <f t="shared" si="5"/>
        <v>1.3543992533333332E-2</v>
      </c>
    </row>
    <row r="148" spans="1:7">
      <c r="A148" s="60" t="s">
        <v>46</v>
      </c>
      <c r="B148" s="2">
        <v>10</v>
      </c>
      <c r="C148" s="2">
        <v>0.29339999999999999</v>
      </c>
      <c r="D148" s="2">
        <v>0.72044696003399322</v>
      </c>
      <c r="E148" s="2">
        <v>5.1789819999999986</v>
      </c>
      <c r="F148">
        <f t="shared" si="4"/>
        <v>0.22782533270517177</v>
      </c>
      <c r="G148">
        <f t="shared" si="5"/>
        <v>1.5195133187999996</v>
      </c>
    </row>
    <row r="149" spans="1:7">
      <c r="A149" s="60" t="s">
        <v>58</v>
      </c>
      <c r="B149" s="2">
        <v>1</v>
      </c>
      <c r="C149" s="2">
        <v>0.33600000000000002</v>
      </c>
      <c r="D149" s="2" t="e">
        <v>#DIV/0!</v>
      </c>
      <c r="E149" s="2">
        <v>14.722417999999999</v>
      </c>
      <c r="F149" t="e">
        <f t="shared" si="4"/>
        <v>#DIV/0!</v>
      </c>
      <c r="G149">
        <f t="shared" si="5"/>
        <v>4.9467324479999997</v>
      </c>
    </row>
    <row r="150" spans="1:7">
      <c r="A150" s="60" t="s">
        <v>61</v>
      </c>
      <c r="B150" s="2">
        <v>1</v>
      </c>
      <c r="C150" s="2">
        <v>1.0999999999999999E-2</v>
      </c>
      <c r="D150" s="2" t="e">
        <v>#DIV/0!</v>
      </c>
      <c r="E150" s="2">
        <v>11.040159900000001</v>
      </c>
      <c r="F150" t="e">
        <f t="shared" si="4"/>
        <v>#DIV/0!</v>
      </c>
      <c r="G150">
        <f t="shared" si="5"/>
        <v>0.1214417589</v>
      </c>
    </row>
    <row r="151" spans="1:7">
      <c r="A151" s="11" t="s">
        <v>203</v>
      </c>
      <c r="B151" s="2">
        <v>35</v>
      </c>
      <c r="C151" s="2">
        <v>1.6174857142857142</v>
      </c>
      <c r="D151" s="2">
        <v>4.2287585048613234</v>
      </c>
      <c r="E151" s="2">
        <v>3.6483081658602878</v>
      </c>
      <c r="F151">
        <f t="shared" si="4"/>
        <v>0.7147906485205896</v>
      </c>
      <c r="G151">
        <f t="shared" si="5"/>
        <v>5.9010863395909317</v>
      </c>
    </row>
    <row r="152" spans="1:7">
      <c r="A152" s="60" t="s">
        <v>130</v>
      </c>
      <c r="B152" s="2">
        <v>2</v>
      </c>
      <c r="C152" s="2">
        <v>3.1040000000000001</v>
      </c>
      <c r="D152" s="2">
        <v>1.5612917728598972</v>
      </c>
      <c r="E152" s="2">
        <v>0.50070291</v>
      </c>
      <c r="F152">
        <f t="shared" si="4"/>
        <v>1.1040000000000001</v>
      </c>
      <c r="G152">
        <f t="shared" si="5"/>
        <v>1.5541818326400001</v>
      </c>
    </row>
    <row r="153" spans="1:7">
      <c r="A153" s="60" t="s">
        <v>199</v>
      </c>
      <c r="B153" s="2">
        <v>1</v>
      </c>
      <c r="C153" s="2">
        <v>7.4999999999999997E-2</v>
      </c>
      <c r="D153" s="2" t="e">
        <v>#DIV/0!</v>
      </c>
      <c r="E153" s="2">
        <v>1.5126704887500002</v>
      </c>
      <c r="F153" t="e">
        <f t="shared" si="4"/>
        <v>#DIV/0!</v>
      </c>
      <c r="G153">
        <f t="shared" si="5"/>
        <v>0.11345028665625001</v>
      </c>
    </row>
    <row r="154" spans="1:7">
      <c r="A154" s="60" t="s">
        <v>63</v>
      </c>
      <c r="B154" s="2">
        <v>2</v>
      </c>
      <c r="C154" s="2">
        <v>0.52249999999999996</v>
      </c>
      <c r="D154" s="2">
        <v>0.28779245994292496</v>
      </c>
      <c r="E154" s="2">
        <v>10.016055</v>
      </c>
      <c r="F154">
        <f t="shared" si="4"/>
        <v>0.20350000000000007</v>
      </c>
      <c r="G154">
        <f t="shared" si="5"/>
        <v>5.2333887374999994</v>
      </c>
    </row>
    <row r="155" spans="1:7">
      <c r="A155" s="60" t="s">
        <v>38</v>
      </c>
      <c r="B155" s="2">
        <v>1</v>
      </c>
      <c r="C155" s="2">
        <v>0.5</v>
      </c>
      <c r="D155" s="2" t="e">
        <v>#DIV/0!</v>
      </c>
      <c r="E155" s="2">
        <v>2.0816494999999993</v>
      </c>
      <c r="F155" t="e">
        <f t="shared" si="4"/>
        <v>#DIV/0!</v>
      </c>
      <c r="G155">
        <f t="shared" si="5"/>
        <v>1.0408247499999996</v>
      </c>
    </row>
    <row r="156" spans="1:7">
      <c r="A156" s="60" t="s">
        <v>140</v>
      </c>
      <c r="B156" s="2">
        <v>1</v>
      </c>
      <c r="C156" s="2">
        <v>2.8000000000000001E-2</v>
      </c>
      <c r="D156" s="2" t="e">
        <v>#DIV/0!</v>
      </c>
      <c r="E156" s="2">
        <v>1.4028768599999999</v>
      </c>
      <c r="F156" t="e">
        <f t="shared" si="4"/>
        <v>#DIV/0!</v>
      </c>
      <c r="G156">
        <f t="shared" si="5"/>
        <v>3.9280552079999996E-2</v>
      </c>
    </row>
    <row r="157" spans="1:7">
      <c r="A157" s="60" t="s">
        <v>44</v>
      </c>
      <c r="B157" s="2">
        <v>1</v>
      </c>
      <c r="C157" s="2">
        <v>0.57099999999999995</v>
      </c>
      <c r="D157" s="2" t="e">
        <v>#DIV/0!</v>
      </c>
      <c r="E157" s="2">
        <v>3.5871791999999969</v>
      </c>
      <c r="F157" t="e">
        <f t="shared" si="4"/>
        <v>#DIV/0!</v>
      </c>
      <c r="G157">
        <f t="shared" si="5"/>
        <v>2.0482793231999983</v>
      </c>
    </row>
    <row r="158" spans="1:7">
      <c r="A158" s="60" t="s">
        <v>114</v>
      </c>
      <c r="B158" s="2">
        <v>2</v>
      </c>
      <c r="C158" s="2">
        <v>0.70550000000000002</v>
      </c>
      <c r="D158" s="2">
        <v>0.91146064094945989</v>
      </c>
      <c r="E158" s="2">
        <v>4.2862848000000007</v>
      </c>
      <c r="F158">
        <f t="shared" si="4"/>
        <v>0.64450000000000007</v>
      </c>
      <c r="G158">
        <f t="shared" si="5"/>
        <v>3.0239739264000005</v>
      </c>
    </row>
    <row r="159" spans="1:7">
      <c r="A159" s="60" t="s">
        <v>111</v>
      </c>
      <c r="B159" s="2">
        <v>1</v>
      </c>
      <c r="C159" s="2">
        <v>0.52</v>
      </c>
      <c r="D159" s="2" t="e">
        <v>#DIV/0!</v>
      </c>
      <c r="E159" s="2">
        <v>0.78525200000000006</v>
      </c>
      <c r="F159" t="e">
        <f t="shared" si="4"/>
        <v>#DIV/0!</v>
      </c>
      <c r="G159">
        <f t="shared" si="5"/>
        <v>0.40833104000000003</v>
      </c>
    </row>
    <row r="160" spans="1:7">
      <c r="A160" s="60" t="s">
        <v>46</v>
      </c>
      <c r="B160" s="2">
        <v>12</v>
      </c>
      <c r="C160" s="2">
        <v>9.3499999999999972E-2</v>
      </c>
      <c r="D160" s="2">
        <v>0.11593846330156045</v>
      </c>
      <c r="E160" s="2">
        <v>5.1789819999999986</v>
      </c>
      <c r="F160">
        <f t="shared" si="4"/>
        <v>3.3468551498293739E-2</v>
      </c>
      <c r="G160">
        <f t="shared" si="5"/>
        <v>0.48423481699999971</v>
      </c>
    </row>
    <row r="161" spans="1:7">
      <c r="A161" s="60" t="s">
        <v>118</v>
      </c>
      <c r="B161" s="2">
        <v>5</v>
      </c>
      <c r="C161" s="2">
        <v>1.7497999999999998</v>
      </c>
      <c r="D161" s="2">
        <v>1.7070813395969155</v>
      </c>
      <c r="E161" s="2">
        <v>0.25090519999999999</v>
      </c>
      <c r="F161">
        <f t="shared" si="4"/>
        <v>0.76342998369202131</v>
      </c>
      <c r="G161">
        <f t="shared" si="5"/>
        <v>0.43903391895999994</v>
      </c>
    </row>
    <row r="162" spans="1:7">
      <c r="A162" s="60" t="s">
        <v>86</v>
      </c>
      <c r="B162" s="2">
        <v>1</v>
      </c>
      <c r="C162" s="2">
        <v>23.806000000000001</v>
      </c>
      <c r="D162" s="2" t="e">
        <v>#DIV/0!</v>
      </c>
      <c r="E162" s="2">
        <v>2.5792000000000002E-2</v>
      </c>
      <c r="F162" t="e">
        <f t="shared" si="4"/>
        <v>#DIV/0!</v>
      </c>
      <c r="G162">
        <f t="shared" si="5"/>
        <v>0.61400435200000003</v>
      </c>
    </row>
    <row r="163" spans="1:7">
      <c r="A163" s="60" t="s">
        <v>53</v>
      </c>
      <c r="B163" s="2">
        <v>1</v>
      </c>
      <c r="C163" s="2">
        <v>8.3309999999999995</v>
      </c>
      <c r="D163" s="2" t="e">
        <v>#DIV/0!</v>
      </c>
      <c r="E163" s="2">
        <v>1.9260873363599995</v>
      </c>
      <c r="F163" t="e">
        <f t="shared" si="4"/>
        <v>#DIV/0!</v>
      </c>
      <c r="G163">
        <f t="shared" si="5"/>
        <v>16.046233599215157</v>
      </c>
    </row>
    <row r="164" spans="1:7">
      <c r="A164" s="60" t="s">
        <v>77</v>
      </c>
      <c r="B164" s="2">
        <v>1</v>
      </c>
      <c r="C164" s="2">
        <v>3.1E-2</v>
      </c>
      <c r="D164" s="2" t="e">
        <v>#DIV/0!</v>
      </c>
      <c r="E164" s="2">
        <v>4.2033384000000007</v>
      </c>
      <c r="F164" t="e">
        <f t="shared" si="4"/>
        <v>#DIV/0!</v>
      </c>
      <c r="G164">
        <f t="shared" si="5"/>
        <v>0.13030349040000003</v>
      </c>
    </row>
    <row r="165" spans="1:7">
      <c r="A165" s="60" t="s">
        <v>123</v>
      </c>
      <c r="B165" s="2">
        <v>1</v>
      </c>
      <c r="C165" s="2">
        <v>0.89400000000000002</v>
      </c>
      <c r="D165" s="2" t="e">
        <v>#DIV/0!</v>
      </c>
      <c r="E165" s="2">
        <v>1.87775</v>
      </c>
      <c r="F165" t="e">
        <f t="shared" si="4"/>
        <v>#DIV/0!</v>
      </c>
      <c r="G165">
        <f t="shared" si="5"/>
        <v>1.6787085000000002</v>
      </c>
    </row>
    <row r="166" spans="1:7">
      <c r="A166" s="60" t="s">
        <v>102</v>
      </c>
      <c r="B166" s="2">
        <v>1</v>
      </c>
      <c r="C166" s="2">
        <v>3.2250000000000001</v>
      </c>
      <c r="D166" s="2" t="e">
        <v>#DIV/0!</v>
      </c>
      <c r="E166" s="2">
        <v>2.1236599999999998E-2</v>
      </c>
      <c r="F166" t="e">
        <f t="shared" si="4"/>
        <v>#DIV/0!</v>
      </c>
      <c r="G166">
        <f t="shared" si="5"/>
        <v>6.8488034999999989E-2</v>
      </c>
    </row>
    <row r="167" spans="1:7">
      <c r="A167" s="60" t="s">
        <v>58</v>
      </c>
      <c r="B167" s="2">
        <v>1</v>
      </c>
      <c r="C167" s="2">
        <v>6.5000000000000002E-2</v>
      </c>
      <c r="D167" s="2" t="e">
        <v>#DIV/0!</v>
      </c>
      <c r="E167" s="2">
        <v>14.722417999999999</v>
      </c>
      <c r="F167" t="e">
        <f t="shared" si="4"/>
        <v>#DIV/0!</v>
      </c>
      <c r="G167">
        <f t="shared" si="5"/>
        <v>0.95695717000000002</v>
      </c>
    </row>
    <row r="168" spans="1:7">
      <c r="A168" s="60" t="s">
        <v>175</v>
      </c>
      <c r="B168" s="2">
        <v>1</v>
      </c>
      <c r="C168" s="2">
        <v>3.1E-2</v>
      </c>
      <c r="D168" s="2" t="e">
        <v>#DIV/0!</v>
      </c>
      <c r="E168" s="2">
        <v>2.5361400000000001</v>
      </c>
      <c r="F168" t="e">
        <f t="shared" si="4"/>
        <v>#DIV/0!</v>
      </c>
      <c r="G168">
        <f t="shared" si="5"/>
        <v>7.8620339999999997E-2</v>
      </c>
    </row>
    <row r="169" spans="1:7">
      <c r="A169" s="11" t="s">
        <v>210</v>
      </c>
      <c r="B169" s="2">
        <v>46</v>
      </c>
      <c r="C169" s="2">
        <v>2.6760000000000006</v>
      </c>
      <c r="D169" s="2">
        <v>4.450586393324417</v>
      </c>
      <c r="E169" s="2">
        <v>3.0187539361980442</v>
      </c>
      <c r="F169">
        <f t="shared" si="4"/>
        <v>0.6562031638681205</v>
      </c>
      <c r="G169">
        <f t="shared" si="5"/>
        <v>8.0781855332659678</v>
      </c>
    </row>
    <row r="170" spans="1:7">
      <c r="A170" s="60" t="s">
        <v>130</v>
      </c>
      <c r="B170" s="2">
        <v>2</v>
      </c>
      <c r="C170" s="2">
        <v>4.9805000000000001</v>
      </c>
      <c r="D170" s="2">
        <v>4.3875975772625271</v>
      </c>
      <c r="E170" s="2">
        <v>0.50070291</v>
      </c>
      <c r="F170">
        <f t="shared" si="4"/>
        <v>3.1024999999999996</v>
      </c>
      <c r="G170">
        <f t="shared" si="5"/>
        <v>2.493750843255</v>
      </c>
    </row>
    <row r="171" spans="1:7">
      <c r="A171" s="60" t="s">
        <v>199</v>
      </c>
      <c r="B171" s="2">
        <v>1</v>
      </c>
      <c r="C171" s="2">
        <v>0.84899999999999998</v>
      </c>
      <c r="D171" s="2" t="e">
        <v>#DIV/0!</v>
      </c>
      <c r="E171" s="2">
        <v>1.5126704887500002</v>
      </c>
      <c r="F171" t="e">
        <f t="shared" si="4"/>
        <v>#DIV/0!</v>
      </c>
      <c r="G171">
        <f t="shared" si="5"/>
        <v>1.2842572449487502</v>
      </c>
    </row>
    <row r="172" spans="1:7">
      <c r="A172" s="60" t="s">
        <v>63</v>
      </c>
      <c r="B172" s="2">
        <v>2</v>
      </c>
      <c r="C172" s="2">
        <v>0.52899999999999991</v>
      </c>
      <c r="D172" s="2">
        <v>0.22485995641732234</v>
      </c>
      <c r="E172" s="2">
        <v>10.016055</v>
      </c>
      <c r="F172">
        <f t="shared" si="4"/>
        <v>0.15900000000000014</v>
      </c>
      <c r="G172">
        <f t="shared" si="5"/>
        <v>5.2984930949999987</v>
      </c>
    </row>
    <row r="173" spans="1:7">
      <c r="A173" s="60" t="s">
        <v>30</v>
      </c>
      <c r="B173" s="2">
        <v>1</v>
      </c>
      <c r="C173" s="2">
        <v>1E-3</v>
      </c>
      <c r="D173" s="2" t="e">
        <v>#DIV/0!</v>
      </c>
      <c r="E173" s="2">
        <v>5.0789971999999999</v>
      </c>
      <c r="F173" t="e">
        <f t="shared" si="4"/>
        <v>#DIV/0!</v>
      </c>
      <c r="G173">
        <f t="shared" si="5"/>
        <v>5.0789972000000001E-3</v>
      </c>
    </row>
    <row r="174" spans="1:7">
      <c r="A174" s="60" t="s">
        <v>247</v>
      </c>
      <c r="B174" s="2">
        <v>1</v>
      </c>
      <c r="C174" s="2">
        <v>12</v>
      </c>
      <c r="D174" s="2" t="e">
        <v>#DIV/0!</v>
      </c>
      <c r="E174" s="2">
        <v>2.5035322</v>
      </c>
      <c r="F174" t="e">
        <f t="shared" si="4"/>
        <v>#DIV/0!</v>
      </c>
      <c r="G174">
        <f t="shared" si="5"/>
        <v>30.042386399999998</v>
      </c>
    </row>
    <row r="175" spans="1:7">
      <c r="A175" s="60" t="s">
        <v>38</v>
      </c>
      <c r="B175" s="2">
        <v>2</v>
      </c>
      <c r="C175" s="2">
        <v>0.51700000000000002</v>
      </c>
      <c r="D175" s="2">
        <v>0.63639610306789274</v>
      </c>
      <c r="E175" s="2">
        <v>2.0816494999999993</v>
      </c>
      <c r="F175">
        <f t="shared" ref="F175:F194" si="6">D175/SQRT(B175)</f>
        <v>0.44999999999999996</v>
      </c>
      <c r="G175">
        <f t="shared" ref="G175:G194" si="7">E175*C175</f>
        <v>1.0762127914999997</v>
      </c>
    </row>
    <row r="176" spans="1:7">
      <c r="A176" s="60" t="s">
        <v>140</v>
      </c>
      <c r="B176" s="2">
        <v>2</v>
      </c>
      <c r="C176" s="2">
        <v>0.2485</v>
      </c>
      <c r="D176" s="2">
        <v>0.21425335469952397</v>
      </c>
      <c r="E176" s="2">
        <v>1.4028768599999999</v>
      </c>
      <c r="F176">
        <f t="shared" si="6"/>
        <v>0.15150000000000005</v>
      </c>
      <c r="G176">
        <f t="shared" si="7"/>
        <v>0.34861489970999998</v>
      </c>
    </row>
    <row r="177" spans="1:7">
      <c r="A177" s="60" t="s">
        <v>44</v>
      </c>
      <c r="B177" s="2">
        <v>2</v>
      </c>
      <c r="C177" s="2">
        <v>4.9784999999999995</v>
      </c>
      <c r="D177" s="2">
        <v>4.7779205204775019</v>
      </c>
      <c r="E177" s="2">
        <v>3.5871791999999969</v>
      </c>
      <c r="F177">
        <f t="shared" si="6"/>
        <v>3.3784999999999998</v>
      </c>
      <c r="G177">
        <f t="shared" si="7"/>
        <v>17.858771647199983</v>
      </c>
    </row>
    <row r="178" spans="1:7">
      <c r="A178" s="60" t="s">
        <v>114</v>
      </c>
      <c r="B178" s="2">
        <v>1</v>
      </c>
      <c r="C178" s="2">
        <v>0.16800000000000001</v>
      </c>
      <c r="D178" s="2" t="e">
        <v>#DIV/0!</v>
      </c>
      <c r="E178" s="2">
        <v>4.2862848000000007</v>
      </c>
      <c r="F178" t="e">
        <f t="shared" si="6"/>
        <v>#DIV/0!</v>
      </c>
      <c r="G178">
        <f t="shared" si="7"/>
        <v>0.72009584640000013</v>
      </c>
    </row>
    <row r="179" spans="1:7">
      <c r="A179" s="60" t="s">
        <v>111</v>
      </c>
      <c r="B179" s="2">
        <v>1</v>
      </c>
      <c r="C179" s="2">
        <v>0.83699999999999997</v>
      </c>
      <c r="D179" s="2" t="e">
        <v>#DIV/0!</v>
      </c>
      <c r="E179" s="2">
        <v>0.78525200000000006</v>
      </c>
      <c r="F179" t="e">
        <f t="shared" si="6"/>
        <v>#DIV/0!</v>
      </c>
      <c r="G179">
        <f t="shared" si="7"/>
        <v>0.65725592399999999</v>
      </c>
    </row>
    <row r="180" spans="1:7">
      <c r="A180" s="60" t="s">
        <v>116</v>
      </c>
      <c r="B180" s="2">
        <v>1</v>
      </c>
      <c r="C180" s="2">
        <v>0.1</v>
      </c>
      <c r="D180" s="2" t="e">
        <v>#DIV/0!</v>
      </c>
      <c r="E180" s="2">
        <v>6.4898256000000005</v>
      </c>
      <c r="F180" t="e">
        <f t="shared" si="6"/>
        <v>#DIV/0!</v>
      </c>
      <c r="G180">
        <f t="shared" si="7"/>
        <v>0.6489825600000001</v>
      </c>
    </row>
    <row r="181" spans="1:7">
      <c r="A181" s="60" t="s">
        <v>46</v>
      </c>
      <c r="B181" s="2">
        <v>9</v>
      </c>
      <c r="C181" s="2">
        <v>5.6111111111111125E-2</v>
      </c>
      <c r="D181" s="2">
        <v>8.4057189526602127E-2</v>
      </c>
      <c r="E181" s="2">
        <v>5.1789819999999986</v>
      </c>
      <c r="F181">
        <f t="shared" si="6"/>
        <v>2.8019063175534042E-2</v>
      </c>
      <c r="G181">
        <f t="shared" si="7"/>
        <v>0.29059843444444444</v>
      </c>
    </row>
    <row r="182" spans="1:7">
      <c r="A182" s="60" t="s">
        <v>151</v>
      </c>
      <c r="B182" s="2">
        <v>1</v>
      </c>
      <c r="C182" s="2">
        <v>1.488</v>
      </c>
      <c r="D182" s="2" t="e">
        <v>#DIV/0!</v>
      </c>
      <c r="E182" s="2">
        <v>5.4475255000000002</v>
      </c>
      <c r="F182" t="e">
        <f t="shared" si="6"/>
        <v>#DIV/0!</v>
      </c>
      <c r="G182">
        <f t="shared" si="7"/>
        <v>8.1059179439999998</v>
      </c>
    </row>
    <row r="183" spans="1:7">
      <c r="A183" s="60" t="s">
        <v>219</v>
      </c>
      <c r="B183" s="2">
        <v>1</v>
      </c>
      <c r="C183" s="2">
        <v>0.11799999999999999</v>
      </c>
      <c r="D183" s="2" t="e">
        <v>#DIV/0!</v>
      </c>
      <c r="E183" s="2">
        <v>0.47161800000000009</v>
      </c>
      <c r="F183" t="e">
        <f t="shared" si="6"/>
        <v>#DIV/0!</v>
      </c>
      <c r="G183">
        <f t="shared" si="7"/>
        <v>5.5650924000000011E-2</v>
      </c>
    </row>
    <row r="184" spans="1:7">
      <c r="A184" s="60" t="s">
        <v>118</v>
      </c>
      <c r="B184" s="2">
        <v>6</v>
      </c>
      <c r="C184" s="2">
        <v>9.2388333333333339</v>
      </c>
      <c r="D184" s="2">
        <v>6.9750990650073694</v>
      </c>
      <c r="E184" s="2">
        <v>0.25090519999999999</v>
      </c>
      <c r="F184">
        <f t="shared" si="6"/>
        <v>2.8475722691053482</v>
      </c>
      <c r="G184">
        <f t="shared" si="7"/>
        <v>2.3180713252666667</v>
      </c>
    </row>
    <row r="185" spans="1:7">
      <c r="A185" s="60" t="s">
        <v>86</v>
      </c>
      <c r="B185" s="2">
        <v>1</v>
      </c>
      <c r="C185" s="2">
        <v>2.7469999999999999</v>
      </c>
      <c r="D185" s="2" t="e">
        <v>#DIV/0!</v>
      </c>
      <c r="E185" s="2">
        <v>2.5792000000000002E-2</v>
      </c>
      <c r="F185" t="e">
        <f t="shared" si="6"/>
        <v>#DIV/0!</v>
      </c>
      <c r="G185">
        <f t="shared" si="7"/>
        <v>7.0850624000000001E-2</v>
      </c>
    </row>
    <row r="186" spans="1:7">
      <c r="A186" s="60" t="s">
        <v>53</v>
      </c>
      <c r="B186" s="2">
        <v>1</v>
      </c>
      <c r="C186" s="2">
        <v>4.2</v>
      </c>
      <c r="D186" s="2" t="e">
        <v>#DIV/0!</v>
      </c>
      <c r="E186" s="2">
        <v>1.9260873363599995</v>
      </c>
      <c r="F186" t="e">
        <f t="shared" si="6"/>
        <v>#DIV/0!</v>
      </c>
      <c r="G186">
        <f t="shared" si="7"/>
        <v>8.0895668127119986</v>
      </c>
    </row>
    <row r="187" spans="1:7">
      <c r="A187" s="60" t="s">
        <v>221</v>
      </c>
      <c r="B187" s="2">
        <v>1</v>
      </c>
      <c r="C187" s="2">
        <v>1.911</v>
      </c>
      <c r="D187" s="2" t="e">
        <v>#DIV/0!</v>
      </c>
      <c r="E187" s="2">
        <v>1.6260316000000001</v>
      </c>
      <c r="F187" t="e">
        <f t="shared" si="6"/>
        <v>#DIV/0!</v>
      </c>
      <c r="G187">
        <f t="shared" si="7"/>
        <v>3.1073463876000003</v>
      </c>
    </row>
    <row r="188" spans="1:7">
      <c r="A188" s="60" t="s">
        <v>77</v>
      </c>
      <c r="B188" s="2">
        <v>1</v>
      </c>
      <c r="C188" s="2">
        <v>0.44700000000000001</v>
      </c>
      <c r="D188" s="2" t="e">
        <v>#DIV/0!</v>
      </c>
      <c r="E188" s="2">
        <v>4.2033384000000007</v>
      </c>
      <c r="F188" t="e">
        <f t="shared" si="6"/>
        <v>#DIV/0!</v>
      </c>
      <c r="G188">
        <f t="shared" si="7"/>
        <v>1.8788922648000004</v>
      </c>
    </row>
    <row r="189" spans="1:7">
      <c r="A189" s="60" t="s">
        <v>123</v>
      </c>
      <c r="B189" s="2">
        <v>2</v>
      </c>
      <c r="C189" s="2">
        <v>3.5000000000000003E-2</v>
      </c>
      <c r="D189" s="2">
        <v>3.9597979746446667E-2</v>
      </c>
      <c r="E189" s="2">
        <v>1.87775</v>
      </c>
      <c r="F189">
        <f t="shared" si="6"/>
        <v>2.8000000000000001E-2</v>
      </c>
      <c r="G189">
        <f t="shared" si="7"/>
        <v>6.5721250000000009E-2</v>
      </c>
    </row>
    <row r="190" spans="1:7">
      <c r="A190" s="60" t="s">
        <v>102</v>
      </c>
      <c r="B190" s="2">
        <v>4</v>
      </c>
      <c r="C190" s="2">
        <v>2.0492499999999998</v>
      </c>
      <c r="D190" s="2">
        <v>1.1884032354382075</v>
      </c>
      <c r="E190" s="2">
        <v>2.1236599999999998E-2</v>
      </c>
      <c r="F190">
        <f t="shared" si="6"/>
        <v>0.59420161771910374</v>
      </c>
      <c r="G190">
        <f t="shared" si="7"/>
        <v>4.3519102549999994E-2</v>
      </c>
    </row>
    <row r="191" spans="1:7">
      <c r="A191" s="60" t="s">
        <v>161</v>
      </c>
      <c r="B191" s="2">
        <v>1</v>
      </c>
      <c r="C191" s="2">
        <v>11.154</v>
      </c>
      <c r="D191" s="2" t="e">
        <v>#DIV/0!</v>
      </c>
      <c r="E191" s="2">
        <v>0.1135254</v>
      </c>
      <c r="F191" t="e">
        <f t="shared" si="6"/>
        <v>#DIV/0!</v>
      </c>
      <c r="G191">
        <f t="shared" si="7"/>
        <v>1.2662623116</v>
      </c>
    </row>
    <row r="192" spans="1:7">
      <c r="A192" s="60" t="s">
        <v>58</v>
      </c>
      <c r="B192" s="2">
        <v>1</v>
      </c>
      <c r="C192" s="2">
        <v>2.5999999999999999E-2</v>
      </c>
      <c r="D192" s="2" t="e">
        <v>#DIV/0!</v>
      </c>
      <c r="E192" s="2">
        <v>14.722417999999999</v>
      </c>
      <c r="F192" t="e">
        <f t="shared" si="6"/>
        <v>#DIV/0!</v>
      </c>
      <c r="G192">
        <f t="shared" si="7"/>
        <v>0.38278286799999994</v>
      </c>
    </row>
    <row r="193" spans="1:7">
      <c r="A193" s="60" t="s">
        <v>175</v>
      </c>
      <c r="B193" s="2">
        <v>1</v>
      </c>
      <c r="C193" s="2">
        <v>0.33800000000000002</v>
      </c>
      <c r="D193" s="2" t="e">
        <v>#DIV/0!</v>
      </c>
      <c r="E193" s="2">
        <v>2.5361400000000001</v>
      </c>
      <c r="F193" t="e">
        <f t="shared" si="6"/>
        <v>#DIV/0!</v>
      </c>
      <c r="G193">
        <f t="shared" si="7"/>
        <v>0.85721532000000011</v>
      </c>
    </row>
    <row r="194" spans="1:7">
      <c r="A194" s="11" t="s">
        <v>233</v>
      </c>
      <c r="B194" s="2">
        <v>304</v>
      </c>
      <c r="C194" s="2">
        <v>1.6085879800664251</v>
      </c>
      <c r="D194" s="2">
        <v>4.2167978604147702</v>
      </c>
      <c r="E194" s="2">
        <v>3.9013418167251914</v>
      </c>
      <c r="F194">
        <f t="shared" si="6"/>
        <v>0.24184994393271728</v>
      </c>
      <c r="G194">
        <f t="shared" si="7"/>
        <v>6.2756515525146526</v>
      </c>
    </row>
  </sheetData>
  <sortState xmlns:xlrd2="http://schemas.microsoft.com/office/spreadsheetml/2017/richdata2" ref="A7:E47">
    <sortCondition ref="A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3"/>
  <sheetViews>
    <sheetView workbookViewId="0">
      <selection activeCell="L5" sqref="L5"/>
    </sheetView>
  </sheetViews>
  <sheetFormatPr baseColWidth="10" defaultRowHeight="16"/>
  <cols>
    <col min="1" max="1" width="23.1640625" customWidth="1"/>
    <col min="2" max="2" width="21.5" bestFit="1" customWidth="1"/>
    <col min="3" max="3" width="15.5" customWidth="1"/>
    <col min="4" max="4" width="17.5" customWidth="1"/>
    <col min="5" max="5" width="17.33203125" customWidth="1"/>
    <col min="6" max="6" width="16" customWidth="1"/>
    <col min="7" max="7" width="15.83203125" customWidth="1"/>
    <col min="8" max="8" width="16.33203125" customWidth="1"/>
    <col min="9" max="9" width="19.1640625" customWidth="1"/>
    <col min="10" max="10" width="19.33203125" customWidth="1"/>
    <col min="11" max="11" width="20.83203125" customWidth="1"/>
    <col min="12" max="12" width="14" customWidth="1"/>
    <col min="13" max="13" width="19.33203125" customWidth="1"/>
    <col min="14" max="14" width="14.6640625" customWidth="1"/>
    <col min="15" max="15" width="17.1640625" customWidth="1"/>
    <col min="16" max="16" width="14.1640625" customWidth="1"/>
    <col min="17" max="17" width="12.1640625" customWidth="1"/>
    <col min="18" max="18" width="15.33203125" customWidth="1"/>
    <col min="19" max="19" width="12.33203125" customWidth="1"/>
    <col min="20" max="20" width="14.33203125" customWidth="1"/>
    <col min="21" max="21" width="15.6640625" customWidth="1"/>
    <col min="22" max="22" width="12.1640625" customWidth="1"/>
    <col min="23" max="23" width="13" customWidth="1"/>
    <col min="24" max="24" width="19.83203125" customWidth="1"/>
    <col min="25" max="25" width="13" customWidth="1"/>
    <col min="26" max="26" width="19.83203125" customWidth="1"/>
    <col min="27" max="27" width="13" customWidth="1"/>
    <col min="28" max="28" width="19.83203125" customWidth="1"/>
    <col min="29" max="29" width="13" customWidth="1"/>
    <col min="30" max="30" width="19.83203125" customWidth="1"/>
    <col min="31" max="31" width="13" customWidth="1"/>
    <col min="32" max="32" width="19.83203125" customWidth="1"/>
    <col min="33" max="33" width="13" customWidth="1"/>
    <col min="34" max="34" width="19.83203125" customWidth="1"/>
    <col min="35" max="35" width="13" customWidth="1"/>
    <col min="36" max="36" width="19.83203125" customWidth="1"/>
    <col min="37" max="37" width="13" customWidth="1"/>
    <col min="38" max="38" width="19.83203125" customWidth="1"/>
    <col min="39" max="39" width="13" customWidth="1"/>
    <col min="40" max="40" width="19.83203125" customWidth="1"/>
    <col min="41" max="41" width="13" customWidth="1"/>
    <col min="42" max="42" width="24.5" customWidth="1"/>
    <col min="43" max="43" width="17.5" customWidth="1"/>
    <col min="44" max="44" width="14.33203125" customWidth="1"/>
    <col min="45" max="45" width="15.6640625" customWidth="1"/>
    <col min="46" max="46" width="14.33203125" customWidth="1"/>
    <col min="47" max="47" width="15.1640625" customWidth="1"/>
    <col min="48" max="48" width="16" customWidth="1"/>
    <col min="49" max="49" width="17.1640625" customWidth="1"/>
    <col min="50" max="50" width="14.1640625" customWidth="1"/>
    <col min="51" max="51" width="15.6640625" customWidth="1"/>
    <col min="52" max="52" width="16.83203125" customWidth="1"/>
    <col min="53" max="53" width="17.5" customWidth="1"/>
    <col min="54" max="54" width="16" customWidth="1"/>
    <col min="55" max="55" width="16.33203125" customWidth="1"/>
    <col min="56" max="56" width="19.33203125" customWidth="1"/>
    <col min="57" max="57" width="14" customWidth="1"/>
    <col min="58" max="58" width="17.1640625" customWidth="1"/>
    <col min="59" max="59" width="14.1640625" customWidth="1"/>
    <col min="60" max="60" width="14.33203125" customWidth="1"/>
    <col min="61" max="61" width="15.6640625" customWidth="1"/>
    <col min="62" max="62" width="15.83203125" customWidth="1"/>
    <col min="63" max="63" width="15.1640625" customWidth="1"/>
    <col min="64" max="64" width="15.5" customWidth="1"/>
    <col min="65" max="65" width="14.33203125" customWidth="1"/>
    <col min="66" max="66" width="19.33203125" customWidth="1"/>
    <col min="67" max="67" width="17.1640625" customWidth="1"/>
    <col min="68" max="68" width="14.1640625" customWidth="1"/>
    <col min="69" max="69" width="15.6640625" customWidth="1"/>
    <col min="70" max="70" width="16.6640625" customWidth="1"/>
    <col min="71" max="71" width="18.1640625" customWidth="1"/>
    <col min="72" max="72" width="20.6640625" customWidth="1"/>
    <col min="73" max="73" width="19.33203125" customWidth="1"/>
    <col min="74" max="74" width="14.6640625" customWidth="1"/>
    <col min="75" max="75" width="14.33203125" customWidth="1"/>
    <col min="76" max="76" width="17.1640625" customWidth="1"/>
    <col min="77" max="77" width="14.1640625" customWidth="1"/>
    <col min="78" max="78" width="15.6640625" customWidth="1"/>
    <col min="79" max="79" width="17.33203125" bestFit="1" customWidth="1"/>
    <col min="80" max="80" width="20.83203125" customWidth="1"/>
    <col min="81" max="81" width="14" customWidth="1"/>
    <col min="82" max="82" width="19.33203125" customWidth="1"/>
    <col min="83" max="83" width="14.6640625" customWidth="1"/>
    <col min="84" max="84" width="12" customWidth="1"/>
    <col min="85" max="85" width="14.33203125" customWidth="1"/>
    <col min="86" max="86" width="15.6640625" customWidth="1"/>
    <col min="87" max="87" width="18.5" bestFit="1" customWidth="1"/>
    <col min="88" max="88" width="19.1640625" bestFit="1" customWidth="1"/>
    <col min="89" max="89" width="14" customWidth="1"/>
    <col min="90" max="90" width="19.33203125" customWidth="1"/>
    <col min="91" max="91" width="14.1640625" customWidth="1"/>
    <col min="92" max="92" width="14.33203125" customWidth="1"/>
    <col min="93" max="93" width="15.6640625" customWidth="1"/>
    <col min="94" max="94" width="18.83203125" bestFit="1" customWidth="1"/>
    <col min="95" max="95" width="15.5" bestFit="1" customWidth="1"/>
    <col min="96" max="96" width="19.33203125" customWidth="1"/>
    <col min="97" max="97" width="14.6640625" customWidth="1"/>
    <col min="98" max="98" width="17.1640625" customWidth="1"/>
    <col min="99" max="99" width="14.1640625" customWidth="1"/>
    <col min="100" max="100" width="15.33203125" customWidth="1"/>
    <col min="101" max="101" width="14.33203125" customWidth="1"/>
    <col min="102" max="102" width="15.6640625" customWidth="1"/>
    <col min="103" max="103" width="18" customWidth="1"/>
    <col min="104" max="104" width="14" customWidth="1"/>
    <col min="105" max="105" width="14.1640625" bestFit="1" customWidth="1"/>
    <col min="106" max="106" width="14.33203125" customWidth="1"/>
    <col min="107" max="107" width="15.6640625" customWidth="1"/>
    <col min="108" max="108" width="13.5" customWidth="1"/>
    <col min="109" max="109" width="19.1640625" customWidth="1"/>
    <col min="110" max="110" width="17.1640625" customWidth="1"/>
    <col min="111" max="111" width="14.1640625" customWidth="1"/>
    <col min="112" max="112" width="14.33203125" customWidth="1"/>
    <col min="113" max="113" width="15.6640625" bestFit="1" customWidth="1"/>
    <col min="114" max="114" width="14.5" customWidth="1"/>
    <col min="115" max="115" width="15.1640625" customWidth="1"/>
    <col min="116" max="116" width="15.83203125" customWidth="1"/>
    <col min="117" max="117" width="17.1640625" customWidth="1"/>
    <col min="118" max="118" width="14.1640625" customWidth="1"/>
    <col min="119" max="119" width="12" customWidth="1"/>
    <col min="120" max="120" width="15.33203125" customWidth="1"/>
    <col min="121" max="121" width="14.33203125" customWidth="1"/>
    <col min="122" max="122" width="15.6640625" customWidth="1"/>
    <col min="123" max="123" width="14.1640625" customWidth="1"/>
    <col min="124" max="124" width="15.6640625" customWidth="1"/>
    <col min="125" max="125" width="16.83203125" bestFit="1" customWidth="1"/>
    <col min="126" max="126" width="14.83203125" customWidth="1"/>
    <col min="127" max="127" width="14.1640625" customWidth="1"/>
    <col min="128" max="128" width="15.6640625" bestFit="1" customWidth="1"/>
    <col min="129" max="129" width="17.1640625" customWidth="1"/>
    <col min="130" max="130" width="15.33203125" customWidth="1"/>
    <col min="131" max="131" width="17.1640625" customWidth="1"/>
    <col min="132" max="132" width="14.1640625" bestFit="1" customWidth="1"/>
    <col min="133" max="133" width="17.6640625" customWidth="1"/>
    <col min="134" max="134" width="18" customWidth="1"/>
    <col min="135" max="135" width="16" bestFit="1" customWidth="1"/>
    <col min="136" max="136" width="15.83203125" bestFit="1" customWidth="1"/>
    <col min="137" max="137" width="16.33203125" bestFit="1" customWidth="1"/>
    <col min="138" max="138" width="19.1640625" bestFit="1" customWidth="1"/>
    <col min="139" max="139" width="20.83203125" bestFit="1" customWidth="1"/>
    <col min="140" max="140" width="14" customWidth="1"/>
    <col min="141" max="141" width="19.33203125" customWidth="1"/>
    <col min="142" max="142" width="14.6640625" customWidth="1"/>
    <col min="143" max="143" width="17.1640625" customWidth="1"/>
    <col min="144" max="144" width="14.1640625" customWidth="1"/>
    <col min="145" max="145" width="14.33203125" customWidth="1"/>
    <col min="146" max="146" width="15.6640625" customWidth="1"/>
    <col min="147" max="147" width="20.33203125" customWidth="1"/>
    <col min="148" max="148" width="15.5" customWidth="1"/>
    <col min="149" max="149" width="17.5" bestFit="1" customWidth="1"/>
    <col min="150" max="150" width="19.1640625" bestFit="1" customWidth="1"/>
    <col min="151" max="151" width="19.33203125" customWidth="1"/>
    <col min="152" max="152" width="20.83203125" customWidth="1"/>
    <col min="153" max="153" width="14" customWidth="1"/>
    <col min="154" max="154" width="14.1640625" customWidth="1"/>
    <col min="155" max="155" width="12" customWidth="1"/>
    <col min="156" max="156" width="15.33203125" customWidth="1"/>
    <col min="157" max="157" width="14.33203125" customWidth="1"/>
    <col min="158" max="158" width="15.6640625" bestFit="1" customWidth="1"/>
    <col min="159" max="159" width="14.1640625" bestFit="1" customWidth="1"/>
    <col min="160" max="160" width="15.1640625" customWidth="1"/>
    <col min="161" max="161" width="17.5" bestFit="1" customWidth="1"/>
    <col min="162" max="162" width="16" customWidth="1"/>
    <col min="163" max="163" width="16.33203125" bestFit="1" customWidth="1"/>
    <col min="164" max="164" width="14" customWidth="1"/>
    <col min="165" max="165" width="17.1640625" customWidth="1"/>
    <col min="166" max="166" width="14.1640625" customWidth="1"/>
    <col min="167" max="167" width="15.6640625" customWidth="1"/>
    <col min="168" max="168" width="14" customWidth="1"/>
    <col min="169" max="169" width="15.1640625" customWidth="1"/>
    <col min="170" max="170" width="15.5" customWidth="1"/>
    <col min="171" max="171" width="16.33203125" customWidth="1"/>
    <col min="172" max="172" width="19.1640625" customWidth="1"/>
    <col min="173" max="173" width="19.33203125" bestFit="1" customWidth="1"/>
    <col min="174" max="174" width="20.83203125" bestFit="1" customWidth="1"/>
    <col min="175" max="175" width="17.1640625" customWidth="1"/>
    <col min="176" max="176" width="12" bestFit="1" customWidth="1"/>
    <col min="177" max="177" width="12.33203125" bestFit="1" customWidth="1"/>
    <col min="178" max="178" width="14.33203125" customWidth="1"/>
    <col min="179" max="179" width="15.6640625" customWidth="1"/>
    <col min="180" max="180" width="17.1640625" bestFit="1" customWidth="1"/>
    <col min="181" max="181" width="17.5" customWidth="1"/>
    <col min="182" max="182" width="15.83203125" bestFit="1" customWidth="1"/>
    <col min="183" max="183" width="16.33203125" customWidth="1"/>
    <col min="184" max="184" width="19.1640625" bestFit="1" customWidth="1"/>
    <col min="185" max="185" width="14" customWidth="1"/>
    <col min="186" max="186" width="19.33203125" bestFit="1" customWidth="1"/>
    <col min="187" max="187" width="17.1640625" bestFit="1" customWidth="1"/>
    <col min="188" max="188" width="14.1640625" customWidth="1"/>
    <col min="189" max="189" width="14.33203125" customWidth="1"/>
    <col min="190" max="190" width="15.6640625" bestFit="1" customWidth="1"/>
    <col min="191" max="191" width="14.5" bestFit="1" customWidth="1"/>
    <col min="192" max="192" width="16" customWidth="1"/>
    <col min="193" max="193" width="19.33203125" bestFit="1" customWidth="1"/>
    <col min="194" max="194" width="14.1640625" customWidth="1"/>
    <col min="195" max="195" width="14.33203125" bestFit="1" customWidth="1"/>
    <col min="196" max="196" width="15.6640625" customWidth="1"/>
    <col min="197" max="197" width="17.6640625" customWidth="1"/>
    <col min="198" max="198" width="14" customWidth="1"/>
    <col min="199" max="199" width="14.6640625" customWidth="1"/>
    <col min="200" max="200" width="17.1640625" bestFit="1" customWidth="1"/>
    <col min="201" max="201" width="13.33203125" bestFit="1" customWidth="1"/>
    <col min="202" max="202" width="15.83203125" customWidth="1"/>
    <col min="203" max="203" width="18.1640625" bestFit="1" customWidth="1"/>
    <col min="204" max="204" width="16" customWidth="1"/>
    <col min="205" max="205" width="18.33203125" bestFit="1" customWidth="1"/>
    <col min="206" max="206" width="16" bestFit="1" customWidth="1"/>
    <col min="207" max="207" width="17.1640625" customWidth="1"/>
    <col min="208" max="208" width="14.1640625" customWidth="1"/>
    <col min="209" max="209" width="15.6640625" bestFit="1" customWidth="1"/>
    <col min="210" max="210" width="14.83203125" bestFit="1" customWidth="1"/>
    <col min="211" max="211" width="17.33203125" bestFit="1" customWidth="1"/>
    <col min="212" max="212" width="16" bestFit="1" customWidth="1"/>
    <col min="213" max="213" width="19.1640625" customWidth="1"/>
    <col min="214" max="214" width="14" customWidth="1"/>
    <col min="215" max="215" width="19.33203125" customWidth="1"/>
    <col min="216" max="216" width="14.6640625" customWidth="1"/>
    <col min="217" max="217" width="17.1640625" customWidth="1"/>
    <col min="218" max="218" width="14.1640625" bestFit="1" customWidth="1"/>
    <col min="219" max="219" width="12" customWidth="1"/>
    <col min="220" max="220" width="14.33203125" bestFit="1" customWidth="1"/>
    <col min="221" max="221" width="15.6640625" bestFit="1" customWidth="1"/>
    <col min="222" max="222" width="15.83203125" customWidth="1"/>
    <col min="223" max="223" width="15.1640625" bestFit="1" customWidth="1"/>
    <col min="224" max="224" width="15.83203125" bestFit="1" customWidth="1"/>
    <col min="225" max="225" width="15" bestFit="1" customWidth="1"/>
    <col min="226" max="226" width="14" customWidth="1"/>
    <col min="227" max="227" width="14.1640625" bestFit="1" customWidth="1"/>
    <col min="228" max="228" width="16.33203125" customWidth="1"/>
    <col min="229" max="229" width="15.6640625" customWidth="1"/>
    <col min="230" max="230" width="13.5" bestFit="1" customWidth="1"/>
    <col min="231" max="231" width="14" bestFit="1" customWidth="1"/>
    <col min="232" max="232" width="14.1640625" customWidth="1"/>
    <col min="233" max="233" width="14.33203125" customWidth="1"/>
    <col min="234" max="234" width="15.6640625" bestFit="1" customWidth="1"/>
    <col min="235" max="235" width="14.1640625" bestFit="1" customWidth="1"/>
    <col min="236" max="236" width="15.1640625" bestFit="1" customWidth="1"/>
    <col min="237" max="237" width="14" bestFit="1" customWidth="1"/>
    <col min="238" max="238" width="14" customWidth="1"/>
    <col min="239" max="239" width="14.1640625" bestFit="1" customWidth="1"/>
    <col min="240" max="240" width="14.1640625" customWidth="1"/>
    <col min="241" max="241" width="17.5" customWidth="1"/>
    <col min="242" max="242" width="16" customWidth="1"/>
    <col min="243" max="243" width="15.5" bestFit="1" customWidth="1"/>
    <col min="244" max="244" width="15.1640625" bestFit="1" customWidth="1"/>
    <col min="245" max="245" width="17.5" bestFit="1" customWidth="1"/>
    <col min="246" max="246" width="19.33203125" customWidth="1"/>
    <col min="247" max="247" width="14" customWidth="1"/>
    <col min="248" max="248" width="17.1640625" bestFit="1" customWidth="1"/>
    <col min="249" max="249" width="14.1640625" customWidth="1"/>
    <col min="250" max="250" width="14.33203125" bestFit="1" customWidth="1"/>
    <col min="251" max="251" width="15.6640625" customWidth="1"/>
    <col min="252" max="252" width="16" bestFit="1" customWidth="1"/>
    <col min="253" max="254" width="15.1640625" customWidth="1"/>
    <col min="255" max="255" width="14" bestFit="1" customWidth="1"/>
    <col min="256" max="256" width="14.1640625" customWidth="1"/>
    <col min="257" max="257" width="15.6640625" bestFit="1" customWidth="1"/>
    <col min="258" max="258" width="15" customWidth="1"/>
    <col min="259" max="259" width="14.1640625" bestFit="1" customWidth="1"/>
    <col min="260" max="260" width="14.33203125" customWidth="1"/>
    <col min="261" max="261" width="15.5" customWidth="1"/>
    <col min="262" max="262" width="15.83203125" bestFit="1" customWidth="1"/>
    <col min="263" max="263" width="14.33203125" bestFit="1" customWidth="1"/>
    <col min="264" max="264" width="15.6640625" bestFit="1" customWidth="1"/>
    <col min="265" max="265" width="17.33203125" bestFit="1" customWidth="1"/>
    <col min="266" max="266" width="15.1640625" bestFit="1" customWidth="1"/>
    <col min="267" max="267" width="17.33203125" bestFit="1" customWidth="1"/>
    <col min="268" max="268" width="16" bestFit="1" customWidth="1"/>
    <col min="269" max="269" width="19.1640625" bestFit="1" customWidth="1"/>
    <col min="270" max="270" width="20.83203125" bestFit="1" customWidth="1"/>
    <col min="271" max="271" width="14" bestFit="1" customWidth="1"/>
    <col min="272" max="272" width="19.33203125" bestFit="1" customWidth="1"/>
    <col min="273" max="273" width="14.6640625" bestFit="1" customWidth="1"/>
    <col min="274" max="274" width="17.1640625" bestFit="1" customWidth="1"/>
    <col min="275" max="275" width="14.1640625" bestFit="1" customWidth="1"/>
    <col min="276" max="276" width="12" bestFit="1" customWidth="1"/>
    <col min="277" max="277" width="15.33203125" bestFit="1" customWidth="1"/>
    <col min="278" max="278" width="12.33203125" bestFit="1" customWidth="1"/>
    <col min="279" max="279" width="14.33203125" bestFit="1" customWidth="1"/>
    <col min="280" max="280" width="15.6640625" bestFit="1" customWidth="1"/>
    <col min="281" max="281" width="14.5" bestFit="1" customWidth="1"/>
    <col min="282" max="282" width="15.1640625" bestFit="1" customWidth="1"/>
    <col min="283" max="283" width="16" bestFit="1" customWidth="1"/>
    <col min="284" max="284" width="14.1640625" bestFit="1" customWidth="1"/>
    <col min="285" max="285" width="14.33203125" bestFit="1" customWidth="1"/>
    <col min="286" max="286" width="15.6640625" bestFit="1" customWidth="1"/>
    <col min="287" max="287" width="16.5" bestFit="1" customWidth="1"/>
    <col min="288" max="288" width="15.6640625" bestFit="1" customWidth="1"/>
    <col min="289" max="289" width="12.83203125" bestFit="1" customWidth="1"/>
    <col min="290" max="290" width="11.83203125" bestFit="1" customWidth="1"/>
  </cols>
  <sheetData>
    <row r="1" spans="1:22">
      <c r="A1" s="10" t="s">
        <v>242</v>
      </c>
      <c r="B1" t="s">
        <v>269</v>
      </c>
    </row>
    <row r="3" spans="1:22">
      <c r="A3" s="10" t="s">
        <v>271</v>
      </c>
      <c r="B3" s="10" t="s">
        <v>270</v>
      </c>
    </row>
    <row r="4" spans="1:22">
      <c r="A4" s="10" t="s">
        <v>232</v>
      </c>
      <c r="B4" t="s">
        <v>29</v>
      </c>
      <c r="C4" t="s">
        <v>62</v>
      </c>
      <c r="D4" t="s">
        <v>68</v>
      </c>
      <c r="E4" t="s">
        <v>84</v>
      </c>
      <c r="F4" t="s">
        <v>90</v>
      </c>
      <c r="G4" t="s">
        <v>104</v>
      </c>
      <c r="H4" t="s">
        <v>110</v>
      </c>
      <c r="I4" t="s">
        <v>113</v>
      </c>
      <c r="J4" t="s">
        <v>243</v>
      </c>
      <c r="K4" t="s">
        <v>125</v>
      </c>
      <c r="L4" t="s">
        <v>126</v>
      </c>
      <c r="M4" t="s">
        <v>164</v>
      </c>
      <c r="N4" t="s">
        <v>168</v>
      </c>
      <c r="O4" t="s">
        <v>169</v>
      </c>
      <c r="P4" t="s">
        <v>178</v>
      </c>
      <c r="Q4" t="s">
        <v>197</v>
      </c>
      <c r="R4" t="s">
        <v>198</v>
      </c>
      <c r="S4" t="s">
        <v>202</v>
      </c>
      <c r="T4" t="s">
        <v>203</v>
      </c>
      <c r="U4" t="s">
        <v>210</v>
      </c>
      <c r="V4" t="s">
        <v>233</v>
      </c>
    </row>
    <row r="5" spans="1:22">
      <c r="A5" s="11" t="s">
        <v>127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>
        <v>0.26843797094400007</v>
      </c>
      <c r="M5" s="40"/>
      <c r="N5" s="40"/>
      <c r="O5" s="40"/>
      <c r="P5" s="40">
        <v>0.15531780326400002</v>
      </c>
      <c r="Q5" s="40"/>
      <c r="R5" s="40"/>
      <c r="S5" s="40"/>
      <c r="T5" s="40"/>
      <c r="U5" s="40"/>
      <c r="V5" s="40">
        <v>0.21187788710400005</v>
      </c>
    </row>
    <row r="6" spans="1:22">
      <c r="A6" s="11" t="s">
        <v>130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>
        <v>0.34047797880000003</v>
      </c>
      <c r="M6" s="40">
        <v>0.41708552402999999</v>
      </c>
      <c r="N6" s="40">
        <v>0.49068885179999999</v>
      </c>
      <c r="O6" s="40">
        <v>0.72852273405000001</v>
      </c>
      <c r="P6" s="40">
        <v>3.7596112502199999</v>
      </c>
      <c r="Q6" s="40"/>
      <c r="R6" s="40"/>
      <c r="S6" s="40"/>
      <c r="T6" s="40">
        <v>1.5541818326400001</v>
      </c>
      <c r="U6" s="40">
        <v>2.493750843255</v>
      </c>
      <c r="V6" s="40">
        <v>1.3977598592564286</v>
      </c>
    </row>
    <row r="7" spans="1:22">
      <c r="A7" s="11" t="s">
        <v>199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>
        <v>0.96624535986000004</v>
      </c>
      <c r="S7" s="40"/>
      <c r="T7" s="40">
        <v>0.11345028665625001</v>
      </c>
      <c r="U7" s="40">
        <v>1.1889018993060001</v>
      </c>
      <c r="V7" s="40">
        <v>0.75619918194075009</v>
      </c>
    </row>
    <row r="8" spans="1:22">
      <c r="A8" s="11" t="s">
        <v>63</v>
      </c>
      <c r="B8" s="40"/>
      <c r="C8" s="40">
        <v>5.2669993575916445</v>
      </c>
      <c r="D8" s="40"/>
      <c r="E8" s="40"/>
      <c r="F8" s="40"/>
      <c r="G8" s="40"/>
      <c r="H8" s="40"/>
      <c r="I8" s="40">
        <v>19.972013669999999</v>
      </c>
      <c r="J8" s="40">
        <v>31.300171875</v>
      </c>
      <c r="K8" s="40"/>
      <c r="L8" s="40"/>
      <c r="M8" s="40"/>
      <c r="N8" s="40"/>
      <c r="O8" s="40"/>
      <c r="P8" s="40"/>
      <c r="Q8" s="40">
        <v>88.351621154999989</v>
      </c>
      <c r="R8" s="40">
        <v>1.3671915075000001</v>
      </c>
      <c r="S8" s="40"/>
      <c r="T8" s="40">
        <v>5.2333887374999994</v>
      </c>
      <c r="U8" s="40">
        <v>5.2984930949999987</v>
      </c>
      <c r="V8" s="40">
        <v>22.398554199655951</v>
      </c>
    </row>
    <row r="9" spans="1:22">
      <c r="A9" s="11" t="s">
        <v>30</v>
      </c>
      <c r="B9" s="40">
        <v>8.8035951466666679E-2</v>
      </c>
      <c r="C9" s="40"/>
      <c r="D9" s="40">
        <v>3.0111197685714288E-3</v>
      </c>
      <c r="E9" s="40"/>
      <c r="F9" s="40">
        <v>5.9678217100000005E-3</v>
      </c>
      <c r="G9" s="40"/>
      <c r="H9" s="40"/>
      <c r="I9" s="40">
        <v>0.11262676291</v>
      </c>
      <c r="J9" s="40"/>
      <c r="K9" s="40">
        <v>0.22093637819999998</v>
      </c>
      <c r="L9" s="40"/>
      <c r="M9" s="40">
        <v>4.7742573679999999E-3</v>
      </c>
      <c r="N9" s="40">
        <v>1.5236991599999999E-2</v>
      </c>
      <c r="O9" s="40">
        <v>0.29712133619999997</v>
      </c>
      <c r="P9" s="40">
        <v>1.3357762636000001</v>
      </c>
      <c r="Q9" s="40">
        <v>1.5812611282666669E-2</v>
      </c>
      <c r="R9" s="40">
        <v>5.0789972000000001E-3</v>
      </c>
      <c r="S9" s="40">
        <v>1.3543992533333332E-2</v>
      </c>
      <c r="T9" s="40"/>
      <c r="U9" s="40">
        <v>5.0789972000000001E-3</v>
      </c>
      <c r="V9" s="40">
        <v>0.16330780623378754</v>
      </c>
    </row>
    <row r="10" spans="1:22">
      <c r="A10" s="11" t="s">
        <v>139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>
        <v>5.9269760000000005E-2</v>
      </c>
      <c r="M10" s="40"/>
      <c r="N10" s="40"/>
      <c r="O10" s="40">
        <v>2.6940800000000004E-2</v>
      </c>
      <c r="P10" s="40">
        <v>3.771712E-2</v>
      </c>
      <c r="Q10" s="40"/>
      <c r="R10" s="40"/>
      <c r="S10" s="40"/>
      <c r="T10" s="40"/>
      <c r="U10" s="40"/>
      <c r="V10" s="40">
        <v>4.1309226666666671E-2</v>
      </c>
    </row>
    <row r="11" spans="1:22">
      <c r="A11" s="11" t="s">
        <v>245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>
        <v>30.042386399999998</v>
      </c>
      <c r="V11" s="40">
        <v>30.042386399999998</v>
      </c>
    </row>
    <row r="12" spans="1:22">
      <c r="A12" s="11" t="s">
        <v>38</v>
      </c>
      <c r="B12" s="40"/>
      <c r="C12" s="40"/>
      <c r="D12" s="40"/>
      <c r="E12" s="40"/>
      <c r="F12" s="40">
        <v>0.41632989999999986</v>
      </c>
      <c r="G12" s="40"/>
      <c r="H12" s="40"/>
      <c r="I12" s="40"/>
      <c r="J12" s="40"/>
      <c r="K12" s="40"/>
      <c r="L12" s="40"/>
      <c r="M12" s="40"/>
      <c r="N12" s="40"/>
      <c r="O12" s="40"/>
      <c r="P12" s="40">
        <v>1.6118905961666661</v>
      </c>
      <c r="Q12" s="40"/>
      <c r="R12" s="40"/>
      <c r="S12" s="40"/>
      <c r="T12" s="40">
        <v>1.0408247499999996</v>
      </c>
      <c r="U12" s="40">
        <v>1.0762127914999997</v>
      </c>
      <c r="V12" s="40">
        <v>1.0363145094166664</v>
      </c>
    </row>
    <row r="13" spans="1:22">
      <c r="A13" s="11" t="s">
        <v>140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>
        <v>0.29600701746000002</v>
      </c>
      <c r="M13" s="40"/>
      <c r="N13" s="40"/>
      <c r="O13" s="40"/>
      <c r="P13" s="40">
        <v>1.8938837609999999</v>
      </c>
      <c r="Q13" s="40"/>
      <c r="R13" s="40"/>
      <c r="S13" s="40"/>
      <c r="T13" s="40">
        <v>3.9280552079999996E-2</v>
      </c>
      <c r="U13" s="40">
        <v>0.34861489970999998</v>
      </c>
      <c r="V13" s="40">
        <v>0.64444655756249991</v>
      </c>
    </row>
    <row r="14" spans="1:22">
      <c r="A14" s="11" t="s">
        <v>44</v>
      </c>
      <c r="B14" s="40"/>
      <c r="C14" s="40"/>
      <c r="D14" s="40">
        <v>6.0982046400000003E-2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>
        <v>0.22240511039999999</v>
      </c>
      <c r="P14" s="40">
        <v>0.2224051103999998</v>
      </c>
      <c r="Q14" s="40"/>
      <c r="R14" s="40"/>
      <c r="S14" s="40"/>
      <c r="T14" s="40">
        <v>2.0482793231999983</v>
      </c>
      <c r="U14" s="40">
        <v>17.858771647199983</v>
      </c>
      <c r="V14" s="40">
        <v>4.0825686475199969</v>
      </c>
    </row>
    <row r="15" spans="1:22">
      <c r="A15" s="11" t="s">
        <v>114</v>
      </c>
      <c r="B15" s="40"/>
      <c r="C15" s="40"/>
      <c r="D15" s="40"/>
      <c r="E15" s="40"/>
      <c r="F15" s="40"/>
      <c r="G15" s="40"/>
      <c r="H15" s="40"/>
      <c r="I15" s="40">
        <v>0.23145937920000004</v>
      </c>
      <c r="J15" s="40"/>
      <c r="K15" s="40"/>
      <c r="L15" s="40"/>
      <c r="M15" s="40"/>
      <c r="N15" s="40"/>
      <c r="O15" s="40"/>
      <c r="P15" s="40">
        <v>4.4405910528000012</v>
      </c>
      <c r="Q15" s="40"/>
      <c r="R15" s="40"/>
      <c r="S15" s="40"/>
      <c r="T15" s="40">
        <v>3.0239739264000005</v>
      </c>
      <c r="U15" s="40">
        <v>0.72009584640000013</v>
      </c>
      <c r="V15" s="40">
        <v>2.1040300512000005</v>
      </c>
    </row>
    <row r="16" spans="1:22">
      <c r="A16" s="11" t="s">
        <v>111</v>
      </c>
      <c r="B16" s="40"/>
      <c r="C16" s="40"/>
      <c r="D16" s="40"/>
      <c r="E16" s="40"/>
      <c r="F16" s="40"/>
      <c r="G16" s="40"/>
      <c r="H16" s="40">
        <v>0.20416552000000002</v>
      </c>
      <c r="I16" s="40"/>
      <c r="J16" s="40"/>
      <c r="K16" s="40"/>
      <c r="L16" s="40"/>
      <c r="M16" s="40"/>
      <c r="N16" s="40"/>
      <c r="O16" s="40">
        <v>0.12956658000000001</v>
      </c>
      <c r="P16" s="40">
        <v>2.0416552000000001</v>
      </c>
      <c r="Q16" s="40"/>
      <c r="R16" s="40"/>
      <c r="S16" s="40"/>
      <c r="T16" s="40">
        <v>0.40833104000000003</v>
      </c>
      <c r="U16" s="40">
        <v>0.65725592399999999</v>
      </c>
      <c r="V16" s="40">
        <v>0.68819485280000003</v>
      </c>
    </row>
    <row r="17" spans="1:22">
      <c r="A17" s="11" t="s">
        <v>116</v>
      </c>
      <c r="B17" s="40"/>
      <c r="C17" s="40"/>
      <c r="D17" s="40"/>
      <c r="E17" s="40"/>
      <c r="F17" s="40"/>
      <c r="G17" s="40"/>
      <c r="H17" s="40"/>
      <c r="I17" s="40">
        <v>0.21416424480000001</v>
      </c>
      <c r="J17" s="40"/>
      <c r="K17" s="40"/>
      <c r="L17" s="40"/>
      <c r="M17" s="40"/>
      <c r="N17" s="40"/>
      <c r="O17" s="40"/>
      <c r="P17" s="40">
        <v>19.2899249584</v>
      </c>
      <c r="Q17" s="40"/>
      <c r="R17" s="40"/>
      <c r="S17" s="40"/>
      <c r="T17" s="40"/>
      <c r="U17" s="40">
        <v>0.6489825600000001</v>
      </c>
      <c r="V17" s="40">
        <v>6.7176905877333333</v>
      </c>
    </row>
    <row r="18" spans="1:22">
      <c r="A18" s="11" t="s">
        <v>46</v>
      </c>
      <c r="B18" s="40">
        <v>3.2355690044999985</v>
      </c>
      <c r="C18" s="40">
        <v>1.2136081153333333</v>
      </c>
      <c r="D18" s="40"/>
      <c r="E18" s="40"/>
      <c r="F18" s="40"/>
      <c r="G18" s="40">
        <v>0.4049963923999999</v>
      </c>
      <c r="H18" s="40">
        <v>0.48941379899999987</v>
      </c>
      <c r="I18" s="40">
        <v>0.22010673499999997</v>
      </c>
      <c r="J18" s="40">
        <v>0.54120361899999991</v>
      </c>
      <c r="K18" s="40">
        <v>2.0806560184999996</v>
      </c>
      <c r="L18" s="40"/>
      <c r="M18" s="40">
        <v>3.6252873999999997E-2</v>
      </c>
      <c r="N18" s="40">
        <v>6.4737274999999997E-2</v>
      </c>
      <c r="O18" s="40"/>
      <c r="P18" s="40"/>
      <c r="Q18" s="40">
        <v>3.4958128499999998E-2</v>
      </c>
      <c r="R18" s="40"/>
      <c r="S18" s="40">
        <v>1.5195133187999996</v>
      </c>
      <c r="T18" s="40">
        <v>0.48423481699999971</v>
      </c>
      <c r="U18" s="40">
        <v>0.29059843444444444</v>
      </c>
      <c r="V18" s="40">
        <v>0.81660373319059809</v>
      </c>
    </row>
    <row r="19" spans="1:22">
      <c r="A19" s="11" t="s">
        <v>173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>
        <v>1.395188262</v>
      </c>
      <c r="P19" s="40">
        <v>10.0870918874</v>
      </c>
      <c r="Q19" s="40"/>
      <c r="R19" s="40"/>
      <c r="S19" s="40"/>
      <c r="T19" s="40"/>
      <c r="U19" s="40"/>
      <c r="V19" s="40">
        <v>5.7411400746999997</v>
      </c>
    </row>
    <row r="20" spans="1:22">
      <c r="A20" s="11" t="s">
        <v>181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>
        <v>128.89905599999997</v>
      </c>
      <c r="Q20" s="40"/>
      <c r="R20" s="40"/>
      <c r="S20" s="40"/>
      <c r="T20" s="40"/>
      <c r="U20" s="40"/>
      <c r="V20" s="40">
        <v>128.89905599999997</v>
      </c>
    </row>
    <row r="21" spans="1:22">
      <c r="A21" s="11" t="s">
        <v>151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>
        <v>4.5595788434999998</v>
      </c>
      <c r="M21" s="40"/>
      <c r="N21" s="40"/>
      <c r="O21" s="40"/>
      <c r="P21" s="40">
        <v>14.060063315500001</v>
      </c>
      <c r="Q21" s="40"/>
      <c r="R21" s="40"/>
      <c r="S21" s="40"/>
      <c r="T21" s="40"/>
      <c r="U21" s="40">
        <v>8.1059179439999998</v>
      </c>
      <c r="V21" s="40">
        <v>8.9085200343333337</v>
      </c>
    </row>
    <row r="22" spans="1:22">
      <c r="A22" s="11" t="s">
        <v>98</v>
      </c>
      <c r="B22" s="40"/>
      <c r="C22" s="40"/>
      <c r="D22" s="40"/>
      <c r="E22" s="40"/>
      <c r="F22" s="40">
        <v>9.4484124000000005</v>
      </c>
      <c r="G22" s="40"/>
      <c r="H22" s="40"/>
      <c r="I22" s="40"/>
      <c r="J22" s="40"/>
      <c r="K22" s="40"/>
      <c r="L22" s="40"/>
      <c r="M22" s="40"/>
      <c r="N22" s="40"/>
      <c r="O22" s="40">
        <v>0.149599863</v>
      </c>
      <c r="P22" s="40">
        <v>0.149599863</v>
      </c>
      <c r="Q22" s="40"/>
      <c r="R22" s="40"/>
      <c r="S22" s="40"/>
      <c r="T22" s="40"/>
      <c r="U22" s="40"/>
      <c r="V22" s="40">
        <v>3.2492040420000006</v>
      </c>
    </row>
    <row r="23" spans="1:22">
      <c r="A23" s="11" t="s">
        <v>219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>
        <v>5.5650924000000011E-2</v>
      </c>
      <c r="V23" s="40">
        <v>5.5650924000000011E-2</v>
      </c>
    </row>
    <row r="24" spans="1:22">
      <c r="A24" s="11" t="s">
        <v>118</v>
      </c>
      <c r="B24" s="40"/>
      <c r="C24" s="40"/>
      <c r="D24" s="40"/>
      <c r="E24" s="40"/>
      <c r="F24" s="40"/>
      <c r="G24" s="40"/>
      <c r="H24" s="40"/>
      <c r="I24" s="40">
        <v>0.27474119399999997</v>
      </c>
      <c r="J24" s="40"/>
      <c r="K24" s="40"/>
      <c r="L24" s="40">
        <v>3.33703916E-2</v>
      </c>
      <c r="M24" s="40">
        <v>0.68472029079999996</v>
      </c>
      <c r="N24" s="40">
        <v>0.16735376840000002</v>
      </c>
      <c r="O24" s="40">
        <v>3.9517569000000002E-2</v>
      </c>
      <c r="P24" s="40">
        <v>0.25333061693333336</v>
      </c>
      <c r="Q24" s="40">
        <v>0.1753827348</v>
      </c>
      <c r="R24" s="40"/>
      <c r="S24" s="40"/>
      <c r="T24" s="40">
        <v>0.43903391895999999</v>
      </c>
      <c r="U24" s="40">
        <v>2.3180713252666663</v>
      </c>
      <c r="V24" s="40">
        <v>0.48728020108444436</v>
      </c>
    </row>
    <row r="25" spans="1:22">
      <c r="A25" s="11" t="s">
        <v>157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>
        <v>2.5356869999999996E-3</v>
      </c>
      <c r="M25" s="40"/>
      <c r="N25" s="40"/>
      <c r="O25" s="40">
        <v>2.3159274599999998E-2</v>
      </c>
      <c r="P25" s="40">
        <v>8.4522899999999995E-3</v>
      </c>
      <c r="Q25" s="40"/>
      <c r="R25" s="40"/>
      <c r="S25" s="40"/>
      <c r="T25" s="40"/>
      <c r="U25" s="40"/>
      <c r="V25" s="40">
        <v>1.13824172E-2</v>
      </c>
    </row>
    <row r="26" spans="1:22">
      <c r="A26" s="11" t="s">
        <v>86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>
        <v>6.9638400000000009E-4</v>
      </c>
      <c r="M26" s="40">
        <v>4.1396160000000001E-2</v>
      </c>
      <c r="N26" s="40"/>
      <c r="O26" s="40"/>
      <c r="P26" s="40">
        <v>2.927392E-3</v>
      </c>
      <c r="Q26" s="40"/>
      <c r="R26" s="40"/>
      <c r="S26" s="40"/>
      <c r="T26" s="40">
        <v>0.61400435200000003</v>
      </c>
      <c r="U26" s="40">
        <v>7.0850624000000001E-2</v>
      </c>
      <c r="V26" s="40">
        <v>0.14597498240000001</v>
      </c>
    </row>
    <row r="27" spans="1:22">
      <c r="A27" s="11" t="s">
        <v>53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0.16564351092695995</v>
      </c>
      <c r="R27" s="40">
        <v>0.21957395634503996</v>
      </c>
      <c r="S27" s="40"/>
      <c r="T27" s="40">
        <v>16.046233599215157</v>
      </c>
      <c r="U27" s="40">
        <v>8.0895668127119986</v>
      </c>
      <c r="V27" s="40">
        <v>6.1302544697997892</v>
      </c>
    </row>
    <row r="28" spans="1:22">
      <c r="A28" s="11" t="s">
        <v>221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>
        <v>3.1073463876000003</v>
      </c>
      <c r="V28" s="40">
        <v>3.1073463876000003</v>
      </c>
    </row>
    <row r="29" spans="1:22">
      <c r="A29" s="11" t="s">
        <v>74</v>
      </c>
      <c r="B29" s="40"/>
      <c r="C29" s="40"/>
      <c r="D29" s="40">
        <v>5.5303187429999996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>
        <v>5.5303187429999996</v>
      </c>
    </row>
    <row r="30" spans="1:22">
      <c r="A30" s="11" t="s">
        <v>99</v>
      </c>
      <c r="B30" s="40"/>
      <c r="C30" s="40"/>
      <c r="D30" s="40"/>
      <c r="E30" s="40"/>
      <c r="F30" s="40">
        <v>0.58578547050000007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>
        <v>0.58578547050000007</v>
      </c>
    </row>
    <row r="31" spans="1:22">
      <c r="A31" s="11" t="s">
        <v>76</v>
      </c>
      <c r="B31" s="40"/>
      <c r="C31" s="40"/>
      <c r="D31" s="40">
        <v>0.73710954299999998</v>
      </c>
      <c r="E31" s="40"/>
      <c r="F31" s="40">
        <v>0.36855477149999999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>
        <v>0.55283215725000001</v>
      </c>
    </row>
    <row r="32" spans="1:22">
      <c r="A32" s="11" t="s">
        <v>77</v>
      </c>
      <c r="B32" s="40"/>
      <c r="C32" s="40"/>
      <c r="D32" s="40">
        <v>6.7673748240000009</v>
      </c>
      <c r="E32" s="40"/>
      <c r="F32" s="40">
        <v>5.6703035016000012</v>
      </c>
      <c r="G32" s="40"/>
      <c r="H32" s="40">
        <v>3.4719190629590746</v>
      </c>
      <c r="I32" s="40"/>
      <c r="J32" s="40">
        <v>0.65572079040000009</v>
      </c>
      <c r="K32" s="40"/>
      <c r="L32" s="40">
        <v>0.70616085120000016</v>
      </c>
      <c r="M32" s="40"/>
      <c r="N32" s="40"/>
      <c r="O32" s="40">
        <v>10.855121418000001</v>
      </c>
      <c r="P32" s="40">
        <v>5.1722079012000002</v>
      </c>
      <c r="Q32" s="40"/>
      <c r="R32" s="40"/>
      <c r="S32" s="40"/>
      <c r="T32" s="40">
        <v>0.13030349040000003</v>
      </c>
      <c r="U32" s="40">
        <v>1.8788922648000004</v>
      </c>
      <c r="V32" s="40">
        <v>3.9231115671732315</v>
      </c>
    </row>
    <row r="33" spans="1:22">
      <c r="A33" s="11" t="s">
        <v>123</v>
      </c>
      <c r="B33" s="40"/>
      <c r="C33" s="40"/>
      <c r="D33" s="40"/>
      <c r="E33" s="40"/>
      <c r="F33" s="40"/>
      <c r="G33" s="40"/>
      <c r="H33" s="40"/>
      <c r="I33" s="40"/>
      <c r="J33" s="40">
        <v>0.88066475</v>
      </c>
      <c r="K33" s="40"/>
      <c r="L33" s="40"/>
      <c r="M33" s="40"/>
      <c r="N33" s="40"/>
      <c r="O33" s="40">
        <v>1.1444886249999999</v>
      </c>
      <c r="P33" s="40">
        <v>1.4796670000000001</v>
      </c>
      <c r="Q33" s="40"/>
      <c r="R33" s="40"/>
      <c r="S33" s="40"/>
      <c r="T33" s="40">
        <v>1.6787085000000002</v>
      </c>
      <c r="U33" s="40">
        <v>6.5721250000000009E-2</v>
      </c>
      <c r="V33" s="40">
        <v>1.049850025</v>
      </c>
    </row>
    <row r="34" spans="1:22">
      <c r="A34" s="11" t="s">
        <v>102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>
        <v>5.8400649999999991E-2</v>
      </c>
      <c r="M34" s="40">
        <v>5.8400650000000002E-3</v>
      </c>
      <c r="N34" s="40"/>
      <c r="O34" s="40">
        <v>4.6423207599999995E-2</v>
      </c>
      <c r="P34" s="40">
        <v>0.18195518879999997</v>
      </c>
      <c r="Q34" s="40"/>
      <c r="R34" s="40"/>
      <c r="S34" s="40"/>
      <c r="T34" s="40">
        <v>6.8488034999999989E-2</v>
      </c>
      <c r="U34" s="40">
        <v>4.3519102549999994E-2</v>
      </c>
      <c r="V34" s="40">
        <v>6.7437708158333332E-2</v>
      </c>
    </row>
    <row r="35" spans="1:22">
      <c r="A35" s="11" t="s">
        <v>88</v>
      </c>
      <c r="B35" s="40"/>
      <c r="C35" s="40"/>
      <c r="D35" s="40"/>
      <c r="E35" s="40">
        <v>1.0812251071822394</v>
      </c>
      <c r="F35" s="40"/>
      <c r="G35" s="40"/>
      <c r="H35" s="40"/>
      <c r="I35" s="40"/>
      <c r="J35" s="40"/>
      <c r="K35" s="40">
        <v>0.98218158591363725</v>
      </c>
      <c r="L35" s="40">
        <v>0.19533583361307633</v>
      </c>
      <c r="M35" s="40">
        <v>0.78684575230056097</v>
      </c>
      <c r="N35" s="40">
        <v>0.68780223103195892</v>
      </c>
      <c r="O35" s="40"/>
      <c r="P35" s="40"/>
      <c r="Q35" s="40">
        <v>0.19533583361307633</v>
      </c>
      <c r="R35" s="40"/>
      <c r="S35" s="40"/>
      <c r="T35" s="40"/>
      <c r="U35" s="40"/>
      <c r="V35" s="40">
        <v>0.6547877239424249</v>
      </c>
    </row>
    <row r="36" spans="1:22">
      <c r="A36" s="11" t="s">
        <v>103</v>
      </c>
      <c r="B36" s="40"/>
      <c r="C36" s="40"/>
      <c r="D36" s="40"/>
      <c r="E36" s="40"/>
      <c r="F36" s="40"/>
      <c r="G36" s="40"/>
      <c r="H36" s="40">
        <v>1.7931854873688227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>
        <v>1.7931854873688227</v>
      </c>
    </row>
    <row r="37" spans="1:22">
      <c r="A37" s="11" t="s">
        <v>81</v>
      </c>
      <c r="B37" s="40"/>
      <c r="C37" s="40"/>
      <c r="D37" s="40">
        <v>3.8796740381999992</v>
      </c>
      <c r="E37" s="40"/>
      <c r="F37" s="40">
        <v>1.8501608551999997</v>
      </c>
      <c r="G37" s="40"/>
      <c r="H37" s="40"/>
      <c r="I37" s="40"/>
      <c r="J37" s="40"/>
      <c r="K37" s="40"/>
      <c r="L37" s="40">
        <v>9.7227840859999972</v>
      </c>
      <c r="M37" s="40"/>
      <c r="N37" s="40"/>
      <c r="O37" s="40">
        <v>8.0566953566999988</v>
      </c>
      <c r="P37" s="40">
        <v>30.008476319799993</v>
      </c>
      <c r="Q37" s="40"/>
      <c r="R37" s="40"/>
      <c r="S37" s="40"/>
      <c r="T37" s="40"/>
      <c r="U37" s="40"/>
      <c r="V37" s="40">
        <v>10.703558131179998</v>
      </c>
    </row>
    <row r="38" spans="1:22">
      <c r="A38" s="11" t="s">
        <v>161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>
        <v>0.44274905999999997</v>
      </c>
      <c r="M38" s="40">
        <v>0.16597413480000001</v>
      </c>
      <c r="N38" s="40"/>
      <c r="O38" s="40">
        <v>0.14974000260000001</v>
      </c>
      <c r="P38" s="40">
        <v>0.30931887319999996</v>
      </c>
      <c r="Q38" s="40"/>
      <c r="R38" s="40"/>
      <c r="S38" s="40"/>
      <c r="T38" s="40"/>
      <c r="U38" s="40">
        <v>1.2662623116</v>
      </c>
      <c r="V38" s="40">
        <v>0.46680887644000002</v>
      </c>
    </row>
    <row r="39" spans="1:22">
      <c r="A39" s="11" t="s">
        <v>58</v>
      </c>
      <c r="B39" s="40">
        <v>1.1336261859999999</v>
      </c>
      <c r="C39" s="40"/>
      <c r="D39" s="40"/>
      <c r="E39" s="40"/>
      <c r="F39" s="40"/>
      <c r="G39" s="40"/>
      <c r="H39" s="40"/>
      <c r="I39" s="40"/>
      <c r="J39" s="40">
        <v>0.19139143399999997</v>
      </c>
      <c r="K39" s="40">
        <v>1.1483486039999999</v>
      </c>
      <c r="L39" s="40"/>
      <c r="M39" s="40"/>
      <c r="N39" s="40"/>
      <c r="O39" s="40">
        <v>0.38278286799999994</v>
      </c>
      <c r="P39" s="40"/>
      <c r="Q39" s="40"/>
      <c r="R39" s="40"/>
      <c r="S39" s="40">
        <v>4.9467324479999997</v>
      </c>
      <c r="T39" s="40">
        <v>0.95695717000000002</v>
      </c>
      <c r="U39" s="40">
        <v>0.38278286799999994</v>
      </c>
      <c r="V39" s="40">
        <v>1.3060887968571429</v>
      </c>
    </row>
    <row r="40" spans="1:22">
      <c r="A40" s="11" t="s">
        <v>61</v>
      </c>
      <c r="B40" s="40"/>
      <c r="C40" s="40">
        <v>7.7281119300000006E-2</v>
      </c>
      <c r="D40" s="40"/>
      <c r="E40" s="40"/>
      <c r="F40" s="40"/>
      <c r="G40" s="40"/>
      <c r="H40" s="40">
        <v>5.9705661059013065E-2</v>
      </c>
      <c r="I40" s="40">
        <v>0.1656023985</v>
      </c>
      <c r="J40" s="40"/>
      <c r="K40" s="40">
        <v>4.4160639600000003E-2</v>
      </c>
      <c r="L40" s="40"/>
      <c r="M40" s="40"/>
      <c r="N40" s="40"/>
      <c r="O40" s="40"/>
      <c r="P40" s="40"/>
      <c r="Q40" s="40"/>
      <c r="R40" s="40"/>
      <c r="S40" s="40">
        <v>0.1214417589</v>
      </c>
      <c r="T40" s="40"/>
      <c r="U40" s="40"/>
      <c r="V40" s="40">
        <v>9.3638315471802611E-2</v>
      </c>
    </row>
    <row r="41" spans="1:22">
      <c r="A41" s="11" t="s">
        <v>175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>
        <v>2.5361400000000001</v>
      </c>
      <c r="P41" s="40"/>
      <c r="Q41" s="40">
        <v>0.36520416000000006</v>
      </c>
      <c r="R41" s="40"/>
      <c r="S41" s="40"/>
      <c r="T41" s="40">
        <v>7.8620339999999997E-2</v>
      </c>
      <c r="U41" s="40">
        <v>0.85721532000000011</v>
      </c>
      <c r="V41" s="40">
        <v>0.95929495500000006</v>
      </c>
    </row>
    <row r="42" spans="1:22">
      <c r="A42" s="11" t="s">
        <v>119</v>
      </c>
      <c r="B42" s="40"/>
      <c r="C42" s="40"/>
      <c r="D42" s="40"/>
      <c r="E42" s="40"/>
      <c r="F42" s="40"/>
      <c r="G42" s="40"/>
      <c r="H42" s="40"/>
      <c r="I42" s="40">
        <v>6.7055616000000002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>
        <v>6.7055616000000002</v>
      </c>
    </row>
    <row r="43" spans="1:22">
      <c r="A43" s="11" t="s">
        <v>233</v>
      </c>
      <c r="B43" s="40">
        <v>1.4857437139888885</v>
      </c>
      <c r="C43" s="40">
        <v>2.1859628640749929</v>
      </c>
      <c r="D43" s="40">
        <v>2.8297450523947618</v>
      </c>
      <c r="E43" s="40">
        <v>1.0812251071822394</v>
      </c>
      <c r="F43" s="40">
        <v>2.6207878172157142</v>
      </c>
      <c r="G43" s="40">
        <v>0.4049963923999999</v>
      </c>
      <c r="H43" s="40">
        <v>1.2036779060773821</v>
      </c>
      <c r="I43" s="40">
        <v>3.48703449805125</v>
      </c>
      <c r="J43" s="40">
        <v>6.7138304936800015</v>
      </c>
      <c r="K43" s="40">
        <v>0.8952566452427273</v>
      </c>
      <c r="L43" s="40">
        <v>1.2835234241628517</v>
      </c>
      <c r="M43" s="40">
        <v>0.26786113228732011</v>
      </c>
      <c r="N43" s="40">
        <v>0.28516382356639181</v>
      </c>
      <c r="O43" s="40">
        <v>1.6364633129468751</v>
      </c>
      <c r="P43" s="40">
        <v>10.245496352894728</v>
      </c>
      <c r="Q43" s="40">
        <v>12.757708304874669</v>
      </c>
      <c r="R43" s="40">
        <v>0.63952245522626006</v>
      </c>
      <c r="S43" s="40">
        <v>1.650307879558333</v>
      </c>
      <c r="T43" s="40">
        <v>1.997546745355965</v>
      </c>
      <c r="U43" s="40">
        <v>3.619622519689337</v>
      </c>
      <c r="V43" s="40">
        <v>3.7251023631463491</v>
      </c>
    </row>
  </sheetData>
  <sortState xmlns:xlrd2="http://schemas.microsoft.com/office/spreadsheetml/2017/richdata2" ref="A3:V43">
    <sortCondition ref="A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RAW</vt:lpstr>
      <vt:lpstr>Imputation</vt:lpstr>
      <vt:lpstr>Species means</vt:lpstr>
      <vt:lpstr>ALL</vt:lpstr>
      <vt:lpstr>METADATA</vt:lpstr>
      <vt:lpstr>Tabla dinamica</vt:lpstr>
      <vt:lpstr>Tabla dinamica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 Quintero</cp:lastModifiedBy>
  <dcterms:created xsi:type="dcterms:W3CDTF">2017-07-02T09:19:16Z</dcterms:created>
  <dcterms:modified xsi:type="dcterms:W3CDTF">2019-04-02T11:33:58Z</dcterms:modified>
</cp:coreProperties>
</file>