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9060" yWindow="-5920" windowWidth="25600" windowHeight="16060" tabRatio="500" activeTab="2"/>
  </bookViews>
  <sheets>
    <sheet name="RAW" sheetId="1" r:id="rId1"/>
    <sheet name="Imputatiom" sheetId="2" r:id="rId2"/>
    <sheet name="FINAL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27" i="2"/>
  <c r="H28" i="2"/>
  <c r="H29" i="2"/>
  <c r="AA10" i="2"/>
  <c r="L29" i="2"/>
  <c r="AA29" i="2"/>
  <c r="AA27" i="2"/>
  <c r="AB27" i="2"/>
  <c r="AB16" i="2"/>
  <c r="AB15" i="2"/>
  <c r="AA16" i="2"/>
  <c r="AA15" i="2"/>
  <c r="AA17" i="2"/>
  <c r="AB17" i="2"/>
  <c r="L14" i="2"/>
  <c r="AA14" i="2"/>
  <c r="L12" i="2"/>
  <c r="AA12" i="2"/>
  <c r="AA11" i="2"/>
  <c r="L11" i="2"/>
  <c r="M11" i="2"/>
  <c r="AA4" i="2"/>
  <c r="AA5" i="2"/>
  <c r="AA3" i="2"/>
  <c r="AB3" i="2"/>
  <c r="AB4" i="2"/>
  <c r="AB5" i="2"/>
  <c r="X3" i="2"/>
  <c r="Y3" i="2"/>
  <c r="Z3" i="2"/>
  <c r="AC3" i="2"/>
  <c r="X4" i="2"/>
  <c r="Y4" i="2"/>
  <c r="Z4" i="2"/>
  <c r="AC4" i="2"/>
  <c r="X5" i="2"/>
  <c r="Y5" i="2"/>
  <c r="Z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B10" i="2"/>
  <c r="AC10" i="2"/>
  <c r="X11" i="2"/>
  <c r="Y11" i="2"/>
  <c r="Z11" i="2"/>
  <c r="AB11" i="2"/>
  <c r="AC11" i="2"/>
  <c r="X12" i="2"/>
  <c r="Y12" i="2"/>
  <c r="Z12" i="2"/>
  <c r="AB12" i="2"/>
  <c r="AC12" i="2"/>
  <c r="X13" i="2"/>
  <c r="Y13" i="2"/>
  <c r="Z13" i="2"/>
  <c r="AA13" i="2"/>
  <c r="AB13" i="2"/>
  <c r="AC13" i="2"/>
  <c r="X14" i="2"/>
  <c r="Y14" i="2"/>
  <c r="Z14" i="2"/>
  <c r="AB14" i="2"/>
  <c r="AC14" i="2"/>
  <c r="X15" i="2"/>
  <c r="Y15" i="2"/>
  <c r="Z15" i="2"/>
  <c r="AC15" i="2"/>
  <c r="X16" i="2"/>
  <c r="Y16" i="2"/>
  <c r="Z16" i="2"/>
  <c r="AC16" i="2"/>
  <c r="X17" i="2"/>
  <c r="Y17" i="2"/>
  <c r="Z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C27" i="2"/>
  <c r="X28" i="2"/>
  <c r="Y28" i="2"/>
  <c r="Z28" i="2"/>
  <c r="AA28" i="2"/>
  <c r="AB28" i="2"/>
  <c r="AC28" i="2"/>
  <c r="X29" i="2"/>
  <c r="Y29" i="2"/>
  <c r="Z29" i="2"/>
  <c r="AB29" i="2"/>
  <c r="AC29" i="2"/>
  <c r="AC2" i="2"/>
  <c r="AB2" i="2"/>
  <c r="AA2" i="2"/>
  <c r="Z2" i="2"/>
  <c r="Y2" i="2"/>
  <c r="X2" i="2"/>
</calcChain>
</file>

<file path=xl/sharedStrings.xml><?xml version="1.0" encoding="utf-8"?>
<sst xmlns="http://schemas.openxmlformats.org/spreadsheetml/2006/main" count="577" uniqueCount="69">
  <si>
    <t>Tityra cayana</t>
  </si>
  <si>
    <t>Cabralea canjerana</t>
  </si>
  <si>
    <t>NA</t>
  </si>
  <si>
    <t>Cotingidae</t>
  </si>
  <si>
    <t>Meliaceae</t>
  </si>
  <si>
    <t>Cecropia glaziovii</t>
  </si>
  <si>
    <t>Urticaceae</t>
  </si>
  <si>
    <t>Euterpe edulis</t>
  </si>
  <si>
    <t>Arecaceae</t>
  </si>
  <si>
    <t>Myrsine coriacea</t>
  </si>
  <si>
    <t>Primulaceae</t>
  </si>
  <si>
    <t>Nectandra megapotamica</t>
  </si>
  <si>
    <t>Lauraceae</t>
  </si>
  <si>
    <t>Sloanea guianensis</t>
  </si>
  <si>
    <t>Elaeocarpaceae</t>
  </si>
  <si>
    <t>Trichilia catigua</t>
  </si>
  <si>
    <t>Virola oleifera</t>
  </si>
  <si>
    <t>Myristicaceae</t>
  </si>
  <si>
    <t>Virola sebifera</t>
  </si>
  <si>
    <t>Procnias nudicollis</t>
  </si>
  <si>
    <t>Eugenia umbelliflora</t>
  </si>
  <si>
    <t>Myrtaceae</t>
  </si>
  <si>
    <t>Miconia chartacea</t>
  </si>
  <si>
    <t>Melastomataceae</t>
  </si>
  <si>
    <t>Protium heptaphyllum</t>
  </si>
  <si>
    <t>Burseraceae</t>
  </si>
  <si>
    <t>Sorocea ilicifolia</t>
  </si>
  <si>
    <t>Moraceae</t>
  </si>
  <si>
    <t>frug</t>
  </si>
  <si>
    <t>plant</t>
  </si>
  <si>
    <t>n_visits</t>
  </si>
  <si>
    <t>obs_time</t>
  </si>
  <si>
    <t>visit_rate</t>
  </si>
  <si>
    <t>n_fruits</t>
  </si>
  <si>
    <t>fruit_visit</t>
  </si>
  <si>
    <t>QTY</t>
  </si>
  <si>
    <t>frug_family</t>
  </si>
  <si>
    <t>body_mass</t>
  </si>
  <si>
    <t>gape_size</t>
  </si>
  <si>
    <t>plant_family</t>
  </si>
  <si>
    <t>FRDIAM</t>
  </si>
  <si>
    <t>FRLENG</t>
  </si>
  <si>
    <t>FRFM</t>
  </si>
  <si>
    <t>PFM</t>
  </si>
  <si>
    <t>SFM</t>
  </si>
  <si>
    <t>PDM</t>
  </si>
  <si>
    <t>SDM</t>
  </si>
  <si>
    <t>SEEDS</t>
  </si>
  <si>
    <t>WATER</t>
  </si>
  <si>
    <t>LIP</t>
  </si>
  <si>
    <t>PRO</t>
  </si>
  <si>
    <t>SSUGAR</t>
  </si>
  <si>
    <t>INSUGAR</t>
  </si>
  <si>
    <t>NSC</t>
  </si>
  <si>
    <t>TOTALC</t>
  </si>
  <si>
    <t>TOTALSUG</t>
  </si>
  <si>
    <t>frug_capacity</t>
  </si>
  <si>
    <t>species</t>
  </si>
  <si>
    <t>PDM/FFM</t>
  </si>
  <si>
    <t>PFM/FFM</t>
  </si>
  <si>
    <t>s_energy(TC)</t>
  </si>
  <si>
    <t>s_energy(TOTSUG)</t>
  </si>
  <si>
    <t>s_energy(NSC)</t>
  </si>
  <si>
    <t>energy_fruit</t>
  </si>
  <si>
    <t>energy_visit</t>
  </si>
  <si>
    <t>QLY</t>
  </si>
  <si>
    <t>QTY_SD</t>
  </si>
  <si>
    <t>QTY_SE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</si>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</sst>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1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2" fillId="3" borderId="0" xfId="0" applyFont="1" applyFill="1"/>
    <xf numFmtId="0" fontId="2" fillId="0" borderId="0" xfId="0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5" fillId="4" borderId="0" xfId="0" applyNumberFormat="1" applyFont="1" applyFill="1"/>
    <xf numFmtId="2" fontId="6" fillId="4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0" borderId="0" xfId="0" applyFont="1"/>
    <xf numFmtId="0" fontId="1" fillId="5" borderId="0" xfId="0" applyFont="1" applyFill="1"/>
    <xf numFmtId="0" fontId="1" fillId="6" borderId="0" xfId="0" applyFont="1" applyFill="1"/>
    <xf numFmtId="0" fontId="2" fillId="4" borderId="0" xfId="0" applyFont="1" applyFill="1"/>
    <xf numFmtId="0" fontId="0" fillId="0" borderId="0" xfId="0" applyAlignment="1">
      <alignment horizontal="left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D36" sqref="D36"/>
    </sheetView>
  </sheetViews>
  <sheetFormatPr baseColWidth="10" defaultRowHeight="15" x14ac:dyDescent="0"/>
  <sheetData>
    <row r="1" spans="1:30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>
        <v>39</v>
      </c>
      <c r="B2" t="s">
        <v>0</v>
      </c>
      <c r="C2" t="s">
        <v>1</v>
      </c>
      <c r="D2">
        <v>129</v>
      </c>
      <c r="E2">
        <v>70.2</v>
      </c>
      <c r="F2">
        <v>1.8380000000000001</v>
      </c>
      <c r="G2" t="s">
        <v>2</v>
      </c>
      <c r="H2">
        <v>4.8</v>
      </c>
      <c r="I2">
        <v>8.8209999999999997</v>
      </c>
      <c r="J2" t="s">
        <v>3</v>
      </c>
      <c r="K2">
        <v>68.099999999999994</v>
      </c>
      <c r="L2">
        <v>16.600000000000001</v>
      </c>
      <c r="M2" t="s">
        <v>4</v>
      </c>
      <c r="N2">
        <v>9.73</v>
      </c>
      <c r="O2">
        <v>17.309999999999999</v>
      </c>
      <c r="P2">
        <v>0.93500000000000005</v>
      </c>
      <c r="Q2">
        <v>0.39500000000000002</v>
      </c>
      <c r="R2">
        <v>0.13900000000000001</v>
      </c>
      <c r="S2">
        <v>0.51600000000000001</v>
      </c>
      <c r="T2">
        <v>0.40400000000000003</v>
      </c>
      <c r="U2">
        <v>3.1</v>
      </c>
      <c r="V2">
        <v>0.41</v>
      </c>
      <c r="W2">
        <v>0.71099999999999997</v>
      </c>
      <c r="X2">
        <v>8.7999999999999995E-2</v>
      </c>
      <c r="Y2">
        <v>1.2E-2</v>
      </c>
      <c r="Z2" t="s">
        <v>2</v>
      </c>
      <c r="AA2" t="s">
        <v>2</v>
      </c>
      <c r="AB2">
        <v>0.16500000000000001</v>
      </c>
      <c r="AC2">
        <v>1.2E-2</v>
      </c>
      <c r="AD2">
        <v>1.4764118180000001</v>
      </c>
    </row>
    <row r="3" spans="1:30">
      <c r="A3">
        <v>68</v>
      </c>
      <c r="B3" t="s">
        <v>0</v>
      </c>
      <c r="C3" t="s">
        <v>5</v>
      </c>
      <c r="D3">
        <v>1</v>
      </c>
      <c r="E3">
        <v>48.2</v>
      </c>
      <c r="F3">
        <v>2.1000000000000001E-2</v>
      </c>
      <c r="G3" t="s">
        <v>2</v>
      </c>
      <c r="H3">
        <v>0.34</v>
      </c>
      <c r="I3">
        <v>7.0000000000000001E-3</v>
      </c>
      <c r="J3" t="s">
        <v>3</v>
      </c>
      <c r="K3">
        <v>68.099999999999994</v>
      </c>
      <c r="L3">
        <v>16.600000000000001</v>
      </c>
      <c r="M3" t="s">
        <v>6</v>
      </c>
      <c r="N3">
        <v>11.2</v>
      </c>
      <c r="O3">
        <v>147.6</v>
      </c>
      <c r="P3">
        <v>14.87</v>
      </c>
      <c r="Q3" t="s">
        <v>2</v>
      </c>
      <c r="R3">
        <v>1E-3</v>
      </c>
      <c r="S3">
        <v>9.7370000000000001</v>
      </c>
      <c r="T3" t="s">
        <v>2</v>
      </c>
      <c r="U3">
        <v>2964</v>
      </c>
      <c r="V3" t="s">
        <v>2</v>
      </c>
      <c r="W3">
        <v>3.6999999999999998E-2</v>
      </c>
      <c r="X3">
        <v>0.121</v>
      </c>
      <c r="Y3">
        <v>8.0000000000000002E-3</v>
      </c>
      <c r="Z3">
        <v>7.6999999999999999E-2</v>
      </c>
      <c r="AA3" t="s">
        <v>2</v>
      </c>
      <c r="AB3" t="s">
        <v>2</v>
      </c>
      <c r="AC3">
        <v>8.4000000000000005E-2</v>
      </c>
      <c r="AD3">
        <v>1.4764118180000001</v>
      </c>
    </row>
    <row r="4" spans="1:30">
      <c r="A4">
        <v>69</v>
      </c>
      <c r="B4" t="s">
        <v>0</v>
      </c>
      <c r="C4" t="s">
        <v>5</v>
      </c>
      <c r="D4">
        <v>1</v>
      </c>
      <c r="E4">
        <v>140</v>
      </c>
      <c r="F4">
        <v>7.0000000000000001E-3</v>
      </c>
      <c r="G4" t="s">
        <v>2</v>
      </c>
      <c r="H4">
        <v>0.34</v>
      </c>
      <c r="I4">
        <v>2E-3</v>
      </c>
      <c r="J4" t="s">
        <v>3</v>
      </c>
      <c r="K4">
        <v>68.099999999999994</v>
      </c>
      <c r="L4">
        <v>16.600000000000001</v>
      </c>
      <c r="M4" t="s">
        <v>6</v>
      </c>
      <c r="N4">
        <v>11.2</v>
      </c>
      <c r="O4">
        <v>147.6</v>
      </c>
      <c r="P4">
        <v>14.87</v>
      </c>
      <c r="Q4" t="s">
        <v>2</v>
      </c>
      <c r="R4">
        <v>1E-3</v>
      </c>
      <c r="S4">
        <v>9.7370000000000001</v>
      </c>
      <c r="T4" t="s">
        <v>2</v>
      </c>
      <c r="U4">
        <v>2964</v>
      </c>
      <c r="V4" t="s">
        <v>2</v>
      </c>
      <c r="W4">
        <v>3.6999999999999998E-2</v>
      </c>
      <c r="X4">
        <v>0.121</v>
      </c>
      <c r="Y4">
        <v>8.0000000000000002E-3</v>
      </c>
      <c r="Z4">
        <v>7.6999999999999999E-2</v>
      </c>
      <c r="AA4" t="s">
        <v>2</v>
      </c>
      <c r="AB4" t="s">
        <v>2</v>
      </c>
      <c r="AC4">
        <v>8.4000000000000005E-2</v>
      </c>
      <c r="AD4">
        <v>1.4764118180000001</v>
      </c>
    </row>
    <row r="5" spans="1:30">
      <c r="A5">
        <v>70</v>
      </c>
      <c r="B5" t="s">
        <v>0</v>
      </c>
      <c r="C5" t="s">
        <v>5</v>
      </c>
      <c r="D5">
        <v>1</v>
      </c>
      <c r="E5">
        <v>750</v>
      </c>
      <c r="F5">
        <v>1E-3</v>
      </c>
      <c r="G5" t="s">
        <v>2</v>
      </c>
      <c r="H5">
        <v>0.34</v>
      </c>
      <c r="I5">
        <v>0</v>
      </c>
      <c r="J5" t="s">
        <v>3</v>
      </c>
      <c r="K5">
        <v>68.099999999999994</v>
      </c>
      <c r="L5">
        <v>16.600000000000001</v>
      </c>
      <c r="M5" t="s">
        <v>6</v>
      </c>
      <c r="N5">
        <v>11.2</v>
      </c>
      <c r="O5">
        <v>147.6</v>
      </c>
      <c r="P5">
        <v>14.87</v>
      </c>
      <c r="Q5" t="s">
        <v>2</v>
      </c>
      <c r="R5">
        <v>1E-3</v>
      </c>
      <c r="S5">
        <v>9.7370000000000001</v>
      </c>
      <c r="T5" t="s">
        <v>2</v>
      </c>
      <c r="U5">
        <v>2964</v>
      </c>
      <c r="V5" t="s">
        <v>2</v>
      </c>
      <c r="W5">
        <v>3.6999999999999998E-2</v>
      </c>
      <c r="X5">
        <v>0.121</v>
      </c>
      <c r="Y5">
        <v>8.0000000000000002E-3</v>
      </c>
      <c r="Z5">
        <v>7.6999999999999999E-2</v>
      </c>
      <c r="AA5" t="s">
        <v>2</v>
      </c>
      <c r="AB5" t="s">
        <v>2</v>
      </c>
      <c r="AC5">
        <v>8.4000000000000005E-2</v>
      </c>
      <c r="AD5">
        <v>1.4764118180000001</v>
      </c>
    </row>
    <row r="6" spans="1:30">
      <c r="A6">
        <v>203</v>
      </c>
      <c r="B6" t="s">
        <v>0</v>
      </c>
      <c r="C6" t="s">
        <v>7</v>
      </c>
      <c r="D6">
        <v>2</v>
      </c>
      <c r="E6">
        <v>324</v>
      </c>
      <c r="F6">
        <v>6.0000000000000001E-3</v>
      </c>
      <c r="G6">
        <v>3</v>
      </c>
      <c r="H6">
        <v>1.5</v>
      </c>
      <c r="I6">
        <v>8.9999999999999993E-3</v>
      </c>
      <c r="J6" t="s">
        <v>3</v>
      </c>
      <c r="K6">
        <v>68.099999999999994</v>
      </c>
      <c r="L6">
        <v>16.600000000000001</v>
      </c>
      <c r="M6" t="s">
        <v>8</v>
      </c>
      <c r="N6">
        <v>13.29</v>
      </c>
      <c r="O6">
        <v>12.98</v>
      </c>
      <c r="P6">
        <v>1.421</v>
      </c>
      <c r="Q6">
        <v>0.46</v>
      </c>
      <c r="R6">
        <v>1.0649999999999999</v>
      </c>
      <c r="S6">
        <v>0.32300000000000001</v>
      </c>
      <c r="T6">
        <v>0.96299999999999997</v>
      </c>
      <c r="U6">
        <v>1</v>
      </c>
      <c r="V6">
        <v>0.68</v>
      </c>
      <c r="W6">
        <v>0.13600000000000001</v>
      </c>
      <c r="X6">
        <v>5.0999999999999997E-2</v>
      </c>
      <c r="Y6">
        <v>4.0000000000000001E-3</v>
      </c>
      <c r="Z6">
        <v>0.182</v>
      </c>
      <c r="AA6" t="s">
        <v>2</v>
      </c>
      <c r="AB6">
        <v>0.69899999999999995</v>
      </c>
      <c r="AC6">
        <v>0.186</v>
      </c>
      <c r="AD6">
        <v>1.4764118180000001</v>
      </c>
    </row>
    <row r="7" spans="1:30">
      <c r="A7">
        <v>204</v>
      </c>
      <c r="B7" t="s">
        <v>0</v>
      </c>
      <c r="C7" t="s">
        <v>7</v>
      </c>
      <c r="D7" t="s">
        <v>2</v>
      </c>
      <c r="E7" t="s">
        <v>2</v>
      </c>
      <c r="F7">
        <v>4.0000000000000001E-3</v>
      </c>
      <c r="G7" t="s">
        <v>2</v>
      </c>
      <c r="H7">
        <v>2.25</v>
      </c>
      <c r="I7">
        <v>8.9999999999999993E-3</v>
      </c>
      <c r="J7" t="s">
        <v>3</v>
      </c>
      <c r="K7">
        <v>68.099999999999994</v>
      </c>
      <c r="L7">
        <v>16.600000000000001</v>
      </c>
      <c r="M7" t="s">
        <v>8</v>
      </c>
      <c r="N7">
        <v>13.29</v>
      </c>
      <c r="O7">
        <v>12.98</v>
      </c>
      <c r="P7">
        <v>1.421</v>
      </c>
      <c r="Q7">
        <v>0.46</v>
      </c>
      <c r="R7">
        <v>1.0649999999999999</v>
      </c>
      <c r="S7">
        <v>0.32300000000000001</v>
      </c>
      <c r="T7">
        <v>0.96299999999999997</v>
      </c>
      <c r="U7">
        <v>1</v>
      </c>
      <c r="V7">
        <v>0.68</v>
      </c>
      <c r="W7">
        <v>0.13600000000000001</v>
      </c>
      <c r="X7">
        <v>5.0999999999999997E-2</v>
      </c>
      <c r="Y7">
        <v>4.0000000000000001E-3</v>
      </c>
      <c r="Z7">
        <v>0.182</v>
      </c>
      <c r="AA7" t="s">
        <v>2</v>
      </c>
      <c r="AB7">
        <v>0.69899999999999995</v>
      </c>
      <c r="AC7">
        <v>0.186</v>
      </c>
      <c r="AD7">
        <v>1.4764118180000001</v>
      </c>
    </row>
    <row r="8" spans="1:30">
      <c r="A8">
        <v>205</v>
      </c>
      <c r="B8" t="s">
        <v>0</v>
      </c>
      <c r="C8" t="s">
        <v>7</v>
      </c>
      <c r="D8">
        <v>1</v>
      </c>
      <c r="E8">
        <v>330</v>
      </c>
      <c r="F8">
        <v>3.0000000000000001E-3</v>
      </c>
      <c r="G8" t="s">
        <v>2</v>
      </c>
      <c r="H8">
        <v>2</v>
      </c>
      <c r="I8">
        <v>6.0000000000000001E-3</v>
      </c>
      <c r="J8" t="s">
        <v>3</v>
      </c>
      <c r="K8">
        <v>68.099999999999994</v>
      </c>
      <c r="L8">
        <v>16.600000000000001</v>
      </c>
      <c r="M8" t="s">
        <v>8</v>
      </c>
      <c r="N8">
        <v>13.29</v>
      </c>
      <c r="O8">
        <v>12.98</v>
      </c>
      <c r="P8">
        <v>1.421</v>
      </c>
      <c r="Q8">
        <v>0.46</v>
      </c>
      <c r="R8">
        <v>1.0649999999999999</v>
      </c>
      <c r="S8">
        <v>0.32300000000000001</v>
      </c>
      <c r="T8">
        <v>0.96299999999999997</v>
      </c>
      <c r="U8">
        <v>1</v>
      </c>
      <c r="V8">
        <v>0.68</v>
      </c>
      <c r="W8">
        <v>0.13600000000000001</v>
      </c>
      <c r="X8">
        <v>5.0999999999999997E-2</v>
      </c>
      <c r="Y8">
        <v>4.0000000000000001E-3</v>
      </c>
      <c r="Z8">
        <v>0.182</v>
      </c>
      <c r="AA8" t="s">
        <v>2</v>
      </c>
      <c r="AB8">
        <v>0.69899999999999995</v>
      </c>
      <c r="AC8">
        <v>0.186</v>
      </c>
      <c r="AD8">
        <v>1.4764118180000001</v>
      </c>
    </row>
    <row r="9" spans="1:30">
      <c r="A9">
        <v>206</v>
      </c>
      <c r="B9" t="s">
        <v>0</v>
      </c>
      <c r="C9" t="s">
        <v>7</v>
      </c>
      <c r="D9">
        <v>1</v>
      </c>
      <c r="E9">
        <v>750</v>
      </c>
      <c r="F9">
        <v>1E-3</v>
      </c>
      <c r="G9" t="s">
        <v>2</v>
      </c>
      <c r="H9">
        <v>1.92</v>
      </c>
      <c r="I9">
        <v>3.0000000000000001E-3</v>
      </c>
      <c r="J9" t="s">
        <v>3</v>
      </c>
      <c r="K9">
        <v>68.099999999999994</v>
      </c>
      <c r="L9">
        <v>16.600000000000001</v>
      </c>
      <c r="M9" t="s">
        <v>8</v>
      </c>
      <c r="N9">
        <v>13.29</v>
      </c>
      <c r="O9">
        <v>12.98</v>
      </c>
      <c r="P9">
        <v>1.421</v>
      </c>
      <c r="Q9">
        <v>0.46</v>
      </c>
      <c r="R9">
        <v>1.0649999999999999</v>
      </c>
      <c r="S9">
        <v>0.32300000000000001</v>
      </c>
      <c r="T9">
        <v>0.96299999999999997</v>
      </c>
      <c r="U9">
        <v>1</v>
      </c>
      <c r="V9">
        <v>0.68</v>
      </c>
      <c r="W9">
        <v>0.13600000000000001</v>
      </c>
      <c r="X9">
        <v>5.0999999999999997E-2</v>
      </c>
      <c r="Y9">
        <v>4.0000000000000001E-3</v>
      </c>
      <c r="Z9">
        <v>0.182</v>
      </c>
      <c r="AA9" t="s">
        <v>2</v>
      </c>
      <c r="AB9">
        <v>0.69899999999999995</v>
      </c>
      <c r="AC9">
        <v>0.186</v>
      </c>
      <c r="AD9">
        <v>1.4764118180000001</v>
      </c>
    </row>
    <row r="10" spans="1:30">
      <c r="A10">
        <v>373</v>
      </c>
      <c r="B10" t="s">
        <v>0</v>
      </c>
      <c r="C10" t="s">
        <v>9</v>
      </c>
      <c r="D10">
        <v>3</v>
      </c>
      <c r="E10">
        <v>38.6</v>
      </c>
      <c r="F10">
        <v>7.8E-2</v>
      </c>
      <c r="G10">
        <v>28</v>
      </c>
      <c r="H10">
        <v>9</v>
      </c>
      <c r="I10">
        <v>0.69899999999999995</v>
      </c>
      <c r="J10" t="s">
        <v>3</v>
      </c>
      <c r="K10">
        <v>68.099999999999994</v>
      </c>
      <c r="L10">
        <v>16.600000000000001</v>
      </c>
      <c r="M10" t="s">
        <v>10</v>
      </c>
      <c r="N10">
        <v>3.52</v>
      </c>
      <c r="O10">
        <v>3.77</v>
      </c>
      <c r="P10">
        <v>2.5000000000000001E-2</v>
      </c>
      <c r="Q10" t="s">
        <v>2</v>
      </c>
      <c r="R10">
        <v>1.2999999999999999E-2</v>
      </c>
      <c r="S10">
        <v>1.2999999999999999E-2</v>
      </c>
      <c r="T10">
        <v>1.2E-2</v>
      </c>
      <c r="U10">
        <v>1</v>
      </c>
      <c r="V10" t="s">
        <v>2</v>
      </c>
      <c r="W10">
        <v>0.50800000000000001</v>
      </c>
      <c r="X10" t="s">
        <v>2</v>
      </c>
      <c r="Y10">
        <v>1.2E-2</v>
      </c>
      <c r="Z10">
        <v>4.2000000000000003E-2</v>
      </c>
      <c r="AA10" t="s">
        <v>2</v>
      </c>
      <c r="AB10" t="s">
        <v>2</v>
      </c>
      <c r="AC10">
        <v>5.3999999999999999E-2</v>
      </c>
      <c r="AD10">
        <v>1.4764118180000001</v>
      </c>
    </row>
    <row r="11" spans="1:30">
      <c r="A11">
        <v>401</v>
      </c>
      <c r="B11" t="s">
        <v>0</v>
      </c>
      <c r="C11" t="s">
        <v>11</v>
      </c>
      <c r="D11">
        <v>3</v>
      </c>
      <c r="E11">
        <v>70</v>
      </c>
      <c r="F11">
        <v>4.2999999999999997E-2</v>
      </c>
      <c r="G11" t="s">
        <v>2</v>
      </c>
      <c r="H11">
        <v>2</v>
      </c>
      <c r="I11">
        <v>8.5999999999999993E-2</v>
      </c>
      <c r="J11" t="s">
        <v>3</v>
      </c>
      <c r="K11">
        <v>68.099999999999994</v>
      </c>
      <c r="L11">
        <v>16.600000000000001</v>
      </c>
      <c r="M11" t="s">
        <v>12</v>
      </c>
      <c r="N11">
        <v>7.82</v>
      </c>
      <c r="O11">
        <v>11.41</v>
      </c>
      <c r="P11">
        <v>0.33</v>
      </c>
      <c r="Q11" t="s">
        <v>2</v>
      </c>
      <c r="R11">
        <v>0.15</v>
      </c>
      <c r="S11" t="s">
        <v>2</v>
      </c>
      <c r="T11" t="s">
        <v>2</v>
      </c>
      <c r="U11">
        <v>1</v>
      </c>
      <c r="V11">
        <v>0.56000000000000005</v>
      </c>
      <c r="W11">
        <v>0.58899999999999997</v>
      </c>
      <c r="X11">
        <v>0.11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>
        <v>1.4764118180000001</v>
      </c>
    </row>
    <row r="12" spans="1:30">
      <c r="A12">
        <v>476</v>
      </c>
      <c r="B12" t="s">
        <v>0</v>
      </c>
      <c r="C12" t="s">
        <v>13</v>
      </c>
      <c r="D12">
        <v>1</v>
      </c>
      <c r="E12">
        <v>28</v>
      </c>
      <c r="F12">
        <v>3.5999999999999997E-2</v>
      </c>
      <c r="G12">
        <v>2</v>
      </c>
      <c r="H12">
        <v>2</v>
      </c>
      <c r="I12">
        <v>7.0999999999999994E-2</v>
      </c>
      <c r="J12" t="s">
        <v>3</v>
      </c>
      <c r="K12">
        <v>68.099999999999994</v>
      </c>
      <c r="L12">
        <v>16.600000000000001</v>
      </c>
      <c r="M12" t="s">
        <v>14</v>
      </c>
      <c r="N12">
        <v>7</v>
      </c>
      <c r="O12">
        <v>12</v>
      </c>
      <c r="P12">
        <v>0.3</v>
      </c>
      <c r="Q12" t="s">
        <v>2</v>
      </c>
      <c r="R12">
        <v>0.2</v>
      </c>
      <c r="S12" t="s">
        <v>2</v>
      </c>
      <c r="T12" t="s">
        <v>2</v>
      </c>
      <c r="U12">
        <v>1</v>
      </c>
      <c r="V12">
        <v>0.91</v>
      </c>
      <c r="W12">
        <v>2.5000000000000001E-2</v>
      </c>
      <c r="X12">
        <v>6.9000000000000006E-2</v>
      </c>
      <c r="Y12" t="s">
        <v>2</v>
      </c>
      <c r="Z12" t="s">
        <v>2</v>
      </c>
      <c r="AA12" t="s">
        <v>2</v>
      </c>
      <c r="AB12">
        <v>0.877</v>
      </c>
      <c r="AC12" t="s">
        <v>2</v>
      </c>
      <c r="AD12">
        <v>1.4764118180000001</v>
      </c>
    </row>
    <row r="13" spans="1:30">
      <c r="A13">
        <v>511</v>
      </c>
      <c r="B13" t="s">
        <v>0</v>
      </c>
      <c r="C13" t="s">
        <v>15</v>
      </c>
      <c r="D13">
        <v>3</v>
      </c>
      <c r="E13">
        <v>91.4</v>
      </c>
      <c r="F13">
        <v>3.3000000000000002E-2</v>
      </c>
      <c r="G13">
        <v>4</v>
      </c>
      <c r="H13">
        <v>1.33</v>
      </c>
      <c r="I13">
        <v>4.3999999999999997E-2</v>
      </c>
      <c r="J13" t="s">
        <v>3</v>
      </c>
      <c r="K13">
        <v>68.099999999999994</v>
      </c>
      <c r="L13">
        <v>16.600000000000001</v>
      </c>
      <c r="M13" t="s">
        <v>4</v>
      </c>
      <c r="N13">
        <v>7.2</v>
      </c>
      <c r="O13">
        <v>14.1</v>
      </c>
      <c r="P13" t="s">
        <v>2</v>
      </c>
      <c r="Q13" t="s">
        <v>2</v>
      </c>
      <c r="R13" t="s">
        <v>2</v>
      </c>
      <c r="S13" t="s">
        <v>2</v>
      </c>
      <c r="T13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>
        <v>1.4764118180000001</v>
      </c>
    </row>
    <row r="14" spans="1:30">
      <c r="A14">
        <v>531</v>
      </c>
      <c r="B14" t="s">
        <v>0</v>
      </c>
      <c r="C14" t="s">
        <v>16</v>
      </c>
      <c r="D14">
        <v>4</v>
      </c>
      <c r="E14">
        <v>750</v>
      </c>
      <c r="F14">
        <v>5.0000000000000001E-3</v>
      </c>
      <c r="G14" t="s">
        <v>2</v>
      </c>
      <c r="H14" t="s">
        <v>2</v>
      </c>
      <c r="I14" t="s">
        <v>2</v>
      </c>
      <c r="J14" t="s">
        <v>3</v>
      </c>
      <c r="K14">
        <v>68.099999999999994</v>
      </c>
      <c r="L14">
        <v>16.600000000000001</v>
      </c>
      <c r="M14" t="s">
        <v>17</v>
      </c>
      <c r="N14">
        <v>15.7</v>
      </c>
      <c r="O14">
        <v>23.7</v>
      </c>
      <c r="P14">
        <v>3.5</v>
      </c>
      <c r="Q14">
        <v>1.1000000000000001</v>
      </c>
      <c r="R14" t="s">
        <v>2</v>
      </c>
      <c r="S14" t="s">
        <v>2</v>
      </c>
      <c r="T14" t="s">
        <v>2</v>
      </c>
      <c r="U14">
        <v>1</v>
      </c>
      <c r="V14">
        <v>0.63</v>
      </c>
      <c r="W14">
        <v>0.61799999999999999</v>
      </c>
      <c r="X14">
        <v>4.5999999999999999E-2</v>
      </c>
      <c r="Y14" t="s">
        <v>2</v>
      </c>
      <c r="Z14" t="s">
        <v>2</v>
      </c>
      <c r="AA14" t="s">
        <v>2</v>
      </c>
      <c r="AB14">
        <v>0.32100000000000001</v>
      </c>
      <c r="AC14" t="s">
        <v>2</v>
      </c>
      <c r="AD14">
        <v>1.4764118180000001</v>
      </c>
    </row>
    <row r="15" spans="1:30">
      <c r="A15">
        <v>534</v>
      </c>
      <c r="B15" t="s">
        <v>0</v>
      </c>
      <c r="C15" t="s">
        <v>18</v>
      </c>
      <c r="D15">
        <v>3</v>
      </c>
      <c r="E15">
        <v>32</v>
      </c>
      <c r="F15">
        <v>9.4E-2</v>
      </c>
      <c r="G15">
        <v>6</v>
      </c>
      <c r="H15">
        <v>2</v>
      </c>
      <c r="I15">
        <v>0.188</v>
      </c>
      <c r="J15" t="s">
        <v>3</v>
      </c>
      <c r="K15">
        <v>68.099999999999994</v>
      </c>
      <c r="L15">
        <v>16.600000000000001</v>
      </c>
      <c r="M15" t="s">
        <v>17</v>
      </c>
      <c r="N15">
        <v>10.49</v>
      </c>
      <c r="O15">
        <v>14.66</v>
      </c>
      <c r="P15">
        <v>0.75</v>
      </c>
      <c r="Q15" t="s">
        <v>2</v>
      </c>
      <c r="R15">
        <v>0.54</v>
      </c>
      <c r="S15">
        <v>0.12</v>
      </c>
      <c r="T15">
        <v>0.36</v>
      </c>
      <c r="U15">
        <v>1</v>
      </c>
      <c r="V15">
        <v>0.41</v>
      </c>
      <c r="W15">
        <v>0.53900000000000003</v>
      </c>
      <c r="X15">
        <v>7.0999999999999994E-2</v>
      </c>
      <c r="Y15" t="s">
        <v>2</v>
      </c>
      <c r="Z15" t="s">
        <v>2</v>
      </c>
      <c r="AA15">
        <v>8.4000000000000005E-2</v>
      </c>
      <c r="AB15" t="s">
        <v>2</v>
      </c>
      <c r="AC15" t="s">
        <v>2</v>
      </c>
      <c r="AD15">
        <v>1.4764118180000001</v>
      </c>
    </row>
    <row r="16" spans="1:30">
      <c r="A16">
        <v>535</v>
      </c>
      <c r="B16" t="s">
        <v>0</v>
      </c>
      <c r="C16" t="s">
        <v>18</v>
      </c>
      <c r="D16">
        <v>1</v>
      </c>
      <c r="E16">
        <v>30</v>
      </c>
      <c r="F16">
        <v>3.3000000000000002E-2</v>
      </c>
      <c r="G16">
        <v>3</v>
      </c>
      <c r="H16">
        <v>3</v>
      </c>
      <c r="I16">
        <v>0.1</v>
      </c>
      <c r="J16" t="s">
        <v>3</v>
      </c>
      <c r="K16">
        <v>68.099999999999994</v>
      </c>
      <c r="L16">
        <v>16.600000000000001</v>
      </c>
      <c r="M16" t="s">
        <v>17</v>
      </c>
      <c r="N16">
        <v>10.49</v>
      </c>
      <c r="O16">
        <v>14.66</v>
      </c>
      <c r="P16">
        <v>0.75</v>
      </c>
      <c r="Q16" t="s">
        <v>2</v>
      </c>
      <c r="R16">
        <v>0.54</v>
      </c>
      <c r="S16">
        <v>0.12</v>
      </c>
      <c r="T16">
        <v>0.36</v>
      </c>
      <c r="U16">
        <v>1</v>
      </c>
      <c r="V16">
        <v>0.41</v>
      </c>
      <c r="W16">
        <v>0.53900000000000003</v>
      </c>
      <c r="X16">
        <v>7.0999999999999994E-2</v>
      </c>
      <c r="Y16" t="s">
        <v>2</v>
      </c>
      <c r="Z16" t="s">
        <v>2</v>
      </c>
      <c r="AA16">
        <v>8.4000000000000005E-2</v>
      </c>
      <c r="AB16" t="s">
        <v>2</v>
      </c>
      <c r="AC16" t="s">
        <v>2</v>
      </c>
      <c r="AD16">
        <v>1.4764118180000001</v>
      </c>
    </row>
    <row r="17" spans="1:30">
      <c r="A17">
        <v>141</v>
      </c>
      <c r="B17" t="s">
        <v>19</v>
      </c>
      <c r="C17" t="s">
        <v>20</v>
      </c>
      <c r="D17" t="s">
        <v>2</v>
      </c>
      <c r="E17" t="s">
        <v>2</v>
      </c>
      <c r="F17">
        <v>0.04</v>
      </c>
      <c r="G17" t="s">
        <v>2</v>
      </c>
      <c r="H17">
        <v>6.5</v>
      </c>
      <c r="I17">
        <v>0.26</v>
      </c>
      <c r="J17" t="s">
        <v>3</v>
      </c>
      <c r="K17">
        <v>200</v>
      </c>
      <c r="L17">
        <v>23.6</v>
      </c>
      <c r="M17" t="s">
        <v>21</v>
      </c>
      <c r="N17">
        <v>12.12</v>
      </c>
      <c r="O17">
        <v>14.95</v>
      </c>
      <c r="P17">
        <v>1.38</v>
      </c>
      <c r="Q17">
        <v>0.78</v>
      </c>
      <c r="R17">
        <v>0.6</v>
      </c>
      <c r="S17">
        <v>0.26</v>
      </c>
      <c r="T17" t="s">
        <v>2</v>
      </c>
      <c r="U17">
        <v>1.2</v>
      </c>
      <c r="V17">
        <v>0.53</v>
      </c>
      <c r="W17">
        <v>3.9E-2</v>
      </c>
      <c r="X17">
        <v>3.5999999999999997E-2</v>
      </c>
      <c r="Y17">
        <v>7.5999999999999998E-2</v>
      </c>
      <c r="Z17" t="s">
        <v>2</v>
      </c>
      <c r="AA17" t="s">
        <v>2</v>
      </c>
      <c r="AB17" t="s">
        <v>2</v>
      </c>
      <c r="AC17">
        <v>7.5999999999999998E-2</v>
      </c>
      <c r="AD17">
        <v>3.785630201</v>
      </c>
    </row>
    <row r="18" spans="1:30">
      <c r="A18">
        <v>166</v>
      </c>
      <c r="B18" t="s">
        <v>19</v>
      </c>
      <c r="C18" t="s">
        <v>7</v>
      </c>
      <c r="D18" t="s">
        <v>2</v>
      </c>
      <c r="E18" t="s">
        <v>2</v>
      </c>
      <c r="F18">
        <v>4.2000000000000003E-2</v>
      </c>
      <c r="G18" t="s">
        <v>2</v>
      </c>
      <c r="H18">
        <v>5.54</v>
      </c>
      <c r="I18">
        <v>0.23300000000000001</v>
      </c>
      <c r="J18" t="s">
        <v>3</v>
      </c>
      <c r="K18">
        <v>200</v>
      </c>
      <c r="L18">
        <v>23.6</v>
      </c>
      <c r="M18" t="s">
        <v>8</v>
      </c>
      <c r="N18">
        <v>13.29</v>
      </c>
      <c r="O18">
        <v>12.98</v>
      </c>
      <c r="P18">
        <v>1.421</v>
      </c>
      <c r="Q18">
        <v>0.46</v>
      </c>
      <c r="R18">
        <v>1.0649999999999999</v>
      </c>
      <c r="S18">
        <v>0.32300000000000001</v>
      </c>
      <c r="T18">
        <v>0.96299999999999997</v>
      </c>
      <c r="U18">
        <v>1</v>
      </c>
      <c r="V18">
        <v>0.68</v>
      </c>
      <c r="W18">
        <v>0.13600000000000001</v>
      </c>
      <c r="X18">
        <v>5.0999999999999997E-2</v>
      </c>
      <c r="Y18">
        <v>4.0000000000000001E-3</v>
      </c>
      <c r="Z18">
        <v>0.182</v>
      </c>
      <c r="AA18" t="s">
        <v>2</v>
      </c>
      <c r="AB18">
        <v>0.69899999999999995</v>
      </c>
      <c r="AC18">
        <v>0.186</v>
      </c>
      <c r="AD18">
        <v>3.785630201</v>
      </c>
    </row>
    <row r="19" spans="1:30">
      <c r="A19">
        <v>167</v>
      </c>
      <c r="B19" t="s">
        <v>19</v>
      </c>
      <c r="C19" t="s">
        <v>7</v>
      </c>
      <c r="D19">
        <v>8</v>
      </c>
      <c r="E19">
        <v>190</v>
      </c>
      <c r="F19">
        <v>4.2000000000000003E-2</v>
      </c>
      <c r="G19">
        <v>30</v>
      </c>
      <c r="H19">
        <v>3.75</v>
      </c>
      <c r="I19">
        <v>0.158</v>
      </c>
      <c r="J19" t="s">
        <v>3</v>
      </c>
      <c r="K19">
        <v>200</v>
      </c>
      <c r="L19">
        <v>23.6</v>
      </c>
      <c r="M19" t="s">
        <v>8</v>
      </c>
      <c r="N19">
        <v>13.29</v>
      </c>
      <c r="O19">
        <v>12.98</v>
      </c>
      <c r="P19">
        <v>1.421</v>
      </c>
      <c r="Q19">
        <v>0.46</v>
      </c>
      <c r="R19">
        <v>1.0649999999999999</v>
      </c>
      <c r="S19">
        <v>0.32300000000000001</v>
      </c>
      <c r="T19">
        <v>0.96299999999999997</v>
      </c>
      <c r="U19">
        <v>1</v>
      </c>
      <c r="V19">
        <v>0.68</v>
      </c>
      <c r="W19">
        <v>0.13600000000000001</v>
      </c>
      <c r="X19">
        <v>5.0999999999999997E-2</v>
      </c>
      <c r="Y19">
        <v>4.0000000000000001E-3</v>
      </c>
      <c r="Z19">
        <v>0.182</v>
      </c>
      <c r="AA19" t="s">
        <v>2</v>
      </c>
      <c r="AB19">
        <v>0.69899999999999995</v>
      </c>
      <c r="AC19">
        <v>0.186</v>
      </c>
      <c r="AD19">
        <v>3.785630201</v>
      </c>
    </row>
    <row r="20" spans="1:30">
      <c r="A20">
        <v>168</v>
      </c>
      <c r="B20" t="s">
        <v>19</v>
      </c>
      <c r="C20" t="s">
        <v>7</v>
      </c>
      <c r="D20">
        <v>5</v>
      </c>
      <c r="E20">
        <v>276</v>
      </c>
      <c r="F20">
        <v>1.6E-2</v>
      </c>
      <c r="G20">
        <v>49</v>
      </c>
      <c r="H20">
        <v>8.8000000000000007</v>
      </c>
      <c r="I20">
        <v>0.14199999999999999</v>
      </c>
      <c r="J20" t="s">
        <v>3</v>
      </c>
      <c r="K20">
        <v>200</v>
      </c>
      <c r="L20">
        <v>23.6</v>
      </c>
      <c r="M20" t="s">
        <v>8</v>
      </c>
      <c r="N20">
        <v>13.29</v>
      </c>
      <c r="O20">
        <v>12.98</v>
      </c>
      <c r="P20">
        <v>1.421</v>
      </c>
      <c r="Q20">
        <v>0.46</v>
      </c>
      <c r="R20">
        <v>1.0649999999999999</v>
      </c>
      <c r="S20">
        <v>0.32300000000000001</v>
      </c>
      <c r="T20">
        <v>0.96299999999999997</v>
      </c>
      <c r="U20">
        <v>1</v>
      </c>
      <c r="V20">
        <v>0.68</v>
      </c>
      <c r="W20">
        <v>0.13600000000000001</v>
      </c>
      <c r="X20">
        <v>5.0999999999999997E-2</v>
      </c>
      <c r="Y20">
        <v>4.0000000000000001E-3</v>
      </c>
      <c r="Z20">
        <v>0.182</v>
      </c>
      <c r="AA20" t="s">
        <v>2</v>
      </c>
      <c r="AB20">
        <v>0.69899999999999995</v>
      </c>
      <c r="AC20">
        <v>0.186</v>
      </c>
      <c r="AD20">
        <v>3.785630201</v>
      </c>
    </row>
    <row r="21" spans="1:30">
      <c r="A21">
        <v>169</v>
      </c>
      <c r="B21" t="s">
        <v>19</v>
      </c>
      <c r="C21" t="s">
        <v>7</v>
      </c>
      <c r="D21">
        <v>6</v>
      </c>
      <c r="E21">
        <v>324</v>
      </c>
      <c r="F21">
        <v>1.9E-2</v>
      </c>
      <c r="G21">
        <v>28</v>
      </c>
      <c r="H21">
        <v>4.67</v>
      </c>
      <c r="I21">
        <v>8.5999999999999993E-2</v>
      </c>
      <c r="J21" t="s">
        <v>3</v>
      </c>
      <c r="K21">
        <v>200</v>
      </c>
      <c r="L21">
        <v>23.6</v>
      </c>
      <c r="M21" t="s">
        <v>8</v>
      </c>
      <c r="N21">
        <v>13.29</v>
      </c>
      <c r="O21">
        <v>12.98</v>
      </c>
      <c r="P21">
        <v>1.421</v>
      </c>
      <c r="Q21">
        <v>0.46</v>
      </c>
      <c r="R21">
        <v>1.0649999999999999</v>
      </c>
      <c r="S21">
        <v>0.32300000000000001</v>
      </c>
      <c r="T21">
        <v>0.96299999999999997</v>
      </c>
      <c r="U21">
        <v>1</v>
      </c>
      <c r="V21">
        <v>0.68</v>
      </c>
      <c r="W21">
        <v>0.13600000000000001</v>
      </c>
      <c r="X21">
        <v>5.0999999999999997E-2</v>
      </c>
      <c r="Y21">
        <v>4.0000000000000001E-3</v>
      </c>
      <c r="Z21">
        <v>0.182</v>
      </c>
      <c r="AA21" t="s">
        <v>2</v>
      </c>
      <c r="AB21">
        <v>0.69899999999999995</v>
      </c>
      <c r="AC21">
        <v>0.186</v>
      </c>
      <c r="AD21">
        <v>3.785630201</v>
      </c>
    </row>
    <row r="22" spans="1:30">
      <c r="A22">
        <v>170</v>
      </c>
      <c r="B22" t="s">
        <v>19</v>
      </c>
      <c r="C22" t="s">
        <v>7</v>
      </c>
      <c r="D22">
        <v>9</v>
      </c>
      <c r="E22">
        <v>324</v>
      </c>
      <c r="F22">
        <v>2.8000000000000001E-2</v>
      </c>
      <c r="G22">
        <v>21</v>
      </c>
      <c r="H22">
        <v>2.33</v>
      </c>
      <c r="I22">
        <v>6.5000000000000002E-2</v>
      </c>
      <c r="J22" t="s">
        <v>3</v>
      </c>
      <c r="K22">
        <v>200</v>
      </c>
      <c r="L22">
        <v>23.6</v>
      </c>
      <c r="M22" t="s">
        <v>8</v>
      </c>
      <c r="N22">
        <v>13.29</v>
      </c>
      <c r="O22">
        <v>12.98</v>
      </c>
      <c r="P22">
        <v>1.421</v>
      </c>
      <c r="Q22">
        <v>0.46</v>
      </c>
      <c r="R22">
        <v>1.0649999999999999</v>
      </c>
      <c r="S22">
        <v>0.32300000000000001</v>
      </c>
      <c r="T22">
        <v>0.96299999999999997</v>
      </c>
      <c r="U22">
        <v>1</v>
      </c>
      <c r="V22">
        <v>0.68</v>
      </c>
      <c r="W22">
        <v>0.13600000000000001</v>
      </c>
      <c r="X22">
        <v>5.0999999999999997E-2</v>
      </c>
      <c r="Y22">
        <v>4.0000000000000001E-3</v>
      </c>
      <c r="Z22">
        <v>0.182</v>
      </c>
      <c r="AA22" t="s">
        <v>2</v>
      </c>
      <c r="AB22">
        <v>0.69899999999999995</v>
      </c>
      <c r="AC22">
        <v>0.186</v>
      </c>
      <c r="AD22">
        <v>3.785630201</v>
      </c>
    </row>
    <row r="23" spans="1:30">
      <c r="A23">
        <v>171</v>
      </c>
      <c r="B23" t="s">
        <v>19</v>
      </c>
      <c r="C23" t="s">
        <v>7</v>
      </c>
      <c r="D23">
        <v>3</v>
      </c>
      <c r="E23">
        <v>190</v>
      </c>
      <c r="F23">
        <v>1.6E-2</v>
      </c>
      <c r="G23">
        <v>7</v>
      </c>
      <c r="H23">
        <v>2.33</v>
      </c>
      <c r="I23">
        <v>3.6999999999999998E-2</v>
      </c>
      <c r="J23" t="s">
        <v>3</v>
      </c>
      <c r="K23">
        <v>200</v>
      </c>
      <c r="L23">
        <v>23.6</v>
      </c>
      <c r="M23" t="s">
        <v>8</v>
      </c>
      <c r="N23">
        <v>13.29</v>
      </c>
      <c r="O23">
        <v>12.98</v>
      </c>
      <c r="P23">
        <v>1.421</v>
      </c>
      <c r="Q23">
        <v>0.46</v>
      </c>
      <c r="R23">
        <v>1.0649999999999999</v>
      </c>
      <c r="S23">
        <v>0.32300000000000001</v>
      </c>
      <c r="T23">
        <v>0.96299999999999997</v>
      </c>
      <c r="U23">
        <v>1</v>
      </c>
      <c r="V23">
        <v>0.68</v>
      </c>
      <c r="W23">
        <v>0.13600000000000001</v>
      </c>
      <c r="X23">
        <v>5.0999999999999997E-2</v>
      </c>
      <c r="Y23">
        <v>4.0000000000000001E-3</v>
      </c>
      <c r="Z23">
        <v>0.182</v>
      </c>
      <c r="AA23" t="s">
        <v>2</v>
      </c>
      <c r="AB23">
        <v>0.69899999999999995</v>
      </c>
      <c r="AC23">
        <v>0.186</v>
      </c>
      <c r="AD23">
        <v>3.785630201</v>
      </c>
    </row>
    <row r="24" spans="1:30">
      <c r="A24">
        <v>172</v>
      </c>
      <c r="B24" t="s">
        <v>19</v>
      </c>
      <c r="C24" t="s">
        <v>7</v>
      </c>
      <c r="D24">
        <v>3</v>
      </c>
      <c r="E24">
        <v>330</v>
      </c>
      <c r="F24">
        <v>8.9999999999999993E-3</v>
      </c>
      <c r="G24" t="s">
        <v>2</v>
      </c>
      <c r="H24">
        <v>2</v>
      </c>
      <c r="I24">
        <v>1.7999999999999999E-2</v>
      </c>
      <c r="J24" t="s">
        <v>3</v>
      </c>
      <c r="K24">
        <v>200</v>
      </c>
      <c r="L24">
        <v>23.6</v>
      </c>
      <c r="M24" t="s">
        <v>8</v>
      </c>
      <c r="N24">
        <v>13.29</v>
      </c>
      <c r="O24">
        <v>12.98</v>
      </c>
      <c r="P24">
        <v>1.421</v>
      </c>
      <c r="Q24">
        <v>0.46</v>
      </c>
      <c r="R24">
        <v>1.0649999999999999</v>
      </c>
      <c r="S24">
        <v>0.32300000000000001</v>
      </c>
      <c r="T24">
        <v>0.96299999999999997</v>
      </c>
      <c r="U24">
        <v>1</v>
      </c>
      <c r="V24">
        <v>0.68</v>
      </c>
      <c r="W24">
        <v>0.13600000000000001</v>
      </c>
      <c r="X24">
        <v>5.0999999999999997E-2</v>
      </c>
      <c r="Y24">
        <v>4.0000000000000001E-3</v>
      </c>
      <c r="Z24">
        <v>0.182</v>
      </c>
      <c r="AA24" t="s">
        <v>2</v>
      </c>
      <c r="AB24">
        <v>0.69899999999999995</v>
      </c>
      <c r="AC24">
        <v>0.186</v>
      </c>
      <c r="AD24">
        <v>3.785630201</v>
      </c>
    </row>
    <row r="25" spans="1:30">
      <c r="A25">
        <v>173</v>
      </c>
      <c r="B25" t="s">
        <v>19</v>
      </c>
      <c r="C25" t="s">
        <v>7</v>
      </c>
      <c r="D25">
        <v>3</v>
      </c>
      <c r="E25">
        <v>750</v>
      </c>
      <c r="F25">
        <v>4.0000000000000001E-3</v>
      </c>
      <c r="G25" t="s">
        <v>2</v>
      </c>
      <c r="H25">
        <v>4.2</v>
      </c>
      <c r="I25">
        <v>1.7000000000000001E-2</v>
      </c>
      <c r="J25" t="s">
        <v>3</v>
      </c>
      <c r="K25">
        <v>200</v>
      </c>
      <c r="L25">
        <v>23.6</v>
      </c>
      <c r="M25" t="s">
        <v>8</v>
      </c>
      <c r="N25">
        <v>13.29</v>
      </c>
      <c r="O25">
        <v>12.98</v>
      </c>
      <c r="P25">
        <v>1.421</v>
      </c>
      <c r="Q25">
        <v>0.46</v>
      </c>
      <c r="R25">
        <v>1.0649999999999999</v>
      </c>
      <c r="S25">
        <v>0.32300000000000001</v>
      </c>
      <c r="T25">
        <v>0.96299999999999997</v>
      </c>
      <c r="U25">
        <v>1</v>
      </c>
      <c r="V25">
        <v>0.68</v>
      </c>
      <c r="W25">
        <v>0.13600000000000001</v>
      </c>
      <c r="X25">
        <v>5.0999999999999997E-2</v>
      </c>
      <c r="Y25">
        <v>4.0000000000000001E-3</v>
      </c>
      <c r="Z25">
        <v>0.182</v>
      </c>
      <c r="AA25" t="s">
        <v>2</v>
      </c>
      <c r="AB25">
        <v>0.69899999999999995</v>
      </c>
      <c r="AC25">
        <v>0.186</v>
      </c>
      <c r="AD25">
        <v>3.785630201</v>
      </c>
    </row>
    <row r="26" spans="1:30">
      <c r="A26">
        <v>300</v>
      </c>
      <c r="B26" t="s">
        <v>19</v>
      </c>
      <c r="C26" t="s">
        <v>22</v>
      </c>
      <c r="D26">
        <v>2</v>
      </c>
      <c r="E26">
        <v>85.3</v>
      </c>
      <c r="F26">
        <v>2.3E-2</v>
      </c>
      <c r="G26" t="s">
        <v>2</v>
      </c>
      <c r="H26" t="s">
        <v>2</v>
      </c>
      <c r="I26" t="s">
        <v>2</v>
      </c>
      <c r="J26" t="s">
        <v>3</v>
      </c>
      <c r="K26">
        <v>200</v>
      </c>
      <c r="L26">
        <v>23.6</v>
      </c>
      <c r="M26" t="s">
        <v>23</v>
      </c>
      <c r="N26">
        <v>4</v>
      </c>
      <c r="O26">
        <v>3.3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>
        <v>3.785630201</v>
      </c>
    </row>
    <row r="27" spans="1:30">
      <c r="A27">
        <v>433</v>
      </c>
      <c r="B27" t="s">
        <v>19</v>
      </c>
      <c r="C27" t="s">
        <v>24</v>
      </c>
      <c r="D27">
        <v>17</v>
      </c>
      <c r="E27">
        <v>19.899999999999999</v>
      </c>
      <c r="F27">
        <v>0.42699999999999999</v>
      </c>
      <c r="G27" t="s">
        <v>2</v>
      </c>
      <c r="H27" t="s">
        <v>2</v>
      </c>
      <c r="I27" t="s">
        <v>2</v>
      </c>
      <c r="J27" t="s">
        <v>3</v>
      </c>
      <c r="K27">
        <v>200</v>
      </c>
      <c r="L27">
        <v>23.6</v>
      </c>
      <c r="M27" t="s">
        <v>25</v>
      </c>
      <c r="N27">
        <v>12.7</v>
      </c>
      <c r="O27">
        <v>20.350000000000001</v>
      </c>
      <c r="P27">
        <v>1.9570000000000001</v>
      </c>
      <c r="Q27">
        <v>2.74</v>
      </c>
      <c r="R27">
        <v>0.26500000000000001</v>
      </c>
      <c r="S27">
        <v>0.91800000000000004</v>
      </c>
      <c r="T27">
        <v>0.317</v>
      </c>
      <c r="U27">
        <v>1.1000000000000001</v>
      </c>
      <c r="V27">
        <v>0.8</v>
      </c>
      <c r="W27">
        <v>9.9000000000000005E-2</v>
      </c>
      <c r="X27">
        <v>6.4000000000000001E-2</v>
      </c>
      <c r="Y27">
        <v>1.4E-2</v>
      </c>
      <c r="Z27" t="s">
        <v>2</v>
      </c>
      <c r="AA27" t="s">
        <v>2</v>
      </c>
      <c r="AB27" t="s">
        <v>2</v>
      </c>
      <c r="AC27">
        <v>1.4E-2</v>
      </c>
      <c r="AD27">
        <v>3.785630201</v>
      </c>
    </row>
    <row r="28" spans="1:30">
      <c r="A28">
        <v>484</v>
      </c>
      <c r="B28" t="s">
        <v>19</v>
      </c>
      <c r="C28" t="s">
        <v>26</v>
      </c>
      <c r="D28">
        <v>3</v>
      </c>
      <c r="E28">
        <v>15.8</v>
      </c>
      <c r="F28">
        <v>0.19</v>
      </c>
      <c r="G28" t="s">
        <v>2</v>
      </c>
      <c r="H28" t="s">
        <v>2</v>
      </c>
      <c r="I28" t="s">
        <v>2</v>
      </c>
      <c r="J28" t="s">
        <v>3</v>
      </c>
      <c r="K28">
        <v>200</v>
      </c>
      <c r="L28">
        <v>23.6</v>
      </c>
      <c r="M28" t="s">
        <v>27</v>
      </c>
      <c r="N28">
        <v>12.33</v>
      </c>
      <c r="O28">
        <v>13.82</v>
      </c>
      <c r="P28">
        <v>1.7969999999999999</v>
      </c>
      <c r="Q28">
        <v>2.15</v>
      </c>
      <c r="R28">
        <v>0.58499999999999996</v>
      </c>
      <c r="S28">
        <v>0.28999999999999998</v>
      </c>
      <c r="T28">
        <v>0.64</v>
      </c>
      <c r="U28">
        <v>1</v>
      </c>
      <c r="V28">
        <v>0.77</v>
      </c>
      <c r="W28">
        <v>0.05</v>
      </c>
      <c r="X28">
        <v>0.10299999999999999</v>
      </c>
      <c r="Y28" t="s">
        <v>2</v>
      </c>
      <c r="Z28" t="s">
        <v>2</v>
      </c>
      <c r="AA28" t="s">
        <v>2</v>
      </c>
      <c r="AB28">
        <v>0.81100000000000005</v>
      </c>
      <c r="AC28" t="s">
        <v>2</v>
      </c>
      <c r="AD28">
        <v>3.785630201</v>
      </c>
    </row>
    <row r="29" spans="1:30">
      <c r="A29">
        <v>528</v>
      </c>
      <c r="B29" t="s">
        <v>19</v>
      </c>
      <c r="C29" t="s">
        <v>16</v>
      </c>
      <c r="D29">
        <v>4</v>
      </c>
      <c r="E29">
        <v>750</v>
      </c>
      <c r="F29">
        <v>5.0000000000000001E-3</v>
      </c>
      <c r="G29" t="s">
        <v>2</v>
      </c>
      <c r="H29" t="s">
        <v>2</v>
      </c>
      <c r="I29" t="s">
        <v>2</v>
      </c>
      <c r="J29" t="s">
        <v>3</v>
      </c>
      <c r="K29">
        <v>200</v>
      </c>
      <c r="L29">
        <v>23.6</v>
      </c>
      <c r="M29" t="s">
        <v>17</v>
      </c>
      <c r="N29">
        <v>15.7</v>
      </c>
      <c r="O29">
        <v>23.7</v>
      </c>
      <c r="P29">
        <v>3.5</v>
      </c>
      <c r="Q29">
        <v>1.1000000000000001</v>
      </c>
      <c r="R29" t="s">
        <v>2</v>
      </c>
      <c r="S29" t="s">
        <v>2</v>
      </c>
      <c r="T29" t="s">
        <v>2</v>
      </c>
      <c r="U29">
        <v>1</v>
      </c>
      <c r="V29">
        <v>0.63</v>
      </c>
      <c r="W29">
        <v>0.61799999999999999</v>
      </c>
      <c r="X29">
        <v>4.5999999999999999E-2</v>
      </c>
      <c r="Y29" t="s">
        <v>2</v>
      </c>
      <c r="Z29" t="s">
        <v>2</v>
      </c>
      <c r="AA29" t="s">
        <v>2</v>
      </c>
      <c r="AB29">
        <v>0.32100000000000001</v>
      </c>
      <c r="AC29" t="s">
        <v>2</v>
      </c>
      <c r="AD29">
        <v>3.785630201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I2" sqref="I2"/>
    </sheetView>
  </sheetViews>
  <sheetFormatPr baseColWidth="10" defaultRowHeight="15" x14ac:dyDescent="0"/>
  <cols>
    <col min="1" max="1" width="16.33203125" bestFit="1" customWidth="1"/>
    <col min="2" max="2" width="22.33203125" bestFit="1" customWidth="1"/>
    <col min="3" max="3" width="15.83203125" bestFit="1" customWidth="1"/>
  </cols>
  <sheetData>
    <row r="1" spans="1:29" s="7" customFormat="1">
      <c r="A1" s="1" t="s">
        <v>57</v>
      </c>
      <c r="B1" s="1" t="s">
        <v>29</v>
      </c>
      <c r="C1" s="1" t="s">
        <v>39</v>
      </c>
      <c r="D1" s="2" t="s">
        <v>30</v>
      </c>
      <c r="E1" s="2" t="s">
        <v>31</v>
      </c>
      <c r="F1" s="2" t="s">
        <v>33</v>
      </c>
      <c r="G1" s="3" t="s">
        <v>32</v>
      </c>
      <c r="H1" s="4" t="s">
        <v>34</v>
      </c>
      <c r="I1" s="5" t="s">
        <v>35</v>
      </c>
      <c r="J1" s="1" t="s">
        <v>56</v>
      </c>
      <c r="K1" s="1" t="s">
        <v>42</v>
      </c>
      <c r="L1" s="1" t="s">
        <v>45</v>
      </c>
      <c r="M1" s="1" t="s">
        <v>43</v>
      </c>
      <c r="N1" s="1" t="s">
        <v>58</v>
      </c>
      <c r="O1" s="1" t="s">
        <v>59</v>
      </c>
      <c r="P1" s="1" t="s">
        <v>48</v>
      </c>
      <c r="Q1" s="1" t="s">
        <v>49</v>
      </c>
      <c r="R1" s="1" t="s">
        <v>50</v>
      </c>
      <c r="S1" s="1" t="s">
        <v>54</v>
      </c>
      <c r="T1" s="1" t="s">
        <v>51</v>
      </c>
      <c r="U1" s="1" t="s">
        <v>52</v>
      </c>
      <c r="V1" s="1" t="s">
        <v>55</v>
      </c>
      <c r="W1" s="1" t="s">
        <v>53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6" t="s">
        <v>65</v>
      </c>
    </row>
    <row r="2" spans="1:29">
      <c r="A2" t="s">
        <v>0</v>
      </c>
      <c r="B2" t="s">
        <v>1</v>
      </c>
      <c r="C2" t="s">
        <v>4</v>
      </c>
      <c r="D2">
        <v>129</v>
      </c>
      <c r="E2">
        <v>70.2</v>
      </c>
      <c r="F2" t="s">
        <v>2</v>
      </c>
      <c r="G2">
        <v>1.8380000000000001</v>
      </c>
      <c r="H2">
        <v>4.8</v>
      </c>
      <c r="I2">
        <v>8.8209999999999997</v>
      </c>
      <c r="J2">
        <v>1.4764118180000001</v>
      </c>
      <c r="K2">
        <v>0.93500000000000005</v>
      </c>
      <c r="L2">
        <v>0.51600000000000001</v>
      </c>
      <c r="M2">
        <v>0.39500000000000002</v>
      </c>
      <c r="P2">
        <v>0.41</v>
      </c>
      <c r="Q2">
        <v>0.71099999999999997</v>
      </c>
      <c r="R2">
        <v>8.7999999999999995E-2</v>
      </c>
      <c r="S2">
        <v>0.16500000000000001</v>
      </c>
      <c r="T2">
        <v>1.2E-2</v>
      </c>
      <c r="U2" t="s">
        <v>2</v>
      </c>
      <c r="V2">
        <v>1.2E-2</v>
      </c>
      <c r="W2" t="s">
        <v>2</v>
      </c>
      <c r="X2" s="8">
        <f>IFERROR(35*Q2+14.1*R2+15.1*S2, "NA")</f>
        <v>28.6173</v>
      </c>
      <c r="Y2" s="9">
        <f>IFERROR(35*Q2+14.1*R2+15.1*V2, "NA")</f>
        <v>26.306999999999999</v>
      </c>
      <c r="Z2" s="9" t="str">
        <f>IFERROR(35*Q2+14.1*R2+15.1*W2, "NA")</f>
        <v>NA</v>
      </c>
      <c r="AA2" s="9">
        <f>IFERROR(X2*L2, "NA")</f>
        <v>14.766526800000001</v>
      </c>
      <c r="AB2" s="9">
        <f>IFERROR(AA2/K2*J2, "NA")</f>
        <v>23.317085217469224</v>
      </c>
      <c r="AC2" s="9">
        <f>IFERROR(AB2/H2, "NA")</f>
        <v>4.8577260869727548</v>
      </c>
    </row>
    <row r="3" spans="1:29">
      <c r="A3" t="s">
        <v>0</v>
      </c>
      <c r="B3" t="s">
        <v>5</v>
      </c>
      <c r="C3" t="s">
        <v>6</v>
      </c>
      <c r="D3">
        <v>1</v>
      </c>
      <c r="E3">
        <v>48.2</v>
      </c>
      <c r="F3" t="s">
        <v>2</v>
      </c>
      <c r="G3">
        <v>2.1000000000000001E-2</v>
      </c>
      <c r="H3">
        <v>0.34</v>
      </c>
      <c r="I3">
        <v>7.0000000000000001E-3</v>
      </c>
      <c r="J3">
        <v>1.4764118180000001</v>
      </c>
      <c r="K3">
        <v>14.87</v>
      </c>
      <c r="L3">
        <v>9.7370000000000001</v>
      </c>
      <c r="M3" t="s">
        <v>2</v>
      </c>
      <c r="P3" t="s">
        <v>2</v>
      </c>
      <c r="Q3">
        <v>3.6999999999999998E-2</v>
      </c>
      <c r="R3">
        <v>0.121</v>
      </c>
      <c r="S3" t="s">
        <v>2</v>
      </c>
      <c r="T3">
        <v>8.0000000000000002E-3</v>
      </c>
      <c r="U3">
        <v>7.6999999999999999E-2</v>
      </c>
      <c r="V3">
        <v>8.4000000000000005E-2</v>
      </c>
      <c r="W3" t="s">
        <v>2</v>
      </c>
      <c r="X3" s="8" t="str">
        <f t="shared" ref="X3:X29" si="0">IFERROR(35*Q3+14.1*R3+15.1*S3, "NA")</f>
        <v>NA</v>
      </c>
      <c r="Y3" s="9">
        <f t="shared" ref="Y3:Y29" si="1">IFERROR(35*Q3+14.1*R3+15.1*V3, "NA")</f>
        <v>4.2694999999999999</v>
      </c>
      <c r="Z3" s="9" t="str">
        <f t="shared" ref="Z3:Z29" si="2">IFERROR(35*Q3+14.1*R3+15.1*W3, "NA")</f>
        <v>NA</v>
      </c>
      <c r="AA3" s="9">
        <f>IFERROR(Y3*L3, "NA")</f>
        <v>41.572121500000002</v>
      </c>
      <c r="AB3" s="9">
        <f t="shared" ref="AB3:AB29" si="3">IFERROR(AA3/K3*J3, "NA")</f>
        <v>4.1276107250794816</v>
      </c>
      <c r="AC3" s="9">
        <f t="shared" ref="AC3:AC29" si="4">IFERROR(AB3/H3, "NA")</f>
        <v>12.140031544351416</v>
      </c>
    </row>
    <row r="4" spans="1:29">
      <c r="A4" t="s">
        <v>0</v>
      </c>
      <c r="B4" t="s">
        <v>5</v>
      </c>
      <c r="C4" t="s">
        <v>6</v>
      </c>
      <c r="D4">
        <v>1</v>
      </c>
      <c r="E4">
        <v>140</v>
      </c>
      <c r="F4" t="s">
        <v>2</v>
      </c>
      <c r="G4">
        <v>7.0000000000000001E-3</v>
      </c>
      <c r="H4">
        <v>0.34</v>
      </c>
      <c r="I4">
        <v>2E-3</v>
      </c>
      <c r="J4">
        <v>1.4764118180000001</v>
      </c>
      <c r="K4">
        <v>14.87</v>
      </c>
      <c r="L4">
        <v>9.7370000000000001</v>
      </c>
      <c r="M4" t="s">
        <v>2</v>
      </c>
      <c r="P4" t="s">
        <v>2</v>
      </c>
      <c r="Q4">
        <v>3.6999999999999998E-2</v>
      </c>
      <c r="R4">
        <v>0.121</v>
      </c>
      <c r="S4" t="s">
        <v>2</v>
      </c>
      <c r="T4">
        <v>8.0000000000000002E-3</v>
      </c>
      <c r="U4">
        <v>7.6999999999999999E-2</v>
      </c>
      <c r="V4">
        <v>8.4000000000000005E-2</v>
      </c>
      <c r="W4" t="s">
        <v>2</v>
      </c>
      <c r="X4" s="8" t="str">
        <f t="shared" si="0"/>
        <v>NA</v>
      </c>
      <c r="Y4" s="9">
        <f t="shared" si="1"/>
        <v>4.2694999999999999</v>
      </c>
      <c r="Z4" s="9" t="str">
        <f t="shared" si="2"/>
        <v>NA</v>
      </c>
      <c r="AA4" s="9">
        <f t="shared" ref="AA4:AA5" si="5">IFERROR(Y4*L4, "NA")</f>
        <v>41.572121500000002</v>
      </c>
      <c r="AB4" s="9">
        <f t="shared" si="3"/>
        <v>4.1276107250794816</v>
      </c>
      <c r="AC4" s="9">
        <f t="shared" si="4"/>
        <v>12.140031544351416</v>
      </c>
    </row>
    <row r="5" spans="1:29">
      <c r="A5" t="s">
        <v>0</v>
      </c>
      <c r="B5" t="s">
        <v>5</v>
      </c>
      <c r="C5" t="s">
        <v>6</v>
      </c>
      <c r="D5">
        <v>1</v>
      </c>
      <c r="E5">
        <v>750</v>
      </c>
      <c r="F5" t="s">
        <v>2</v>
      </c>
      <c r="G5">
        <v>1E-3</v>
      </c>
      <c r="H5">
        <v>0.34</v>
      </c>
      <c r="I5">
        <v>0</v>
      </c>
      <c r="J5">
        <v>1.4764118180000001</v>
      </c>
      <c r="K5">
        <v>14.87</v>
      </c>
      <c r="L5">
        <v>9.7370000000000001</v>
      </c>
      <c r="M5" t="s">
        <v>2</v>
      </c>
      <c r="P5" t="s">
        <v>2</v>
      </c>
      <c r="Q5">
        <v>3.6999999999999998E-2</v>
      </c>
      <c r="R5">
        <v>0.121</v>
      </c>
      <c r="S5" t="s">
        <v>2</v>
      </c>
      <c r="T5">
        <v>8.0000000000000002E-3</v>
      </c>
      <c r="U5">
        <v>7.6999999999999999E-2</v>
      </c>
      <c r="V5">
        <v>8.4000000000000005E-2</v>
      </c>
      <c r="W5" t="s">
        <v>2</v>
      </c>
      <c r="X5" s="8" t="str">
        <f t="shared" si="0"/>
        <v>NA</v>
      </c>
      <c r="Y5" s="9">
        <f t="shared" si="1"/>
        <v>4.2694999999999999</v>
      </c>
      <c r="Z5" s="9" t="str">
        <f t="shared" si="2"/>
        <v>NA</v>
      </c>
      <c r="AA5" s="9">
        <f t="shared" si="5"/>
        <v>41.572121500000002</v>
      </c>
      <c r="AB5" s="9">
        <f t="shared" si="3"/>
        <v>4.1276107250794816</v>
      </c>
      <c r="AC5" s="9">
        <f t="shared" si="4"/>
        <v>12.140031544351416</v>
      </c>
    </row>
    <row r="6" spans="1:29">
      <c r="A6" t="s">
        <v>0</v>
      </c>
      <c r="B6" t="s">
        <v>7</v>
      </c>
      <c r="C6" t="s">
        <v>8</v>
      </c>
      <c r="D6">
        <v>2</v>
      </c>
      <c r="E6">
        <v>324</v>
      </c>
      <c r="F6">
        <v>3</v>
      </c>
      <c r="G6">
        <v>6.0000000000000001E-3</v>
      </c>
      <c r="H6">
        <v>1.5</v>
      </c>
      <c r="I6">
        <v>8.9999999999999993E-3</v>
      </c>
      <c r="J6">
        <v>1.4764118180000001</v>
      </c>
      <c r="K6">
        <v>1.421</v>
      </c>
      <c r="L6">
        <v>0.32300000000000001</v>
      </c>
      <c r="M6">
        <v>0.46</v>
      </c>
      <c r="P6">
        <v>0.68</v>
      </c>
      <c r="Q6">
        <v>0.13600000000000001</v>
      </c>
      <c r="R6">
        <v>5.0999999999999997E-2</v>
      </c>
      <c r="S6">
        <v>0.69899999999999995</v>
      </c>
      <c r="T6">
        <v>4.0000000000000001E-3</v>
      </c>
      <c r="U6">
        <v>0.182</v>
      </c>
      <c r="V6">
        <v>0.186</v>
      </c>
      <c r="W6" t="s">
        <v>2</v>
      </c>
      <c r="X6" s="8">
        <f t="shared" si="0"/>
        <v>16.033999999999999</v>
      </c>
      <c r="Y6" s="9">
        <f t="shared" si="1"/>
        <v>8.287700000000001</v>
      </c>
      <c r="Z6" s="9" t="str">
        <f t="shared" si="2"/>
        <v>NA</v>
      </c>
      <c r="AA6" s="9">
        <f t="shared" ref="AA6:AA28" si="6">IFERROR(X6*L6, "NA")</f>
        <v>5.1789819999999995</v>
      </c>
      <c r="AB6" s="9">
        <f t="shared" si="3"/>
        <v>5.3809361224555072</v>
      </c>
      <c r="AC6" s="9">
        <f t="shared" si="4"/>
        <v>3.5872907483036713</v>
      </c>
    </row>
    <row r="7" spans="1:29">
      <c r="A7" t="s">
        <v>0</v>
      </c>
      <c r="B7" t="s">
        <v>7</v>
      </c>
      <c r="C7" t="s">
        <v>8</v>
      </c>
      <c r="D7" t="s">
        <v>2</v>
      </c>
      <c r="E7" t="s">
        <v>2</v>
      </c>
      <c r="F7" t="s">
        <v>2</v>
      </c>
      <c r="G7">
        <v>4.0000000000000001E-3</v>
      </c>
      <c r="H7">
        <v>2.25</v>
      </c>
      <c r="I7">
        <v>8.9999999999999993E-3</v>
      </c>
      <c r="J7">
        <v>1.4764118180000001</v>
      </c>
      <c r="K7">
        <v>1.421</v>
      </c>
      <c r="L7">
        <v>0.32300000000000001</v>
      </c>
      <c r="M7">
        <v>0.46</v>
      </c>
      <c r="P7">
        <v>0.68</v>
      </c>
      <c r="Q7">
        <v>0.13600000000000001</v>
      </c>
      <c r="R7">
        <v>5.0999999999999997E-2</v>
      </c>
      <c r="S7">
        <v>0.69899999999999995</v>
      </c>
      <c r="T7">
        <v>4.0000000000000001E-3</v>
      </c>
      <c r="U7">
        <v>0.182</v>
      </c>
      <c r="V7">
        <v>0.186</v>
      </c>
      <c r="W7" t="s">
        <v>2</v>
      </c>
      <c r="X7" s="8">
        <f t="shared" si="0"/>
        <v>16.033999999999999</v>
      </c>
      <c r="Y7" s="9">
        <f t="shared" si="1"/>
        <v>8.287700000000001</v>
      </c>
      <c r="Z7" s="9" t="str">
        <f t="shared" si="2"/>
        <v>NA</v>
      </c>
      <c r="AA7" s="9">
        <f t="shared" si="6"/>
        <v>5.1789819999999995</v>
      </c>
      <c r="AB7" s="9">
        <f t="shared" si="3"/>
        <v>5.3809361224555072</v>
      </c>
      <c r="AC7" s="9">
        <f t="shared" si="4"/>
        <v>2.391527165535781</v>
      </c>
    </row>
    <row r="8" spans="1:29">
      <c r="A8" t="s">
        <v>0</v>
      </c>
      <c r="B8" t="s">
        <v>7</v>
      </c>
      <c r="C8" t="s">
        <v>8</v>
      </c>
      <c r="D8">
        <v>1</v>
      </c>
      <c r="E8">
        <v>330</v>
      </c>
      <c r="F8" t="s">
        <v>2</v>
      </c>
      <c r="G8">
        <v>3.0000000000000001E-3</v>
      </c>
      <c r="H8">
        <v>2</v>
      </c>
      <c r="I8">
        <v>6.0000000000000001E-3</v>
      </c>
      <c r="J8">
        <v>1.4764118180000001</v>
      </c>
      <c r="K8">
        <v>1.421</v>
      </c>
      <c r="L8">
        <v>0.32300000000000001</v>
      </c>
      <c r="M8">
        <v>0.46</v>
      </c>
      <c r="P8">
        <v>0.68</v>
      </c>
      <c r="Q8">
        <v>0.13600000000000001</v>
      </c>
      <c r="R8">
        <v>5.0999999999999997E-2</v>
      </c>
      <c r="S8">
        <v>0.69899999999999995</v>
      </c>
      <c r="T8">
        <v>4.0000000000000001E-3</v>
      </c>
      <c r="U8">
        <v>0.182</v>
      </c>
      <c r="V8">
        <v>0.186</v>
      </c>
      <c r="W8" t="s">
        <v>2</v>
      </c>
      <c r="X8" s="8">
        <f t="shared" si="0"/>
        <v>16.033999999999999</v>
      </c>
      <c r="Y8" s="9">
        <f t="shared" si="1"/>
        <v>8.287700000000001</v>
      </c>
      <c r="Z8" s="9" t="str">
        <f t="shared" si="2"/>
        <v>NA</v>
      </c>
      <c r="AA8" s="9">
        <f t="shared" si="6"/>
        <v>5.1789819999999995</v>
      </c>
      <c r="AB8" s="9">
        <f t="shared" si="3"/>
        <v>5.3809361224555072</v>
      </c>
      <c r="AC8" s="9">
        <f t="shared" si="4"/>
        <v>2.6904680612277536</v>
      </c>
    </row>
    <row r="9" spans="1:29">
      <c r="A9" t="s">
        <v>0</v>
      </c>
      <c r="B9" t="s">
        <v>7</v>
      </c>
      <c r="C9" t="s">
        <v>8</v>
      </c>
      <c r="D9">
        <v>1</v>
      </c>
      <c r="E9">
        <v>750</v>
      </c>
      <c r="F9" t="s">
        <v>2</v>
      </c>
      <c r="G9">
        <v>1E-3</v>
      </c>
      <c r="H9">
        <v>1.92</v>
      </c>
      <c r="I9">
        <v>3.0000000000000001E-3</v>
      </c>
      <c r="J9">
        <v>1.4764118180000001</v>
      </c>
      <c r="K9">
        <v>1.421</v>
      </c>
      <c r="L9">
        <v>0.32300000000000001</v>
      </c>
      <c r="M9">
        <v>0.46</v>
      </c>
      <c r="P9">
        <v>0.68</v>
      </c>
      <c r="Q9">
        <v>0.13600000000000001</v>
      </c>
      <c r="R9">
        <v>5.0999999999999997E-2</v>
      </c>
      <c r="S9">
        <v>0.69899999999999995</v>
      </c>
      <c r="T9">
        <v>4.0000000000000001E-3</v>
      </c>
      <c r="U9">
        <v>0.182</v>
      </c>
      <c r="V9">
        <v>0.186</v>
      </c>
      <c r="W9" t="s">
        <v>2</v>
      </c>
      <c r="X9" s="8">
        <f t="shared" si="0"/>
        <v>16.033999999999999</v>
      </c>
      <c r="Y9" s="9">
        <f t="shared" si="1"/>
        <v>8.287700000000001</v>
      </c>
      <c r="Z9" s="9" t="str">
        <f t="shared" si="2"/>
        <v>NA</v>
      </c>
      <c r="AA9" s="9">
        <f t="shared" si="6"/>
        <v>5.1789819999999995</v>
      </c>
      <c r="AB9" s="9">
        <f t="shared" si="3"/>
        <v>5.3809361224555072</v>
      </c>
      <c r="AC9" s="9">
        <f t="shared" si="4"/>
        <v>2.8025708971122434</v>
      </c>
    </row>
    <row r="10" spans="1:29">
      <c r="A10" t="s">
        <v>0</v>
      </c>
      <c r="B10" t="s">
        <v>9</v>
      </c>
      <c r="C10" t="s">
        <v>10</v>
      </c>
      <c r="D10">
        <v>3</v>
      </c>
      <c r="E10">
        <v>38.6</v>
      </c>
      <c r="F10">
        <v>28</v>
      </c>
      <c r="G10">
        <v>7.8E-2</v>
      </c>
      <c r="H10">
        <v>9</v>
      </c>
      <c r="I10">
        <v>0.69899999999999995</v>
      </c>
      <c r="J10">
        <v>1.4764118180000001</v>
      </c>
      <c r="K10">
        <v>2.5000000000000001E-2</v>
      </c>
      <c r="L10">
        <v>1.2999999999999999E-2</v>
      </c>
      <c r="M10" t="s">
        <v>2</v>
      </c>
      <c r="P10" t="s">
        <v>2</v>
      </c>
      <c r="Q10">
        <v>0.50800000000000001</v>
      </c>
      <c r="R10" s="14">
        <v>0.05</v>
      </c>
      <c r="S10" t="s">
        <v>2</v>
      </c>
      <c r="T10">
        <v>1.2E-2</v>
      </c>
      <c r="U10">
        <v>4.2000000000000003E-2</v>
      </c>
      <c r="V10">
        <v>5.3999999999999999E-2</v>
      </c>
      <c r="W10" t="s">
        <v>2</v>
      </c>
      <c r="X10" s="8" t="str">
        <f t="shared" si="0"/>
        <v>NA</v>
      </c>
      <c r="Y10" s="9">
        <f t="shared" si="1"/>
        <v>19.3004</v>
      </c>
      <c r="Z10" s="9" t="str">
        <f t="shared" si="2"/>
        <v>NA</v>
      </c>
      <c r="AA10" s="9">
        <f>IFERROR(Y10*L10, "NA")</f>
        <v>0.25090519999999999</v>
      </c>
      <c r="AB10" s="9">
        <f t="shared" si="3"/>
        <v>14.817576099106143</v>
      </c>
      <c r="AC10" s="9">
        <f t="shared" si="4"/>
        <v>1.646397344345127</v>
      </c>
    </row>
    <row r="11" spans="1:29">
      <c r="A11" t="s">
        <v>0</v>
      </c>
      <c r="B11" t="s">
        <v>11</v>
      </c>
      <c r="C11" t="s">
        <v>12</v>
      </c>
      <c r="D11">
        <v>3</v>
      </c>
      <c r="E11">
        <v>70</v>
      </c>
      <c r="F11" t="s">
        <v>2</v>
      </c>
      <c r="G11">
        <v>4.2999999999999997E-2</v>
      </c>
      <c r="H11">
        <v>2</v>
      </c>
      <c r="I11">
        <v>8.5999999999999993E-2</v>
      </c>
      <c r="J11">
        <v>1.4764118180000001</v>
      </c>
      <c r="K11">
        <v>0.33</v>
      </c>
      <c r="L11" s="11">
        <f>M11*(1-P11)</f>
        <v>7.6520399999999988E-2</v>
      </c>
      <c r="M11">
        <f>O11*K11</f>
        <v>0.17391000000000001</v>
      </c>
      <c r="O11">
        <v>0.52700000000000002</v>
      </c>
      <c r="P11">
        <v>0.56000000000000005</v>
      </c>
      <c r="Q11">
        <v>0.58899999999999997</v>
      </c>
      <c r="R11">
        <v>0.11</v>
      </c>
      <c r="S11" t="s">
        <v>2</v>
      </c>
      <c r="T11" t="s">
        <v>2</v>
      </c>
      <c r="U11" t="s">
        <v>2</v>
      </c>
      <c r="V11" t="s">
        <v>2</v>
      </c>
      <c r="W11" s="12">
        <v>0.19900000000000001</v>
      </c>
      <c r="X11" s="8" t="str">
        <f t="shared" si="0"/>
        <v>NA</v>
      </c>
      <c r="Y11" s="9" t="str">
        <f t="shared" si="1"/>
        <v>NA</v>
      </c>
      <c r="Z11" s="9">
        <f t="shared" si="2"/>
        <v>25.170899999999996</v>
      </c>
      <c r="AA11" s="9">
        <f>IFERROR(Z11*L11, "NA")</f>
        <v>1.9260873363599995</v>
      </c>
      <c r="AB11" s="9">
        <f t="shared" si="3"/>
        <v>8.617266987581953</v>
      </c>
      <c r="AC11" s="9">
        <f t="shared" si="4"/>
        <v>4.3086334937909765</v>
      </c>
    </row>
    <row r="12" spans="1:29">
      <c r="A12" t="s">
        <v>0</v>
      </c>
      <c r="B12" t="s">
        <v>13</v>
      </c>
      <c r="C12" t="s">
        <v>14</v>
      </c>
      <c r="D12">
        <v>1</v>
      </c>
      <c r="E12">
        <v>28</v>
      </c>
      <c r="F12">
        <v>2</v>
      </c>
      <c r="G12">
        <v>3.5999999999999997E-2</v>
      </c>
      <c r="H12">
        <v>2</v>
      </c>
      <c r="I12">
        <v>7.0999999999999994E-2</v>
      </c>
      <c r="J12">
        <v>1.4764118180000001</v>
      </c>
      <c r="K12">
        <v>0.3</v>
      </c>
      <c r="L12" s="15">
        <f>N12*K12</f>
        <v>0.1823127592095633</v>
      </c>
      <c r="M12" t="s">
        <v>2</v>
      </c>
      <c r="N12" s="13">
        <v>0.60770919736521101</v>
      </c>
      <c r="P12">
        <v>0.91</v>
      </c>
      <c r="Q12">
        <v>2.5000000000000001E-2</v>
      </c>
      <c r="R12">
        <v>6.9000000000000006E-2</v>
      </c>
      <c r="S12">
        <v>0.877</v>
      </c>
      <c r="T12" t="s">
        <v>2</v>
      </c>
      <c r="U12" t="s">
        <v>2</v>
      </c>
      <c r="V12" t="s">
        <v>2</v>
      </c>
      <c r="W12" t="s">
        <v>2</v>
      </c>
      <c r="X12" s="8">
        <f t="shared" si="0"/>
        <v>15.090599999999998</v>
      </c>
      <c r="Y12" s="9" t="str">
        <f t="shared" si="1"/>
        <v>NA</v>
      </c>
      <c r="Z12" s="9" t="str">
        <f t="shared" si="2"/>
        <v>NA</v>
      </c>
      <c r="AA12" s="9">
        <f>IFERROR(X12*L12, "NA")</f>
        <v>2.7512089241278357</v>
      </c>
      <c r="AB12" s="9">
        <f t="shared" si="3"/>
        <v>13.539724564564676</v>
      </c>
      <c r="AC12" s="9">
        <f t="shared" si="4"/>
        <v>6.7698622822823378</v>
      </c>
    </row>
    <row r="13" spans="1:29">
      <c r="A13" t="s">
        <v>0</v>
      </c>
      <c r="B13" t="s">
        <v>15</v>
      </c>
      <c r="C13" t="s">
        <v>4</v>
      </c>
      <c r="D13">
        <v>3</v>
      </c>
      <c r="E13">
        <v>91.4</v>
      </c>
      <c r="F13">
        <v>4</v>
      </c>
      <c r="G13">
        <v>3.3000000000000002E-2</v>
      </c>
      <c r="H13">
        <v>1.33</v>
      </c>
      <c r="I13">
        <v>4.3999999999999997E-2</v>
      </c>
      <c r="J13">
        <v>1.4764118180000001</v>
      </c>
      <c r="K13" t="s">
        <v>2</v>
      </c>
      <c r="L13" t="s">
        <v>2</v>
      </c>
      <c r="M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s="8" t="str">
        <f t="shared" si="0"/>
        <v>NA</v>
      </c>
      <c r="Y13" s="9" t="str">
        <f t="shared" si="1"/>
        <v>NA</v>
      </c>
      <c r="Z13" s="9" t="str">
        <f t="shared" si="2"/>
        <v>NA</v>
      </c>
      <c r="AA13" s="9" t="str">
        <f t="shared" si="6"/>
        <v>NA</v>
      </c>
      <c r="AB13" s="9" t="str">
        <f t="shared" si="3"/>
        <v>NA</v>
      </c>
      <c r="AC13" s="9" t="str">
        <f t="shared" si="4"/>
        <v>NA</v>
      </c>
    </row>
    <row r="14" spans="1:29">
      <c r="A14" t="s">
        <v>0</v>
      </c>
      <c r="B14" t="s">
        <v>16</v>
      </c>
      <c r="C14" t="s">
        <v>17</v>
      </c>
      <c r="D14">
        <v>4</v>
      </c>
      <c r="E14">
        <v>750</v>
      </c>
      <c r="F14" t="s">
        <v>2</v>
      </c>
      <c r="G14">
        <v>5.0000000000000001E-3</v>
      </c>
      <c r="H14" t="s">
        <v>2</v>
      </c>
      <c r="I14" t="s">
        <v>2</v>
      </c>
      <c r="J14">
        <v>1.4764118180000001</v>
      </c>
      <c r="K14">
        <v>3.5</v>
      </c>
      <c r="L14">
        <f>M14*(1-P14)</f>
        <v>0.40700000000000003</v>
      </c>
      <c r="M14">
        <v>1.1000000000000001</v>
      </c>
      <c r="P14">
        <v>0.63</v>
      </c>
      <c r="Q14">
        <v>0.61799999999999999</v>
      </c>
      <c r="R14">
        <v>4.5999999999999999E-2</v>
      </c>
      <c r="S14">
        <v>0.32100000000000001</v>
      </c>
      <c r="T14" t="s">
        <v>2</v>
      </c>
      <c r="U14" t="s">
        <v>2</v>
      </c>
      <c r="V14" t="s">
        <v>2</v>
      </c>
      <c r="W14" t="s">
        <v>2</v>
      </c>
      <c r="X14" s="8">
        <f t="shared" si="0"/>
        <v>27.125699999999998</v>
      </c>
      <c r="Y14" s="9" t="str">
        <f t="shared" si="1"/>
        <v>NA</v>
      </c>
      <c r="Z14" s="9" t="str">
        <f t="shared" si="2"/>
        <v>NA</v>
      </c>
      <c r="AA14" s="9">
        <f>IFERROR(X14*L14, "NA")</f>
        <v>11.040159900000001</v>
      </c>
      <c r="AB14" s="9">
        <f t="shared" si="3"/>
        <v>4.6570921568484858</v>
      </c>
      <c r="AC14" s="9" t="str">
        <f t="shared" si="4"/>
        <v>NA</v>
      </c>
    </row>
    <row r="15" spans="1:29">
      <c r="A15" t="s">
        <v>0</v>
      </c>
      <c r="B15" t="s">
        <v>18</v>
      </c>
      <c r="C15" t="s">
        <v>17</v>
      </c>
      <c r="D15">
        <v>3</v>
      </c>
      <c r="E15">
        <v>32</v>
      </c>
      <c r="F15">
        <v>6</v>
      </c>
      <c r="G15">
        <v>9.4E-2</v>
      </c>
      <c r="H15">
        <v>2</v>
      </c>
      <c r="I15">
        <v>0.188</v>
      </c>
      <c r="J15">
        <v>1.4764118180000001</v>
      </c>
      <c r="K15">
        <v>0.75</v>
      </c>
      <c r="L15">
        <v>0.12</v>
      </c>
      <c r="M15" t="s">
        <v>2</v>
      </c>
      <c r="P15">
        <v>0.41</v>
      </c>
      <c r="Q15">
        <v>0.53900000000000003</v>
      </c>
      <c r="R15">
        <v>7.0999999999999994E-2</v>
      </c>
      <c r="S15" t="s">
        <v>2</v>
      </c>
      <c r="T15" t="s">
        <v>2</v>
      </c>
      <c r="U15" t="s">
        <v>2</v>
      </c>
      <c r="V15" t="s">
        <v>2</v>
      </c>
      <c r="W15">
        <v>8.4000000000000005E-2</v>
      </c>
      <c r="X15" s="8" t="str">
        <f t="shared" si="0"/>
        <v>NA</v>
      </c>
      <c r="Y15" s="9" t="str">
        <f t="shared" si="1"/>
        <v>NA</v>
      </c>
      <c r="Z15" s="9">
        <f t="shared" si="2"/>
        <v>21.134500000000003</v>
      </c>
      <c r="AA15" s="9">
        <f>IFERROR(Z15*L15, "NA")</f>
        <v>2.5361400000000001</v>
      </c>
      <c r="AB15" s="9">
        <f>IFERROR(AA15/K15*J15, "NA")</f>
        <v>4.9925160908033606</v>
      </c>
      <c r="AC15" s="9">
        <f t="shared" si="4"/>
        <v>2.4962580454016803</v>
      </c>
    </row>
    <row r="16" spans="1:29">
      <c r="A16" t="s">
        <v>0</v>
      </c>
      <c r="B16" t="s">
        <v>18</v>
      </c>
      <c r="C16" t="s">
        <v>17</v>
      </c>
      <c r="D16">
        <v>1</v>
      </c>
      <c r="E16">
        <v>30</v>
      </c>
      <c r="F16">
        <v>3</v>
      </c>
      <c r="G16">
        <v>3.3000000000000002E-2</v>
      </c>
      <c r="H16">
        <v>3</v>
      </c>
      <c r="I16">
        <v>0.1</v>
      </c>
      <c r="J16">
        <v>1.4764118180000001</v>
      </c>
      <c r="K16">
        <v>0.75</v>
      </c>
      <c r="L16">
        <v>0.12</v>
      </c>
      <c r="M16" t="s">
        <v>2</v>
      </c>
      <c r="P16">
        <v>0.41</v>
      </c>
      <c r="Q16">
        <v>0.53900000000000003</v>
      </c>
      <c r="R16">
        <v>7.0999999999999994E-2</v>
      </c>
      <c r="S16" t="s">
        <v>2</v>
      </c>
      <c r="T16" t="s">
        <v>2</v>
      </c>
      <c r="U16" t="s">
        <v>2</v>
      </c>
      <c r="V16" t="s">
        <v>2</v>
      </c>
      <c r="W16">
        <v>8.4000000000000005E-2</v>
      </c>
      <c r="X16" s="8" t="str">
        <f t="shared" si="0"/>
        <v>NA</v>
      </c>
      <c r="Y16" s="9" t="str">
        <f t="shared" si="1"/>
        <v>NA</v>
      </c>
      <c r="Z16" s="9">
        <f t="shared" si="2"/>
        <v>21.134500000000003</v>
      </c>
      <c r="AA16" s="9">
        <f>IFERROR(Z16*L16, "NA")</f>
        <v>2.5361400000000001</v>
      </c>
      <c r="AB16" s="9">
        <f>IFERROR(AA16/K16*J16, "NA")</f>
        <v>4.9925160908033606</v>
      </c>
      <c r="AC16" s="9">
        <f t="shared" si="4"/>
        <v>1.6641720302677869</v>
      </c>
    </row>
    <row r="17" spans="1:29">
      <c r="A17" t="s">
        <v>19</v>
      </c>
      <c r="B17" t="s">
        <v>20</v>
      </c>
      <c r="C17" t="s">
        <v>21</v>
      </c>
      <c r="D17" t="s">
        <v>2</v>
      </c>
      <c r="E17" t="s">
        <v>2</v>
      </c>
      <c r="F17" t="s">
        <v>2</v>
      </c>
      <c r="G17">
        <v>0.04</v>
      </c>
      <c r="H17">
        <v>6.5</v>
      </c>
      <c r="I17">
        <v>0.26</v>
      </c>
      <c r="J17">
        <v>3.785630201</v>
      </c>
      <c r="K17">
        <v>1.38</v>
      </c>
      <c r="L17">
        <v>0.26</v>
      </c>
      <c r="M17">
        <v>0.78</v>
      </c>
      <c r="P17">
        <v>0.53</v>
      </c>
      <c r="Q17">
        <v>3.9E-2</v>
      </c>
      <c r="R17">
        <v>3.5999999999999997E-2</v>
      </c>
      <c r="S17" t="s">
        <v>2</v>
      </c>
      <c r="T17">
        <v>7.5999999999999998E-2</v>
      </c>
      <c r="U17" t="s">
        <v>2</v>
      </c>
      <c r="V17">
        <v>7.5999999999999998E-2</v>
      </c>
      <c r="W17" t="s">
        <v>2</v>
      </c>
      <c r="X17" s="8" t="str">
        <f t="shared" si="0"/>
        <v>NA</v>
      </c>
      <c r="Y17" s="9">
        <f t="shared" si="1"/>
        <v>3.0202</v>
      </c>
      <c r="Z17" s="9" t="str">
        <f t="shared" si="2"/>
        <v>NA</v>
      </c>
      <c r="AA17" s="9">
        <f>IFERROR(Y17*L17, "NA")</f>
        <v>0.78525200000000006</v>
      </c>
      <c r="AB17" s="9">
        <f>IFERROR(AA17/K17*J17, "NA")</f>
        <v>2.1541113670982992</v>
      </c>
      <c r="AC17" s="9">
        <f t="shared" si="4"/>
        <v>0.33140174878435374</v>
      </c>
    </row>
    <row r="18" spans="1:29">
      <c r="A18" t="s">
        <v>19</v>
      </c>
      <c r="B18" t="s">
        <v>7</v>
      </c>
      <c r="C18" t="s">
        <v>8</v>
      </c>
      <c r="D18" t="s">
        <v>2</v>
      </c>
      <c r="E18" t="s">
        <v>2</v>
      </c>
      <c r="F18" t="s">
        <v>2</v>
      </c>
      <c r="G18">
        <v>4.2000000000000003E-2</v>
      </c>
      <c r="H18">
        <v>5.54</v>
      </c>
      <c r="I18">
        <v>0.23300000000000001</v>
      </c>
      <c r="J18">
        <v>3.785630201</v>
      </c>
      <c r="K18">
        <v>1.421</v>
      </c>
      <c r="L18">
        <v>0.32300000000000001</v>
      </c>
      <c r="M18">
        <v>0.46</v>
      </c>
      <c r="P18">
        <v>0.68</v>
      </c>
      <c r="Q18">
        <v>0.13600000000000001</v>
      </c>
      <c r="R18">
        <v>5.0999999999999997E-2</v>
      </c>
      <c r="S18">
        <v>0.69899999999999995</v>
      </c>
      <c r="T18">
        <v>4.0000000000000001E-3</v>
      </c>
      <c r="U18">
        <v>0.182</v>
      </c>
      <c r="V18">
        <v>0.186</v>
      </c>
      <c r="W18" t="s">
        <v>2</v>
      </c>
      <c r="X18" s="8">
        <f t="shared" si="0"/>
        <v>16.033999999999999</v>
      </c>
      <c r="Y18" s="9">
        <f t="shared" si="1"/>
        <v>8.287700000000001</v>
      </c>
      <c r="Z18" s="9" t="str">
        <f t="shared" si="2"/>
        <v>NA</v>
      </c>
      <c r="AA18" s="9">
        <f t="shared" si="6"/>
        <v>5.1789819999999995</v>
      </c>
      <c r="AB18" s="9">
        <f t="shared" si="3"/>
        <v>13.797122216492175</v>
      </c>
      <c r="AC18" s="9">
        <f t="shared" si="4"/>
        <v>2.4904552737350496</v>
      </c>
    </row>
    <row r="19" spans="1:29">
      <c r="A19" t="s">
        <v>19</v>
      </c>
      <c r="B19" t="s">
        <v>7</v>
      </c>
      <c r="C19" t="s">
        <v>8</v>
      </c>
      <c r="D19">
        <v>8</v>
      </c>
      <c r="E19">
        <v>190</v>
      </c>
      <c r="F19">
        <v>30</v>
      </c>
      <c r="G19">
        <v>4.2000000000000003E-2</v>
      </c>
      <c r="H19">
        <v>3.75</v>
      </c>
      <c r="I19">
        <v>0.158</v>
      </c>
      <c r="J19">
        <v>3.785630201</v>
      </c>
      <c r="K19">
        <v>1.421</v>
      </c>
      <c r="L19">
        <v>0.32300000000000001</v>
      </c>
      <c r="M19">
        <v>0.46</v>
      </c>
      <c r="P19">
        <v>0.68</v>
      </c>
      <c r="Q19">
        <v>0.13600000000000001</v>
      </c>
      <c r="R19">
        <v>5.0999999999999997E-2</v>
      </c>
      <c r="S19">
        <v>0.69899999999999995</v>
      </c>
      <c r="T19">
        <v>4.0000000000000001E-3</v>
      </c>
      <c r="U19">
        <v>0.182</v>
      </c>
      <c r="V19">
        <v>0.186</v>
      </c>
      <c r="W19" t="s">
        <v>2</v>
      </c>
      <c r="X19" s="8">
        <f t="shared" si="0"/>
        <v>16.033999999999999</v>
      </c>
      <c r="Y19" s="9">
        <f t="shared" si="1"/>
        <v>8.287700000000001</v>
      </c>
      <c r="Z19" s="9" t="str">
        <f t="shared" si="2"/>
        <v>NA</v>
      </c>
      <c r="AA19" s="9">
        <f t="shared" si="6"/>
        <v>5.1789819999999995</v>
      </c>
      <c r="AB19" s="9">
        <f t="shared" si="3"/>
        <v>13.797122216492175</v>
      </c>
      <c r="AC19" s="9">
        <f t="shared" si="4"/>
        <v>3.6792325910645802</v>
      </c>
    </row>
    <row r="20" spans="1:29">
      <c r="A20" t="s">
        <v>19</v>
      </c>
      <c r="B20" t="s">
        <v>7</v>
      </c>
      <c r="C20" t="s">
        <v>8</v>
      </c>
      <c r="D20">
        <v>5</v>
      </c>
      <c r="E20">
        <v>276</v>
      </c>
      <c r="F20">
        <v>49</v>
      </c>
      <c r="G20">
        <v>1.6E-2</v>
      </c>
      <c r="H20">
        <v>8.8000000000000007</v>
      </c>
      <c r="I20">
        <v>0.14199999999999999</v>
      </c>
      <c r="J20">
        <v>3.785630201</v>
      </c>
      <c r="K20">
        <v>1.421</v>
      </c>
      <c r="L20">
        <v>0.32300000000000001</v>
      </c>
      <c r="M20">
        <v>0.46</v>
      </c>
      <c r="P20">
        <v>0.68</v>
      </c>
      <c r="Q20">
        <v>0.13600000000000001</v>
      </c>
      <c r="R20">
        <v>5.0999999999999997E-2</v>
      </c>
      <c r="S20">
        <v>0.69899999999999995</v>
      </c>
      <c r="T20">
        <v>4.0000000000000001E-3</v>
      </c>
      <c r="U20">
        <v>0.182</v>
      </c>
      <c r="V20">
        <v>0.186</v>
      </c>
      <c r="W20" t="s">
        <v>2</v>
      </c>
      <c r="X20" s="8">
        <f t="shared" si="0"/>
        <v>16.033999999999999</v>
      </c>
      <c r="Y20" s="9">
        <f t="shared" si="1"/>
        <v>8.287700000000001</v>
      </c>
      <c r="Z20" s="9" t="str">
        <f t="shared" si="2"/>
        <v>NA</v>
      </c>
      <c r="AA20" s="9">
        <f t="shared" si="6"/>
        <v>5.1789819999999995</v>
      </c>
      <c r="AB20" s="9">
        <f t="shared" si="3"/>
        <v>13.797122216492175</v>
      </c>
      <c r="AC20" s="9">
        <f t="shared" si="4"/>
        <v>1.5678547973286561</v>
      </c>
    </row>
    <row r="21" spans="1:29">
      <c r="A21" t="s">
        <v>19</v>
      </c>
      <c r="B21" t="s">
        <v>7</v>
      </c>
      <c r="C21" t="s">
        <v>8</v>
      </c>
      <c r="D21">
        <v>6</v>
      </c>
      <c r="E21">
        <v>324</v>
      </c>
      <c r="F21">
        <v>28</v>
      </c>
      <c r="G21">
        <v>1.9E-2</v>
      </c>
      <c r="H21">
        <v>4.67</v>
      </c>
      <c r="I21">
        <v>8.5999999999999993E-2</v>
      </c>
      <c r="J21">
        <v>3.785630201</v>
      </c>
      <c r="K21">
        <v>1.421</v>
      </c>
      <c r="L21">
        <v>0.32300000000000001</v>
      </c>
      <c r="M21">
        <v>0.46</v>
      </c>
      <c r="P21">
        <v>0.68</v>
      </c>
      <c r="Q21">
        <v>0.13600000000000001</v>
      </c>
      <c r="R21">
        <v>5.0999999999999997E-2</v>
      </c>
      <c r="S21">
        <v>0.69899999999999995</v>
      </c>
      <c r="T21">
        <v>4.0000000000000001E-3</v>
      </c>
      <c r="U21">
        <v>0.182</v>
      </c>
      <c r="V21">
        <v>0.186</v>
      </c>
      <c r="W21" t="s">
        <v>2</v>
      </c>
      <c r="X21" s="8">
        <f t="shared" si="0"/>
        <v>16.033999999999999</v>
      </c>
      <c r="Y21" s="9">
        <f t="shared" si="1"/>
        <v>8.287700000000001</v>
      </c>
      <c r="Z21" s="9" t="str">
        <f t="shared" si="2"/>
        <v>NA</v>
      </c>
      <c r="AA21" s="9">
        <f t="shared" si="6"/>
        <v>5.1789819999999995</v>
      </c>
      <c r="AB21" s="9">
        <f t="shared" si="3"/>
        <v>13.797122216492175</v>
      </c>
      <c r="AC21" s="9">
        <f t="shared" si="4"/>
        <v>2.9544158921824786</v>
      </c>
    </row>
    <row r="22" spans="1:29">
      <c r="A22" t="s">
        <v>19</v>
      </c>
      <c r="B22" t="s">
        <v>7</v>
      </c>
      <c r="C22" t="s">
        <v>8</v>
      </c>
      <c r="D22">
        <v>9</v>
      </c>
      <c r="E22">
        <v>324</v>
      </c>
      <c r="F22">
        <v>21</v>
      </c>
      <c r="G22">
        <v>2.8000000000000001E-2</v>
      </c>
      <c r="H22">
        <v>2.33</v>
      </c>
      <c r="I22">
        <v>6.5000000000000002E-2</v>
      </c>
      <c r="J22">
        <v>3.785630201</v>
      </c>
      <c r="K22">
        <v>1.421</v>
      </c>
      <c r="L22">
        <v>0.32300000000000001</v>
      </c>
      <c r="M22">
        <v>0.46</v>
      </c>
      <c r="P22">
        <v>0.68</v>
      </c>
      <c r="Q22">
        <v>0.13600000000000001</v>
      </c>
      <c r="R22">
        <v>5.0999999999999997E-2</v>
      </c>
      <c r="S22">
        <v>0.69899999999999995</v>
      </c>
      <c r="T22">
        <v>4.0000000000000001E-3</v>
      </c>
      <c r="U22">
        <v>0.182</v>
      </c>
      <c r="V22">
        <v>0.186</v>
      </c>
      <c r="W22" t="s">
        <v>2</v>
      </c>
      <c r="X22" s="8">
        <f t="shared" si="0"/>
        <v>16.033999999999999</v>
      </c>
      <c r="Y22" s="9">
        <f t="shared" si="1"/>
        <v>8.287700000000001</v>
      </c>
      <c r="Z22" s="9" t="str">
        <f t="shared" si="2"/>
        <v>NA</v>
      </c>
      <c r="AA22" s="9">
        <f t="shared" si="6"/>
        <v>5.1789819999999995</v>
      </c>
      <c r="AB22" s="9">
        <f t="shared" si="3"/>
        <v>13.797122216492175</v>
      </c>
      <c r="AC22" s="9">
        <f t="shared" si="4"/>
        <v>5.9215116808979289</v>
      </c>
    </row>
    <row r="23" spans="1:29">
      <c r="A23" t="s">
        <v>19</v>
      </c>
      <c r="B23" t="s">
        <v>7</v>
      </c>
      <c r="C23" t="s">
        <v>8</v>
      </c>
      <c r="D23">
        <v>3</v>
      </c>
      <c r="E23">
        <v>190</v>
      </c>
      <c r="F23">
        <v>7</v>
      </c>
      <c r="G23">
        <v>1.6E-2</v>
      </c>
      <c r="H23">
        <v>2.33</v>
      </c>
      <c r="I23">
        <v>3.6999999999999998E-2</v>
      </c>
      <c r="J23">
        <v>3.785630201</v>
      </c>
      <c r="K23">
        <v>1.421</v>
      </c>
      <c r="L23">
        <v>0.32300000000000001</v>
      </c>
      <c r="M23">
        <v>0.46</v>
      </c>
      <c r="P23">
        <v>0.68</v>
      </c>
      <c r="Q23">
        <v>0.13600000000000001</v>
      </c>
      <c r="R23">
        <v>5.0999999999999997E-2</v>
      </c>
      <c r="S23">
        <v>0.69899999999999995</v>
      </c>
      <c r="T23">
        <v>4.0000000000000001E-3</v>
      </c>
      <c r="U23">
        <v>0.182</v>
      </c>
      <c r="V23">
        <v>0.186</v>
      </c>
      <c r="W23" t="s">
        <v>2</v>
      </c>
      <c r="X23" s="8">
        <f t="shared" si="0"/>
        <v>16.033999999999999</v>
      </c>
      <c r="Y23" s="9">
        <f t="shared" si="1"/>
        <v>8.287700000000001</v>
      </c>
      <c r="Z23" s="9" t="str">
        <f t="shared" si="2"/>
        <v>NA</v>
      </c>
      <c r="AA23" s="9">
        <f t="shared" si="6"/>
        <v>5.1789819999999995</v>
      </c>
      <c r="AB23" s="9">
        <f t="shared" si="3"/>
        <v>13.797122216492175</v>
      </c>
      <c r="AC23" s="9">
        <f t="shared" si="4"/>
        <v>5.9215116808979289</v>
      </c>
    </row>
    <row r="24" spans="1:29">
      <c r="A24" t="s">
        <v>19</v>
      </c>
      <c r="B24" t="s">
        <v>7</v>
      </c>
      <c r="C24" t="s">
        <v>8</v>
      </c>
      <c r="D24">
        <v>3</v>
      </c>
      <c r="E24">
        <v>330</v>
      </c>
      <c r="F24" t="s">
        <v>2</v>
      </c>
      <c r="G24">
        <v>8.9999999999999993E-3</v>
      </c>
      <c r="H24">
        <v>2</v>
      </c>
      <c r="I24">
        <v>1.7999999999999999E-2</v>
      </c>
      <c r="J24">
        <v>3.785630201</v>
      </c>
      <c r="K24">
        <v>1.421</v>
      </c>
      <c r="L24">
        <v>0.32300000000000001</v>
      </c>
      <c r="M24">
        <v>0.46</v>
      </c>
      <c r="P24">
        <v>0.68</v>
      </c>
      <c r="Q24">
        <v>0.13600000000000001</v>
      </c>
      <c r="R24">
        <v>5.0999999999999997E-2</v>
      </c>
      <c r="S24">
        <v>0.69899999999999995</v>
      </c>
      <c r="T24">
        <v>4.0000000000000001E-3</v>
      </c>
      <c r="U24">
        <v>0.182</v>
      </c>
      <c r="V24">
        <v>0.186</v>
      </c>
      <c r="W24" t="s">
        <v>2</v>
      </c>
      <c r="X24" s="8">
        <f t="shared" si="0"/>
        <v>16.033999999999999</v>
      </c>
      <c r="Y24" s="9">
        <f t="shared" si="1"/>
        <v>8.287700000000001</v>
      </c>
      <c r="Z24" s="9" t="str">
        <f t="shared" si="2"/>
        <v>NA</v>
      </c>
      <c r="AA24" s="9">
        <f t="shared" si="6"/>
        <v>5.1789819999999995</v>
      </c>
      <c r="AB24" s="9">
        <f t="shared" si="3"/>
        <v>13.797122216492175</v>
      </c>
      <c r="AC24" s="9">
        <f t="shared" si="4"/>
        <v>6.8985611082460876</v>
      </c>
    </row>
    <row r="25" spans="1:29">
      <c r="A25" t="s">
        <v>19</v>
      </c>
      <c r="B25" t="s">
        <v>7</v>
      </c>
      <c r="C25" t="s">
        <v>8</v>
      </c>
      <c r="D25">
        <v>3</v>
      </c>
      <c r="E25">
        <v>750</v>
      </c>
      <c r="F25" t="s">
        <v>2</v>
      </c>
      <c r="G25">
        <v>4.0000000000000001E-3</v>
      </c>
      <c r="H25">
        <v>4.2</v>
      </c>
      <c r="I25">
        <v>1.7000000000000001E-2</v>
      </c>
      <c r="J25">
        <v>3.785630201</v>
      </c>
      <c r="K25">
        <v>1.421</v>
      </c>
      <c r="L25">
        <v>0.32300000000000001</v>
      </c>
      <c r="M25">
        <v>0.46</v>
      </c>
      <c r="P25">
        <v>0.68</v>
      </c>
      <c r="Q25">
        <v>0.13600000000000001</v>
      </c>
      <c r="R25">
        <v>5.0999999999999997E-2</v>
      </c>
      <c r="S25">
        <v>0.69899999999999995</v>
      </c>
      <c r="T25">
        <v>4.0000000000000001E-3</v>
      </c>
      <c r="U25">
        <v>0.182</v>
      </c>
      <c r="V25">
        <v>0.186</v>
      </c>
      <c r="W25" t="s">
        <v>2</v>
      </c>
      <c r="X25" s="8">
        <f t="shared" si="0"/>
        <v>16.033999999999999</v>
      </c>
      <c r="Y25" s="9">
        <f t="shared" si="1"/>
        <v>8.287700000000001</v>
      </c>
      <c r="Z25" s="9" t="str">
        <f t="shared" si="2"/>
        <v>NA</v>
      </c>
      <c r="AA25" s="9">
        <f t="shared" si="6"/>
        <v>5.1789819999999995</v>
      </c>
      <c r="AB25" s="9">
        <f t="shared" si="3"/>
        <v>13.797122216492175</v>
      </c>
      <c r="AC25" s="9">
        <f t="shared" si="4"/>
        <v>3.2850290991648037</v>
      </c>
    </row>
    <row r="26" spans="1:29">
      <c r="A26" t="s">
        <v>19</v>
      </c>
      <c r="B26" t="s">
        <v>22</v>
      </c>
      <c r="C26" t="s">
        <v>23</v>
      </c>
      <c r="D26">
        <v>2</v>
      </c>
      <c r="E26">
        <v>85.3</v>
      </c>
      <c r="F26" t="s">
        <v>2</v>
      </c>
      <c r="G26">
        <v>2.3E-2</v>
      </c>
      <c r="H26" s="10" t="s">
        <v>2</v>
      </c>
      <c r="I26" t="s">
        <v>2</v>
      </c>
      <c r="J26">
        <v>3.785630201</v>
      </c>
      <c r="K26" t="s">
        <v>2</v>
      </c>
      <c r="L26" t="s">
        <v>2</v>
      </c>
      <c r="M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s="8" t="str">
        <f t="shared" si="0"/>
        <v>NA</v>
      </c>
      <c r="Y26" s="9" t="str">
        <f t="shared" si="1"/>
        <v>NA</v>
      </c>
      <c r="Z26" s="9" t="str">
        <f t="shared" si="2"/>
        <v>NA</v>
      </c>
      <c r="AA26" s="9" t="str">
        <f t="shared" si="6"/>
        <v>NA</v>
      </c>
      <c r="AB26" s="9" t="str">
        <f t="shared" si="3"/>
        <v>NA</v>
      </c>
      <c r="AC26" s="9" t="str">
        <f t="shared" si="4"/>
        <v>NA</v>
      </c>
    </row>
    <row r="27" spans="1:29">
      <c r="A27" t="s">
        <v>19</v>
      </c>
      <c r="B27" t="s">
        <v>24</v>
      </c>
      <c r="C27" t="s">
        <v>25</v>
      </c>
      <c r="D27">
        <v>17</v>
      </c>
      <c r="E27">
        <v>19.899999999999999</v>
      </c>
      <c r="F27" t="s">
        <v>2</v>
      </c>
      <c r="G27">
        <v>0.42699999999999999</v>
      </c>
      <c r="H27" s="16">
        <f t="shared" ref="H27:H29" si="7">J27/K27</f>
        <v>1.9344048037812978</v>
      </c>
      <c r="I27" t="s">
        <v>2</v>
      </c>
      <c r="J27">
        <v>3.785630201</v>
      </c>
      <c r="K27">
        <v>1.9570000000000001</v>
      </c>
      <c r="L27">
        <v>0.91800000000000004</v>
      </c>
      <c r="M27">
        <v>2.74</v>
      </c>
      <c r="P27">
        <v>0.8</v>
      </c>
      <c r="Q27">
        <v>9.9000000000000005E-2</v>
      </c>
      <c r="R27">
        <v>6.4000000000000001E-2</v>
      </c>
      <c r="S27" t="s">
        <v>2</v>
      </c>
      <c r="T27">
        <v>1.4E-2</v>
      </c>
      <c r="U27" t="s">
        <v>2</v>
      </c>
      <c r="V27">
        <v>1.4E-2</v>
      </c>
      <c r="W27" t="s">
        <v>2</v>
      </c>
      <c r="X27" s="8" t="str">
        <f t="shared" si="0"/>
        <v>NA</v>
      </c>
      <c r="Y27" s="9">
        <f t="shared" si="1"/>
        <v>4.5788000000000002</v>
      </c>
      <c r="Z27" s="9" t="str">
        <f t="shared" si="2"/>
        <v>NA</v>
      </c>
      <c r="AA27" s="9">
        <f>IFERROR(Y27*L27, "NA")</f>
        <v>4.2033384000000007</v>
      </c>
      <c r="AB27" s="9">
        <f>IFERROR(AA27/K27*J27, "NA")</f>
        <v>8.130957992878395</v>
      </c>
      <c r="AC27" s="9">
        <f t="shared" si="4"/>
        <v>4.2033384000000007</v>
      </c>
    </row>
    <row r="28" spans="1:29">
      <c r="A28" t="s">
        <v>19</v>
      </c>
      <c r="B28" t="s">
        <v>26</v>
      </c>
      <c r="C28" t="s">
        <v>27</v>
      </c>
      <c r="D28">
        <v>3</v>
      </c>
      <c r="E28">
        <v>15.8</v>
      </c>
      <c r="F28" t="s">
        <v>2</v>
      </c>
      <c r="G28">
        <v>0.19</v>
      </c>
      <c r="H28" s="16">
        <f t="shared" si="7"/>
        <v>2.1066389543683917</v>
      </c>
      <c r="I28" t="s">
        <v>2</v>
      </c>
      <c r="J28">
        <v>3.785630201</v>
      </c>
      <c r="K28">
        <v>1.7969999999999999</v>
      </c>
      <c r="L28">
        <v>0.28999999999999998</v>
      </c>
      <c r="M28">
        <v>2.15</v>
      </c>
      <c r="P28">
        <v>0.77</v>
      </c>
      <c r="Q28">
        <v>0.05</v>
      </c>
      <c r="R28">
        <v>0.10299999999999999</v>
      </c>
      <c r="S28">
        <v>0.81100000000000005</v>
      </c>
      <c r="T28" t="s">
        <v>2</v>
      </c>
      <c r="U28" t="s">
        <v>2</v>
      </c>
      <c r="V28" t="s">
        <v>2</v>
      </c>
      <c r="W28" t="s">
        <v>2</v>
      </c>
      <c r="X28" s="8">
        <f t="shared" si="0"/>
        <v>15.448399999999999</v>
      </c>
      <c r="Y28" s="9" t="str">
        <f t="shared" si="1"/>
        <v>NA</v>
      </c>
      <c r="Z28" s="9" t="str">
        <f t="shared" si="2"/>
        <v>NA</v>
      </c>
      <c r="AA28" s="9">
        <f t="shared" si="6"/>
        <v>4.4800359999999992</v>
      </c>
      <c r="AB28" s="9">
        <f t="shared" si="3"/>
        <v>9.4378183545727499</v>
      </c>
      <c r="AC28" s="9">
        <f t="shared" si="4"/>
        <v>4.4800359999999992</v>
      </c>
    </row>
    <row r="29" spans="1:29">
      <c r="A29" t="s">
        <v>19</v>
      </c>
      <c r="B29" t="s">
        <v>16</v>
      </c>
      <c r="C29" t="s">
        <v>17</v>
      </c>
      <c r="D29">
        <v>4</v>
      </c>
      <c r="E29">
        <v>750</v>
      </c>
      <c r="F29" t="s">
        <v>2</v>
      </c>
      <c r="G29">
        <v>5.0000000000000001E-3</v>
      </c>
      <c r="H29" s="16">
        <f t="shared" si="7"/>
        <v>1.0816086288571429</v>
      </c>
      <c r="I29" t="s">
        <v>2</v>
      </c>
      <c r="J29">
        <v>3.785630201</v>
      </c>
      <c r="K29">
        <v>3.5</v>
      </c>
      <c r="L29">
        <f>M29*(1-P29)</f>
        <v>0.40700000000000003</v>
      </c>
      <c r="M29">
        <v>1.1000000000000001</v>
      </c>
      <c r="P29">
        <v>0.63</v>
      </c>
      <c r="Q29">
        <v>0.61799999999999999</v>
      </c>
      <c r="R29">
        <v>4.5999999999999999E-2</v>
      </c>
      <c r="S29">
        <v>0.32100000000000001</v>
      </c>
      <c r="T29" t="s">
        <v>2</v>
      </c>
      <c r="U29" t="s">
        <v>2</v>
      </c>
      <c r="V29" t="s">
        <v>2</v>
      </c>
      <c r="W29" t="s">
        <v>2</v>
      </c>
      <c r="X29" s="8">
        <f t="shared" si="0"/>
        <v>27.125699999999998</v>
      </c>
      <c r="Y29" s="9" t="str">
        <f t="shared" si="1"/>
        <v>NA</v>
      </c>
      <c r="Z29" s="9" t="str">
        <f t="shared" si="2"/>
        <v>NA</v>
      </c>
      <c r="AA29" s="9">
        <f>IFERROR(X29*L29, "NA")</f>
        <v>11.040159900000001</v>
      </c>
      <c r="AB29" s="9">
        <f t="shared" si="3"/>
        <v>11.941132211802612</v>
      </c>
      <c r="AC29" s="9">
        <f t="shared" si="4"/>
        <v>11.040159900000001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3" sqref="H3"/>
    </sheetView>
  </sheetViews>
  <sheetFormatPr baseColWidth="10" defaultRowHeight="15" x14ac:dyDescent="0"/>
  <cols>
    <col min="1" max="1" width="16.6640625" bestFit="1" customWidth="1"/>
    <col min="2" max="2" width="22.33203125" bestFit="1" customWidth="1"/>
    <col min="3" max="3" width="14" bestFit="1" customWidth="1"/>
  </cols>
  <sheetData>
    <row r="1" spans="1:8">
      <c r="A1" s="18" t="s">
        <v>57</v>
      </c>
      <c r="B1" s="18" t="s">
        <v>29</v>
      </c>
      <c r="C1" s="18" t="s">
        <v>39</v>
      </c>
      <c r="D1" s="19" t="s">
        <v>35</v>
      </c>
      <c r="E1" s="19" t="s">
        <v>63</v>
      </c>
      <c r="F1" s="19" t="s">
        <v>66</v>
      </c>
      <c r="G1" s="19" t="s">
        <v>67</v>
      </c>
      <c r="H1" s="20" t="s">
        <v>68</v>
      </c>
    </row>
    <row r="2" spans="1:8">
      <c r="A2" t="s">
        <v>0</v>
      </c>
      <c r="B2" t="s">
        <v>1</v>
      </c>
      <c r="C2" s="17" t="s">
        <v>4</v>
      </c>
      <c r="D2" s="10">
        <v>8.8209999999999997</v>
      </c>
      <c r="E2" s="10">
        <v>10.016055</v>
      </c>
      <c r="F2" s="10" t="s">
        <v>2</v>
      </c>
      <c r="G2" s="10" t="s">
        <v>2</v>
      </c>
      <c r="H2" s="10">
        <f>E2*D2</f>
        <v>88.351621154999989</v>
      </c>
    </row>
    <row r="3" spans="1:8">
      <c r="A3" t="s">
        <v>0</v>
      </c>
      <c r="B3" t="s">
        <v>5</v>
      </c>
      <c r="C3" s="17" t="s">
        <v>6</v>
      </c>
      <c r="D3" s="10">
        <v>3.1133333333333338E-3</v>
      </c>
      <c r="E3" s="10">
        <v>5.0789971999999999</v>
      </c>
      <c r="F3" s="10">
        <v>3.4667756393128957E-3</v>
      </c>
      <c r="G3" s="10">
        <v>2.0015438485773375E-3</v>
      </c>
      <c r="H3" s="10">
        <v>1.5812611282666669E-2</v>
      </c>
    </row>
    <row r="4" spans="1:8">
      <c r="A4" t="s">
        <v>0</v>
      </c>
      <c r="B4" t="s">
        <v>7</v>
      </c>
      <c r="C4" s="17" t="s">
        <v>8</v>
      </c>
      <c r="D4" s="10">
        <v>6.7499999999999999E-3</v>
      </c>
      <c r="E4" s="10">
        <v>5.1789819999999995</v>
      </c>
      <c r="F4" s="10">
        <v>2.8722813232690148E-3</v>
      </c>
      <c r="G4" s="10">
        <v>1.4361406616345074E-3</v>
      </c>
      <c r="H4" s="10">
        <v>3.4958128499999998E-2</v>
      </c>
    </row>
    <row r="5" spans="1:8">
      <c r="A5" t="s">
        <v>0</v>
      </c>
      <c r="B5" t="s">
        <v>9</v>
      </c>
      <c r="C5" s="17" t="s">
        <v>10</v>
      </c>
      <c r="D5" s="10">
        <v>0.69899999999999995</v>
      </c>
      <c r="E5" s="10">
        <v>0.25090519999999999</v>
      </c>
      <c r="F5" s="10" t="s">
        <v>2</v>
      </c>
      <c r="G5" s="10" t="s">
        <v>2</v>
      </c>
      <c r="H5" s="10">
        <v>0.1753827348</v>
      </c>
    </row>
    <row r="6" spans="1:8">
      <c r="A6" t="s">
        <v>0</v>
      </c>
      <c r="B6" t="s">
        <v>11</v>
      </c>
      <c r="C6" s="17" t="s">
        <v>12</v>
      </c>
      <c r="D6" s="10">
        <v>8.5999999999999993E-2</v>
      </c>
      <c r="E6" s="10">
        <v>1.9260873363599995</v>
      </c>
      <c r="F6" s="10" t="s">
        <v>2</v>
      </c>
      <c r="G6" s="10" t="s">
        <v>2</v>
      </c>
      <c r="H6" s="10">
        <v>0.16564351092695995</v>
      </c>
    </row>
    <row r="7" spans="1:8">
      <c r="A7" t="s">
        <v>0</v>
      </c>
      <c r="B7" t="s">
        <v>13</v>
      </c>
      <c r="C7" s="17" t="s">
        <v>14</v>
      </c>
      <c r="D7" s="10">
        <v>7.0999999999999994E-2</v>
      </c>
      <c r="E7" s="10">
        <v>2.7512089241278357</v>
      </c>
      <c r="F7" s="10" t="s">
        <v>2</v>
      </c>
      <c r="G7" s="10" t="s">
        <v>2</v>
      </c>
      <c r="H7" s="10">
        <v>0.19533583361307633</v>
      </c>
    </row>
    <row r="8" spans="1:8">
      <c r="A8" t="s">
        <v>0</v>
      </c>
      <c r="B8" t="s">
        <v>18</v>
      </c>
      <c r="C8" s="17" t="s">
        <v>17</v>
      </c>
      <c r="D8" s="10">
        <v>0.14400000000000002</v>
      </c>
      <c r="E8" s="10">
        <v>2.5361400000000001</v>
      </c>
      <c r="F8" s="10">
        <v>6.2225396744416128E-2</v>
      </c>
      <c r="G8" s="10">
        <v>4.3999999999999956E-2</v>
      </c>
      <c r="H8" s="10">
        <v>0.36520416000000006</v>
      </c>
    </row>
    <row r="9" spans="1:8">
      <c r="A9" t="s">
        <v>19</v>
      </c>
      <c r="B9" s="21" t="s">
        <v>20</v>
      </c>
      <c r="C9" s="17" t="s">
        <v>21</v>
      </c>
      <c r="D9" s="10">
        <v>0.26</v>
      </c>
      <c r="E9" s="10">
        <v>0.78525200000000006</v>
      </c>
      <c r="F9" s="10" t="s">
        <v>2</v>
      </c>
      <c r="G9" s="10" t="s">
        <v>2</v>
      </c>
      <c r="H9" s="10">
        <v>0.20416552000000002</v>
      </c>
    </row>
    <row r="10" spans="1:8">
      <c r="A10" t="s">
        <v>19</v>
      </c>
      <c r="B10" s="21" t="s">
        <v>7</v>
      </c>
      <c r="C10" s="17" t="s">
        <v>8</v>
      </c>
      <c r="D10" s="10">
        <v>9.4500000000000001E-2</v>
      </c>
      <c r="E10" s="10">
        <v>5.1789819999999986</v>
      </c>
      <c r="F10" s="10">
        <v>7.706954188078638E-2</v>
      </c>
      <c r="G10" s="10">
        <v>2.7248197843422337E-2</v>
      </c>
      <c r="H10" s="10">
        <v>0.48941379899999987</v>
      </c>
    </row>
    <row r="11" spans="1:8">
      <c r="A11" t="s">
        <v>19</v>
      </c>
      <c r="B11" s="21" t="s">
        <v>24</v>
      </c>
      <c r="C11" s="17" t="s">
        <v>25</v>
      </c>
      <c r="D11" s="10">
        <v>0.82599085121461413</v>
      </c>
      <c r="E11" s="10">
        <v>4.2033384000000007</v>
      </c>
      <c r="F11" s="10" t="s">
        <v>2</v>
      </c>
      <c r="G11" s="10" t="s">
        <v>2</v>
      </c>
      <c r="H11" s="10">
        <v>3.4719190629590746</v>
      </c>
    </row>
    <row r="12" spans="1:8">
      <c r="A12" t="s">
        <v>19</v>
      </c>
      <c r="B12" s="21" t="s">
        <v>26</v>
      </c>
      <c r="C12" s="17" t="s">
        <v>27</v>
      </c>
      <c r="D12" s="10">
        <v>0.40026140132999444</v>
      </c>
      <c r="E12" s="10">
        <v>4.4800359999999992</v>
      </c>
      <c r="F12" s="10" t="s">
        <v>2</v>
      </c>
      <c r="G12" s="10" t="s">
        <v>2</v>
      </c>
      <c r="H12" s="10">
        <v>1.7931854873688227</v>
      </c>
    </row>
    <row r="13" spans="1:8">
      <c r="A13" t="s">
        <v>19</v>
      </c>
      <c r="B13" s="21" t="s">
        <v>16</v>
      </c>
      <c r="C13" s="17" t="s">
        <v>17</v>
      </c>
      <c r="D13" s="10">
        <v>5.4080431442857149E-3</v>
      </c>
      <c r="E13" s="10">
        <v>11.040159900000001</v>
      </c>
      <c r="F13" s="10" t="s">
        <v>2</v>
      </c>
      <c r="G13" s="10" t="s">
        <v>2</v>
      </c>
      <c r="H13" s="10">
        <v>5.9705661059013065E-2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Imputatiom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2017-06-27T11:00:20Z</dcterms:created>
  <dcterms:modified xsi:type="dcterms:W3CDTF">2017-07-20T15:53:39Z</dcterms:modified>
</cp:coreProperties>
</file>