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hidePivotFieldList="1" autoCompressPictures="0"/>
  <bookViews>
    <workbookView xWindow="0" yWindow="0" windowWidth="25600" windowHeight="16060" tabRatio="500" activeTab="2"/>
  </bookViews>
  <sheets>
    <sheet name="RAW" sheetId="1" r:id="rId1"/>
    <sheet name="Imputation" sheetId="2" r:id="rId2"/>
    <sheet name="FINAL" sheetId="7" r:id="rId3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2" l="1"/>
  <c r="K31" i="2"/>
  <c r="K32" i="2"/>
  <c r="K33" i="2"/>
  <c r="K29" i="2"/>
  <c r="K25" i="2"/>
  <c r="K4" i="2"/>
  <c r="K5" i="2"/>
  <c r="K3" i="2"/>
  <c r="K16" i="2"/>
  <c r="K17" i="2"/>
  <c r="K18" i="2"/>
  <c r="K15" i="2"/>
  <c r="J2" i="7"/>
  <c r="K6" i="2"/>
  <c r="K7" i="2"/>
  <c r="K8" i="2"/>
  <c r="K9" i="2"/>
  <c r="K10" i="2"/>
  <c r="K11" i="2"/>
  <c r="K12" i="2"/>
  <c r="K13" i="2"/>
  <c r="K14" i="2"/>
  <c r="K19" i="2"/>
  <c r="K20" i="2"/>
  <c r="K21" i="2"/>
  <c r="K22" i="2"/>
  <c r="K23" i="2"/>
  <c r="K24" i="2"/>
  <c r="K26" i="2"/>
  <c r="K27" i="2"/>
  <c r="K28" i="2"/>
  <c r="K34" i="2"/>
  <c r="K35" i="2"/>
  <c r="K36" i="2"/>
  <c r="K37" i="2"/>
  <c r="K38" i="2"/>
  <c r="K39" i="2"/>
  <c r="K40" i="2"/>
  <c r="K2" i="2"/>
  <c r="J3" i="7"/>
  <c r="J4" i="7"/>
  <c r="J5" i="7"/>
  <c r="J6" i="7"/>
  <c r="J7" i="7"/>
  <c r="J8" i="7"/>
  <c r="J9" i="7"/>
  <c r="J10" i="7"/>
  <c r="J11" i="7"/>
  <c r="J12" i="7"/>
  <c r="J13" i="7"/>
  <c r="J14" i="7"/>
  <c r="J15" i="7"/>
  <c r="AC19" i="2"/>
  <c r="N22" i="2"/>
  <c r="AC22" i="2"/>
  <c r="AE33" i="2"/>
  <c r="AE14" i="2"/>
  <c r="AD31" i="2"/>
  <c r="AC14" i="2"/>
  <c r="AC15" i="2"/>
  <c r="AC16" i="2"/>
  <c r="AC17" i="2"/>
  <c r="AC18" i="2"/>
  <c r="AC13" i="2"/>
  <c r="N19" i="2"/>
  <c r="N10" i="2"/>
  <c r="N9" i="2"/>
  <c r="I7" i="2"/>
  <c r="I8" i="2"/>
  <c r="I9" i="2"/>
  <c r="I10" i="2"/>
  <c r="I11" i="2"/>
  <c r="I12" i="2"/>
  <c r="I19" i="2"/>
  <c r="I21" i="2"/>
  <c r="I22" i="2"/>
  <c r="I23" i="2"/>
  <c r="I24" i="2"/>
  <c r="I26" i="2"/>
  <c r="I36" i="2"/>
  <c r="I38" i="2"/>
  <c r="I39" i="2"/>
  <c r="AB38" i="2"/>
  <c r="O38" i="2"/>
  <c r="N38" i="2"/>
  <c r="AC38" i="2"/>
  <c r="AD38" i="2"/>
  <c r="AB22" i="2"/>
  <c r="O2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9" i="2"/>
  <c r="AB40" i="2"/>
  <c r="AB2" i="2"/>
  <c r="P12" i="2"/>
  <c r="N12" i="2"/>
  <c r="AA36" i="2"/>
  <c r="AC36" i="2"/>
  <c r="Z29" i="2"/>
  <c r="AC29" i="2"/>
  <c r="Z30" i="2"/>
  <c r="AC30" i="2"/>
  <c r="Z31" i="2"/>
  <c r="AC31" i="2"/>
  <c r="Z32" i="2"/>
  <c r="AC32" i="2"/>
  <c r="Z33" i="2"/>
  <c r="AC33" i="2"/>
  <c r="Z34" i="2"/>
  <c r="AC34" i="2"/>
  <c r="Z35" i="2"/>
  <c r="AC35" i="2"/>
  <c r="Z37" i="2"/>
  <c r="AC37" i="2"/>
  <c r="Z39" i="2"/>
  <c r="AC39" i="2"/>
  <c r="Z40" i="2"/>
  <c r="AC40" i="2"/>
  <c r="Z28" i="2"/>
  <c r="AC28" i="2"/>
  <c r="N27" i="2"/>
  <c r="Z27" i="2"/>
  <c r="AC27" i="2"/>
  <c r="Z26" i="2"/>
  <c r="AC26" i="2"/>
  <c r="AA25" i="2"/>
  <c r="AC25" i="2"/>
  <c r="Z24" i="2"/>
  <c r="AC24" i="2"/>
  <c r="Z23" i="2"/>
  <c r="AC23" i="2"/>
  <c r="Z19" i="2"/>
  <c r="AA21" i="2"/>
  <c r="AC21" i="2"/>
  <c r="Z12" i="2"/>
  <c r="AC12" i="2"/>
  <c r="AA13" i="2"/>
  <c r="AA14" i="2"/>
  <c r="AA15" i="2"/>
  <c r="AA16" i="2"/>
  <c r="AA17" i="2"/>
  <c r="AA18" i="2"/>
  <c r="AA20" i="2"/>
  <c r="AC20" i="2"/>
  <c r="AA11" i="2"/>
  <c r="AC11" i="2"/>
  <c r="Z10" i="2"/>
  <c r="AC10" i="2"/>
  <c r="Z9" i="2"/>
  <c r="AC9" i="2"/>
  <c r="Z8" i="2"/>
  <c r="AC8" i="2"/>
  <c r="Z7" i="2"/>
  <c r="AC7" i="2"/>
  <c r="AA6" i="2"/>
  <c r="AC6" i="2"/>
  <c r="AA3" i="2"/>
  <c r="AC3" i="2"/>
  <c r="AA4" i="2"/>
  <c r="AC4" i="2"/>
  <c r="AA5" i="2"/>
  <c r="AC5" i="2"/>
  <c r="AA2" i="2"/>
  <c r="AC2" i="2"/>
  <c r="Z3" i="2"/>
  <c r="AD3" i="2"/>
  <c r="AE3" i="2"/>
  <c r="Z4" i="2"/>
  <c r="AD4" i="2"/>
  <c r="AE4" i="2"/>
  <c r="Z5" i="2"/>
  <c r="AD5" i="2"/>
  <c r="AE5" i="2"/>
  <c r="Z6" i="2"/>
  <c r="AD6" i="2"/>
  <c r="AE6" i="2"/>
  <c r="AA7" i="2"/>
  <c r="AD7" i="2"/>
  <c r="AE7" i="2"/>
  <c r="AA8" i="2"/>
  <c r="AD8" i="2"/>
  <c r="AE8" i="2"/>
  <c r="AA9" i="2"/>
  <c r="AD9" i="2"/>
  <c r="AE9" i="2"/>
  <c r="AA10" i="2"/>
  <c r="AD10" i="2"/>
  <c r="AE10" i="2"/>
  <c r="Z11" i="2"/>
  <c r="AD11" i="2"/>
  <c r="AE11" i="2"/>
  <c r="AA12" i="2"/>
  <c r="AD12" i="2"/>
  <c r="AE12" i="2"/>
  <c r="Z13" i="2"/>
  <c r="AD13" i="2"/>
  <c r="AE13" i="2"/>
  <c r="Z14" i="2"/>
  <c r="AD14" i="2"/>
  <c r="Z15" i="2"/>
  <c r="AD15" i="2"/>
  <c r="AE15" i="2"/>
  <c r="Z16" i="2"/>
  <c r="AD16" i="2"/>
  <c r="AE16" i="2"/>
  <c r="Z17" i="2"/>
  <c r="AD17" i="2"/>
  <c r="AE17" i="2"/>
  <c r="Z18" i="2"/>
  <c r="AD18" i="2"/>
  <c r="AE18" i="2"/>
  <c r="AA19" i="2"/>
  <c r="AD19" i="2"/>
  <c r="AE19" i="2"/>
  <c r="Z20" i="2"/>
  <c r="AD20" i="2"/>
  <c r="AE20" i="2"/>
  <c r="Z21" i="2"/>
  <c r="AD21" i="2"/>
  <c r="AE21" i="2"/>
  <c r="Z22" i="2"/>
  <c r="AA22" i="2"/>
  <c r="AD22" i="2"/>
  <c r="AE22" i="2"/>
  <c r="AA23" i="2"/>
  <c r="AD23" i="2"/>
  <c r="AE23" i="2"/>
  <c r="AA24" i="2"/>
  <c r="AD24" i="2"/>
  <c r="AE24" i="2"/>
  <c r="Z25" i="2"/>
  <c r="AD25" i="2"/>
  <c r="AE25" i="2"/>
  <c r="AA26" i="2"/>
  <c r="AD26" i="2"/>
  <c r="AE26" i="2"/>
  <c r="AA27" i="2"/>
  <c r="AD27" i="2"/>
  <c r="AE27" i="2"/>
  <c r="AA28" i="2"/>
  <c r="AD28" i="2"/>
  <c r="AE28" i="2"/>
  <c r="AA29" i="2"/>
  <c r="AD29" i="2"/>
  <c r="AE29" i="2"/>
  <c r="AA30" i="2"/>
  <c r="AD30" i="2"/>
  <c r="AE30" i="2"/>
  <c r="AA31" i="2"/>
  <c r="AE31" i="2"/>
  <c r="AA32" i="2"/>
  <c r="AD32" i="2"/>
  <c r="AE32" i="2"/>
  <c r="AA33" i="2"/>
  <c r="AD33" i="2"/>
  <c r="AA34" i="2"/>
  <c r="AD34" i="2"/>
  <c r="AE34" i="2"/>
  <c r="AA35" i="2"/>
  <c r="AD35" i="2"/>
  <c r="AE35" i="2"/>
  <c r="Z36" i="2"/>
  <c r="AD36" i="2"/>
  <c r="AE36" i="2"/>
  <c r="AA37" i="2"/>
  <c r="AD37" i="2"/>
  <c r="AE37" i="2"/>
  <c r="Z38" i="2"/>
  <c r="AA38" i="2"/>
  <c r="AE38" i="2"/>
  <c r="AA39" i="2"/>
  <c r="AD39" i="2"/>
  <c r="AE39" i="2"/>
  <c r="AA40" i="2"/>
  <c r="AD40" i="2"/>
  <c r="AE40" i="2"/>
  <c r="AD2" i="2"/>
  <c r="AE2" i="2"/>
  <c r="Z2" i="2"/>
</calcChain>
</file>

<file path=xl/sharedStrings.xml><?xml version="1.0" encoding="utf-8"?>
<sst xmlns="http://schemas.openxmlformats.org/spreadsheetml/2006/main" count="1070" uniqueCount="89">
  <si>
    <t>frug</t>
  </si>
  <si>
    <t>plant</t>
  </si>
  <si>
    <t>n_visits</t>
  </si>
  <si>
    <t>obs_time</t>
  </si>
  <si>
    <t>visit_rate</t>
  </si>
  <si>
    <t>n_fruits</t>
  </si>
  <si>
    <t>fruit_visit</t>
  </si>
  <si>
    <t>QTY</t>
  </si>
  <si>
    <t>frug_family</t>
  </si>
  <si>
    <t>body_mass</t>
  </si>
  <si>
    <t>gape_size</t>
  </si>
  <si>
    <t>plant_family</t>
  </si>
  <si>
    <t>FRDIAM</t>
  </si>
  <si>
    <t>FRLENG</t>
  </si>
  <si>
    <t>FRFM</t>
  </si>
  <si>
    <t>PFM</t>
  </si>
  <si>
    <t>SFM</t>
  </si>
  <si>
    <t>PDM</t>
  </si>
  <si>
    <t>SDM</t>
  </si>
  <si>
    <t>SEEDS</t>
  </si>
  <si>
    <t>WATER</t>
  </si>
  <si>
    <t>LIP</t>
  </si>
  <si>
    <t>PRO</t>
  </si>
  <si>
    <t>SSUGAR</t>
  </si>
  <si>
    <t>INSUGAR</t>
  </si>
  <si>
    <t>NSC</t>
  </si>
  <si>
    <t>TOTALC</t>
  </si>
  <si>
    <t>TOTALSUG</t>
  </si>
  <si>
    <t>frug_capacity</t>
  </si>
  <si>
    <t>Aburria jacutinga</t>
  </si>
  <si>
    <t>Cecropia glaziovii</t>
  </si>
  <si>
    <t>NA</t>
  </si>
  <si>
    <t>Cracidae</t>
  </si>
  <si>
    <t>Urticaceae</t>
  </si>
  <si>
    <t>Chrysophyllum flexuosum</t>
  </si>
  <si>
    <t>Sapotaceae</t>
  </si>
  <si>
    <t>Cinnamodendron dinisii</t>
  </si>
  <si>
    <t>Canellaceae</t>
  </si>
  <si>
    <t>Citharexylum myrianthum</t>
  </si>
  <si>
    <t>Verbenaceae</t>
  </si>
  <si>
    <t>Cordia silvestris</t>
  </si>
  <si>
    <t>Boraginaceae</t>
  </si>
  <si>
    <t>Cryptocarya moschata</t>
  </si>
  <si>
    <t>Lauraceae</t>
  </si>
  <si>
    <t>Cupania oblongifolia</t>
  </si>
  <si>
    <t>Sapindaceae</t>
  </si>
  <si>
    <t>Euterpe edulis</t>
  </si>
  <si>
    <t>Arecaceae</t>
  </si>
  <si>
    <t>Ficus enormis</t>
  </si>
  <si>
    <t>Moraceae</t>
  </si>
  <si>
    <t>Matayba elaeagnoides</t>
  </si>
  <si>
    <t>Meliosma sinuata</t>
  </si>
  <si>
    <t>Sabiaceae</t>
  </si>
  <si>
    <t>Nectandra megapotamica</t>
  </si>
  <si>
    <t>Phytolacca dioica</t>
  </si>
  <si>
    <t>Phytolaccaceae</t>
  </si>
  <si>
    <t>Quiina glazovii</t>
  </si>
  <si>
    <t>Quiinaceae</t>
  </si>
  <si>
    <t>Virola bicuhyba</t>
  </si>
  <si>
    <t>Myristicaceae</t>
  </si>
  <si>
    <t>Virola gardneri</t>
  </si>
  <si>
    <t>Virola oleifera</t>
  </si>
  <si>
    <t>Penelope obscura</t>
  </si>
  <si>
    <t>Miconia chartacea</t>
  </si>
  <si>
    <t>Melastomataceae</t>
  </si>
  <si>
    <t>Miconia cinnamomifolia</t>
  </si>
  <si>
    <t>Myrcia pubipetala</t>
  </si>
  <si>
    <t>Myrtaceae</t>
  </si>
  <si>
    <t>Nectandra lanceolata</t>
  </si>
  <si>
    <t>Symplocos uniflora</t>
  </si>
  <si>
    <t>Symplocaceae</t>
  </si>
  <si>
    <t>PDM/FFM</t>
  </si>
  <si>
    <t>PFM/FFM</t>
  </si>
  <si>
    <t>s_energy(TC)</t>
  </si>
  <si>
    <t>s_energy(TOTSUG)</t>
  </si>
  <si>
    <t>s_energy(NSC)</t>
  </si>
  <si>
    <t>energy_fruit</t>
  </si>
  <si>
    <t>energy_visit</t>
  </si>
  <si>
    <t>QLY</t>
  </si>
  <si>
    <t>species</t>
  </si>
  <si>
    <t>fruit_visit imput</t>
  </si>
  <si>
    <t>QTY_SD</t>
  </si>
  <si>
    <t>Urticacea</t>
  </si>
  <si>
    <t>QTY_SE</t>
  </si>
  <si>
    <t>Aburria jacutintga</t>
  </si>
  <si>
    <t>TE</t>
  </si>
  <si>
    <t>QTY_imput</t>
  </si>
  <si>
    <t>imp_fruit_visit</t>
  </si>
  <si>
    <t>imp_fruit_visit_SE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</si>
</sst>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5" fillId="2" borderId="0" xfId="0" applyFont="1" applyFill="1"/>
    <xf numFmtId="164" fontId="5" fillId="2" borderId="0" xfId="0" applyNumberFormat="1" applyFont="1" applyFill="1"/>
    <xf numFmtId="2" fontId="5" fillId="2" borderId="0" xfId="0" applyNumberFormat="1" applyFont="1" applyFill="1"/>
    <xf numFmtId="2" fontId="5" fillId="3" borderId="0" xfId="0" applyNumberFormat="1" applyFont="1" applyFill="1"/>
    <xf numFmtId="0" fontId="5" fillId="3" borderId="0" xfId="0" applyFont="1" applyFill="1"/>
    <xf numFmtId="0" fontId="5" fillId="0" borderId="0" xfId="0" applyFont="1"/>
    <xf numFmtId="2" fontId="0" fillId="0" borderId="0" xfId="0" applyNumberFormat="1"/>
    <xf numFmtId="0" fontId="2" fillId="2" borderId="0" xfId="0" applyFont="1" applyFill="1"/>
    <xf numFmtId="0" fontId="7" fillId="0" borderId="0" xfId="0" applyFont="1"/>
    <xf numFmtId="2" fontId="7" fillId="0" borderId="0" xfId="0" applyNumberFormat="1" applyFont="1"/>
    <xf numFmtId="2" fontId="7" fillId="4" borderId="0" xfId="0" applyNumberFormat="1" applyFont="1" applyFill="1"/>
    <xf numFmtId="0" fontId="0" fillId="4" borderId="0" xfId="0" applyFill="1"/>
    <xf numFmtId="0" fontId="0" fillId="0" borderId="0" xfId="0" applyFill="1"/>
    <xf numFmtId="164" fontId="7" fillId="4" borderId="0" xfId="0" applyNumberFormat="1" applyFont="1" applyFill="1"/>
    <xf numFmtId="0" fontId="0" fillId="5" borderId="0" xfId="0" applyFill="1"/>
    <xf numFmtId="165" fontId="0" fillId="4" borderId="0" xfId="0" applyNumberFormat="1" applyFill="1"/>
    <xf numFmtId="165" fontId="0" fillId="0" borderId="0" xfId="0" applyNumberFormat="1" applyFill="1"/>
    <xf numFmtId="2" fontId="0" fillId="4" borderId="0" xfId="0" applyNumberFormat="1" applyFill="1"/>
    <xf numFmtId="0" fontId="6" fillId="0" borderId="0" xfId="0" applyFont="1"/>
    <xf numFmtId="0" fontId="6" fillId="0" borderId="0" xfId="0" applyFont="1" applyFill="1"/>
    <xf numFmtId="0" fontId="1" fillId="0" borderId="0" xfId="0" applyFont="1" applyFill="1"/>
    <xf numFmtId="165" fontId="1" fillId="0" borderId="0" xfId="0" applyNumberFormat="1" applyFont="1" applyFill="1"/>
    <xf numFmtId="2" fontId="1" fillId="0" borderId="0" xfId="0" applyNumberFormat="1" applyFont="1"/>
    <xf numFmtId="0" fontId="9" fillId="0" borderId="0" xfId="0" applyFont="1" applyFill="1"/>
    <xf numFmtId="0" fontId="7" fillId="0" borderId="0" xfId="0" applyFont="1" applyFill="1"/>
    <xf numFmtId="0" fontId="0" fillId="0" borderId="0" xfId="0" applyAlignment="1">
      <alignment horizontal="left"/>
    </xf>
    <xf numFmtId="0" fontId="7" fillId="7" borderId="0" xfId="0" applyFont="1" applyFill="1"/>
    <xf numFmtId="0" fontId="5" fillId="0" borderId="0" xfId="0" applyFont="1" applyFill="1"/>
    <xf numFmtId="2" fontId="5" fillId="0" borderId="0" xfId="0" applyNumberFormat="1" applyFont="1" applyFill="1"/>
    <xf numFmtId="2" fontId="1" fillId="0" borderId="0" xfId="0" applyNumberFormat="1" applyFont="1" applyFill="1"/>
    <xf numFmtId="0" fontId="2" fillId="7" borderId="0" xfId="0" applyFont="1" applyFill="1"/>
    <xf numFmtId="0" fontId="2" fillId="6" borderId="0" xfId="0" applyFont="1" applyFill="1"/>
    <xf numFmtId="0" fontId="5" fillId="4" borderId="0" xfId="0" applyFont="1" applyFill="1"/>
    <xf numFmtId="0" fontId="0" fillId="8" borderId="0" xfId="0" applyFill="1"/>
  </cellXfs>
  <cellStyles count="166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Normal" xfId="0" builtinId="0"/>
    <cellStyle name="Normal 2" xfId="2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C40" sqref="C40"/>
    </sheetView>
  </sheetViews>
  <sheetFormatPr baseColWidth="10" defaultRowHeight="15" x14ac:dyDescent="0"/>
  <sheetData>
    <row r="1" spans="1:3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>
      <c r="A2">
        <v>52</v>
      </c>
      <c r="B2" t="s">
        <v>29</v>
      </c>
      <c r="C2" t="s">
        <v>30</v>
      </c>
      <c r="D2">
        <v>4</v>
      </c>
      <c r="E2" t="s">
        <v>31</v>
      </c>
      <c r="F2" t="s">
        <v>31</v>
      </c>
      <c r="G2" t="s">
        <v>31</v>
      </c>
      <c r="H2">
        <v>1</v>
      </c>
      <c r="I2" t="s">
        <v>31</v>
      </c>
      <c r="J2" t="s">
        <v>32</v>
      </c>
      <c r="K2">
        <v>1250</v>
      </c>
      <c r="L2">
        <v>19.100000000000001</v>
      </c>
      <c r="M2" t="s">
        <v>33</v>
      </c>
      <c r="N2">
        <v>11.2</v>
      </c>
      <c r="O2">
        <v>147.6</v>
      </c>
      <c r="P2">
        <v>14.87</v>
      </c>
      <c r="Q2" t="s">
        <v>31</v>
      </c>
      <c r="R2">
        <v>1E-3</v>
      </c>
      <c r="S2">
        <v>9.7370000000000001</v>
      </c>
      <c r="T2" t="s">
        <v>31</v>
      </c>
      <c r="U2">
        <v>2964</v>
      </c>
      <c r="V2" t="s">
        <v>31</v>
      </c>
      <c r="W2">
        <v>3.6999999999999998E-2</v>
      </c>
      <c r="X2">
        <v>0.121</v>
      </c>
      <c r="Y2">
        <v>8.0000000000000002E-3</v>
      </c>
      <c r="Z2">
        <v>7.6999999999999999E-2</v>
      </c>
      <c r="AA2" t="s">
        <v>31</v>
      </c>
      <c r="AB2" t="s">
        <v>31</v>
      </c>
      <c r="AC2">
        <v>8.4000000000000005E-2</v>
      </c>
      <c r="AD2">
        <v>18.781880900000001</v>
      </c>
    </row>
    <row r="3" spans="1:30">
      <c r="A3">
        <v>53</v>
      </c>
      <c r="B3" t="s">
        <v>29</v>
      </c>
      <c r="C3" t="s">
        <v>30</v>
      </c>
      <c r="D3">
        <v>2</v>
      </c>
      <c r="E3">
        <v>48.2</v>
      </c>
      <c r="F3">
        <v>4.2000000000000003E-2</v>
      </c>
      <c r="G3">
        <v>1</v>
      </c>
      <c r="H3">
        <v>1</v>
      </c>
      <c r="I3">
        <v>4.2000000000000003E-2</v>
      </c>
      <c r="J3" t="s">
        <v>32</v>
      </c>
      <c r="K3">
        <v>1250</v>
      </c>
      <c r="L3">
        <v>19.100000000000001</v>
      </c>
      <c r="M3" t="s">
        <v>33</v>
      </c>
      <c r="N3">
        <v>11.2</v>
      </c>
      <c r="O3">
        <v>147.6</v>
      </c>
      <c r="P3">
        <v>14.87</v>
      </c>
      <c r="Q3" t="s">
        <v>31</v>
      </c>
      <c r="R3">
        <v>1E-3</v>
      </c>
      <c r="S3">
        <v>9.7370000000000001</v>
      </c>
      <c r="T3" t="s">
        <v>31</v>
      </c>
      <c r="U3">
        <v>2964</v>
      </c>
      <c r="V3" t="s">
        <v>31</v>
      </c>
      <c r="W3">
        <v>3.6999999999999998E-2</v>
      </c>
      <c r="X3">
        <v>0.121</v>
      </c>
      <c r="Y3">
        <v>8.0000000000000002E-3</v>
      </c>
      <c r="Z3">
        <v>7.6999999999999999E-2</v>
      </c>
      <c r="AA3" t="s">
        <v>31</v>
      </c>
      <c r="AB3" t="s">
        <v>31</v>
      </c>
      <c r="AC3">
        <v>8.4000000000000005E-2</v>
      </c>
      <c r="AD3">
        <v>18.781880900000001</v>
      </c>
    </row>
    <row r="4" spans="1:30">
      <c r="A4">
        <v>54</v>
      </c>
      <c r="B4" t="s">
        <v>29</v>
      </c>
      <c r="C4" t="s">
        <v>30</v>
      </c>
      <c r="D4">
        <v>1</v>
      </c>
      <c r="E4">
        <v>140</v>
      </c>
      <c r="F4">
        <v>7.0000000000000001E-3</v>
      </c>
      <c r="G4" t="s">
        <v>31</v>
      </c>
      <c r="H4">
        <v>1</v>
      </c>
      <c r="I4">
        <v>7.0000000000000001E-3</v>
      </c>
      <c r="J4" t="s">
        <v>32</v>
      </c>
      <c r="K4">
        <v>1250</v>
      </c>
      <c r="L4">
        <v>19.100000000000001</v>
      </c>
      <c r="M4" t="s">
        <v>33</v>
      </c>
      <c r="N4">
        <v>11.2</v>
      </c>
      <c r="O4">
        <v>147.6</v>
      </c>
      <c r="P4">
        <v>14.87</v>
      </c>
      <c r="Q4" t="s">
        <v>31</v>
      </c>
      <c r="R4">
        <v>1E-3</v>
      </c>
      <c r="S4">
        <v>9.7370000000000001</v>
      </c>
      <c r="T4" t="s">
        <v>31</v>
      </c>
      <c r="U4">
        <v>2964</v>
      </c>
      <c r="V4" t="s">
        <v>31</v>
      </c>
      <c r="W4">
        <v>3.6999999999999998E-2</v>
      </c>
      <c r="X4">
        <v>0.121</v>
      </c>
      <c r="Y4">
        <v>8.0000000000000002E-3</v>
      </c>
      <c r="Z4">
        <v>7.6999999999999999E-2</v>
      </c>
      <c r="AA4" t="s">
        <v>31</v>
      </c>
      <c r="AB4" t="s">
        <v>31</v>
      </c>
      <c r="AC4">
        <v>8.4000000000000005E-2</v>
      </c>
      <c r="AD4">
        <v>18.781880900000001</v>
      </c>
    </row>
    <row r="5" spans="1:30">
      <c r="A5">
        <v>55</v>
      </c>
      <c r="B5" t="s">
        <v>29</v>
      </c>
      <c r="C5" t="s">
        <v>30</v>
      </c>
      <c r="D5">
        <v>2</v>
      </c>
      <c r="E5">
        <v>750</v>
      </c>
      <c r="F5">
        <v>3.0000000000000001E-3</v>
      </c>
      <c r="G5" t="s">
        <v>31</v>
      </c>
      <c r="H5">
        <v>1</v>
      </c>
      <c r="I5">
        <v>3.0000000000000001E-3</v>
      </c>
      <c r="J5" t="s">
        <v>32</v>
      </c>
      <c r="K5">
        <v>1250</v>
      </c>
      <c r="L5">
        <v>19.100000000000001</v>
      </c>
      <c r="M5" t="s">
        <v>33</v>
      </c>
      <c r="N5">
        <v>11.2</v>
      </c>
      <c r="O5">
        <v>147.6</v>
      </c>
      <c r="P5">
        <v>14.87</v>
      </c>
      <c r="Q5" t="s">
        <v>31</v>
      </c>
      <c r="R5">
        <v>1E-3</v>
      </c>
      <c r="S5">
        <v>9.7370000000000001</v>
      </c>
      <c r="T5" t="s">
        <v>31</v>
      </c>
      <c r="U5">
        <v>2964</v>
      </c>
      <c r="V5" t="s">
        <v>31</v>
      </c>
      <c r="W5">
        <v>3.6999999999999998E-2</v>
      </c>
      <c r="X5">
        <v>0.121</v>
      </c>
      <c r="Y5">
        <v>8.0000000000000002E-3</v>
      </c>
      <c r="Z5">
        <v>7.6999999999999999E-2</v>
      </c>
      <c r="AA5" t="s">
        <v>31</v>
      </c>
      <c r="AB5" t="s">
        <v>31</v>
      </c>
      <c r="AC5">
        <v>8.4000000000000005E-2</v>
      </c>
      <c r="AD5">
        <v>18.781880900000001</v>
      </c>
    </row>
    <row r="6" spans="1:30">
      <c r="A6">
        <v>83</v>
      </c>
      <c r="B6" t="s">
        <v>29</v>
      </c>
      <c r="C6" t="s">
        <v>34</v>
      </c>
      <c r="D6">
        <v>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32</v>
      </c>
      <c r="K6">
        <v>1250</v>
      </c>
      <c r="L6">
        <v>19.100000000000001</v>
      </c>
      <c r="M6" t="s">
        <v>35</v>
      </c>
      <c r="N6">
        <v>10</v>
      </c>
      <c r="O6">
        <v>28</v>
      </c>
      <c r="P6" t="s">
        <v>31</v>
      </c>
      <c r="Q6" t="s">
        <v>31</v>
      </c>
      <c r="R6" t="s">
        <v>31</v>
      </c>
      <c r="S6" t="s">
        <v>31</v>
      </c>
      <c r="T6" t="s">
        <v>31</v>
      </c>
      <c r="U6" t="s">
        <v>31</v>
      </c>
      <c r="V6" t="s">
        <v>31</v>
      </c>
      <c r="W6" t="s">
        <v>31</v>
      </c>
      <c r="X6" t="s">
        <v>31</v>
      </c>
      <c r="Y6" t="s">
        <v>31</v>
      </c>
      <c r="Z6" t="s">
        <v>31</v>
      </c>
      <c r="AA6" t="s">
        <v>31</v>
      </c>
      <c r="AB6" t="s">
        <v>31</v>
      </c>
      <c r="AC6" t="s">
        <v>31</v>
      </c>
      <c r="AD6">
        <v>18.781880900000001</v>
      </c>
    </row>
    <row r="7" spans="1:30">
      <c r="A7">
        <v>84</v>
      </c>
      <c r="B7" t="s">
        <v>29</v>
      </c>
      <c r="C7" t="s">
        <v>36</v>
      </c>
      <c r="D7">
        <v>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32</v>
      </c>
      <c r="K7">
        <v>1250</v>
      </c>
      <c r="L7">
        <v>19.100000000000001</v>
      </c>
      <c r="M7" t="s">
        <v>37</v>
      </c>
      <c r="N7">
        <v>10.5</v>
      </c>
      <c r="O7">
        <v>14</v>
      </c>
      <c r="P7">
        <v>2.2999999999999998</v>
      </c>
      <c r="Q7" t="s">
        <v>31</v>
      </c>
      <c r="R7">
        <v>0.5</v>
      </c>
      <c r="S7" t="s">
        <v>31</v>
      </c>
      <c r="T7" t="s">
        <v>31</v>
      </c>
      <c r="U7">
        <v>2</v>
      </c>
      <c r="V7">
        <v>0.75</v>
      </c>
      <c r="W7">
        <v>0.155</v>
      </c>
      <c r="X7">
        <v>9.2999999999999999E-2</v>
      </c>
      <c r="Y7" t="s">
        <v>31</v>
      </c>
      <c r="Z7" t="s">
        <v>31</v>
      </c>
      <c r="AA7" t="s">
        <v>31</v>
      </c>
      <c r="AB7">
        <v>0.70299999999999996</v>
      </c>
      <c r="AC7" t="s">
        <v>31</v>
      </c>
      <c r="AD7">
        <v>18.781880900000001</v>
      </c>
    </row>
    <row r="8" spans="1:30">
      <c r="A8">
        <v>85</v>
      </c>
      <c r="B8" t="s">
        <v>29</v>
      </c>
      <c r="C8" t="s">
        <v>36</v>
      </c>
      <c r="D8">
        <v>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32</v>
      </c>
      <c r="K8">
        <v>1250</v>
      </c>
      <c r="L8">
        <v>19.100000000000001</v>
      </c>
      <c r="M8" t="s">
        <v>37</v>
      </c>
      <c r="N8">
        <v>10.5</v>
      </c>
      <c r="O8">
        <v>14</v>
      </c>
      <c r="P8">
        <v>2.2999999999999998</v>
      </c>
      <c r="Q8" t="s">
        <v>31</v>
      </c>
      <c r="R8">
        <v>0.5</v>
      </c>
      <c r="S8" t="s">
        <v>31</v>
      </c>
      <c r="T8" t="s">
        <v>31</v>
      </c>
      <c r="U8">
        <v>2</v>
      </c>
      <c r="V8">
        <v>0.75</v>
      </c>
      <c r="W8">
        <v>0.155</v>
      </c>
      <c r="X8">
        <v>9.2999999999999999E-2</v>
      </c>
      <c r="Y8" t="s">
        <v>31</v>
      </c>
      <c r="Z8" t="s">
        <v>31</v>
      </c>
      <c r="AA8" t="s">
        <v>31</v>
      </c>
      <c r="AB8">
        <v>0.70299999999999996</v>
      </c>
      <c r="AC8" t="s">
        <v>31</v>
      </c>
      <c r="AD8">
        <v>18.781880900000001</v>
      </c>
    </row>
    <row r="9" spans="1:30">
      <c r="A9">
        <v>87</v>
      </c>
      <c r="B9" t="s">
        <v>29</v>
      </c>
      <c r="C9" t="s">
        <v>38</v>
      </c>
      <c r="D9">
        <v>3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32</v>
      </c>
      <c r="K9">
        <v>1250</v>
      </c>
      <c r="L9">
        <v>19.100000000000001</v>
      </c>
      <c r="M9" t="s">
        <v>39</v>
      </c>
      <c r="N9">
        <v>10.7</v>
      </c>
      <c r="O9">
        <v>12.3</v>
      </c>
      <c r="P9">
        <v>1.6</v>
      </c>
      <c r="Q9">
        <v>0.7</v>
      </c>
      <c r="R9">
        <v>1.05</v>
      </c>
      <c r="S9" t="s">
        <v>31</v>
      </c>
      <c r="T9" t="s">
        <v>31</v>
      </c>
      <c r="U9">
        <v>2</v>
      </c>
      <c r="V9">
        <v>0.81</v>
      </c>
      <c r="W9">
        <v>6.3E-2</v>
      </c>
      <c r="X9">
        <v>6.8000000000000005E-2</v>
      </c>
      <c r="Y9" t="s">
        <v>31</v>
      </c>
      <c r="Z9" t="s">
        <v>31</v>
      </c>
      <c r="AA9" t="s">
        <v>31</v>
      </c>
      <c r="AB9">
        <v>0.82699999999999996</v>
      </c>
      <c r="AC9" t="s">
        <v>31</v>
      </c>
      <c r="AD9">
        <v>18.781880900000001</v>
      </c>
    </row>
    <row r="10" spans="1:30">
      <c r="A10">
        <v>107</v>
      </c>
      <c r="B10" t="s">
        <v>29</v>
      </c>
      <c r="C10" t="s">
        <v>40</v>
      </c>
      <c r="D10">
        <v>3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32</v>
      </c>
      <c r="K10">
        <v>1250</v>
      </c>
      <c r="L10">
        <v>19.100000000000001</v>
      </c>
      <c r="M10" t="s">
        <v>41</v>
      </c>
      <c r="N10">
        <v>9.1</v>
      </c>
      <c r="O10">
        <v>11</v>
      </c>
      <c r="P10">
        <v>0.6</v>
      </c>
      <c r="Q10" t="s">
        <v>31</v>
      </c>
      <c r="R10">
        <v>0.1</v>
      </c>
      <c r="S10" t="s">
        <v>31</v>
      </c>
      <c r="T10" t="s">
        <v>31</v>
      </c>
      <c r="U10">
        <v>1</v>
      </c>
      <c r="V10">
        <v>0.81</v>
      </c>
      <c r="W10">
        <v>1.6E-2</v>
      </c>
      <c r="X10">
        <v>7.8E-2</v>
      </c>
      <c r="Y10" t="s">
        <v>31</v>
      </c>
      <c r="Z10" t="s">
        <v>31</v>
      </c>
      <c r="AA10" t="s">
        <v>31</v>
      </c>
      <c r="AB10">
        <v>0.83899999999999997</v>
      </c>
      <c r="AC10" t="s">
        <v>31</v>
      </c>
      <c r="AD10">
        <v>18.781880900000001</v>
      </c>
    </row>
    <row r="11" spans="1:30">
      <c r="A11">
        <v>116</v>
      </c>
      <c r="B11" t="s">
        <v>29</v>
      </c>
      <c r="C11" t="s">
        <v>42</v>
      </c>
      <c r="D11">
        <v>2</v>
      </c>
      <c r="E11" t="s">
        <v>31</v>
      </c>
      <c r="F11" t="s">
        <v>31</v>
      </c>
      <c r="G11" t="s">
        <v>31</v>
      </c>
      <c r="H11" t="s">
        <v>31</v>
      </c>
      <c r="I11" t="s">
        <v>31</v>
      </c>
      <c r="J11" t="s">
        <v>32</v>
      </c>
      <c r="K11">
        <v>1250</v>
      </c>
      <c r="L11">
        <v>19.100000000000001</v>
      </c>
      <c r="M11" t="s">
        <v>43</v>
      </c>
      <c r="N11">
        <v>17.86</v>
      </c>
      <c r="O11">
        <v>19.95</v>
      </c>
      <c r="P11">
        <v>4.2229999999999999</v>
      </c>
      <c r="Q11">
        <v>2.12</v>
      </c>
      <c r="R11">
        <v>1.734</v>
      </c>
      <c r="S11">
        <v>1.843</v>
      </c>
      <c r="T11">
        <v>1.617</v>
      </c>
      <c r="U11">
        <v>1</v>
      </c>
      <c r="V11">
        <v>0.84</v>
      </c>
      <c r="W11">
        <v>0.13700000000000001</v>
      </c>
      <c r="X11">
        <v>9.6000000000000002E-2</v>
      </c>
      <c r="Y11">
        <v>0.128</v>
      </c>
      <c r="Z11">
        <v>0.13400000000000001</v>
      </c>
      <c r="AA11" t="s">
        <v>31</v>
      </c>
      <c r="AB11">
        <v>0.84099999999999997</v>
      </c>
      <c r="AC11">
        <v>0.26200000000000001</v>
      </c>
      <c r="AD11">
        <v>18.781880900000001</v>
      </c>
    </row>
    <row r="12" spans="1:30">
      <c r="A12">
        <v>120</v>
      </c>
      <c r="B12" t="s">
        <v>29</v>
      </c>
      <c r="C12" t="s">
        <v>44</v>
      </c>
      <c r="D12">
        <v>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32</v>
      </c>
      <c r="K12">
        <v>1250</v>
      </c>
      <c r="L12">
        <v>19.100000000000001</v>
      </c>
      <c r="M12" t="s">
        <v>45</v>
      </c>
      <c r="N12">
        <v>15.48</v>
      </c>
      <c r="O12">
        <v>20.46</v>
      </c>
      <c r="P12">
        <v>1.4</v>
      </c>
      <c r="Q12" t="s">
        <v>31</v>
      </c>
      <c r="R12">
        <v>1.1000000000000001</v>
      </c>
      <c r="S12" t="s">
        <v>31</v>
      </c>
      <c r="T12" t="s">
        <v>31</v>
      </c>
      <c r="U12">
        <v>3</v>
      </c>
      <c r="V12">
        <v>0.56000000000000005</v>
      </c>
      <c r="W12">
        <v>0.626</v>
      </c>
      <c r="X12">
        <v>0.11</v>
      </c>
      <c r="Y12" t="s">
        <v>31</v>
      </c>
      <c r="Z12" t="s">
        <v>31</v>
      </c>
      <c r="AA12" t="s">
        <v>31</v>
      </c>
      <c r="AB12">
        <v>0.246</v>
      </c>
      <c r="AC12" t="s">
        <v>31</v>
      </c>
      <c r="AD12">
        <v>18.781880900000001</v>
      </c>
    </row>
    <row r="13" spans="1:30">
      <c r="A13">
        <v>151</v>
      </c>
      <c r="B13" t="s">
        <v>29</v>
      </c>
      <c r="C13" t="s">
        <v>46</v>
      </c>
      <c r="D13">
        <v>7</v>
      </c>
      <c r="E13" t="s">
        <v>31</v>
      </c>
      <c r="F13" t="s">
        <v>31</v>
      </c>
      <c r="G13" t="s">
        <v>31</v>
      </c>
      <c r="H13">
        <v>41.98</v>
      </c>
      <c r="I13" t="s">
        <v>31</v>
      </c>
      <c r="J13" t="s">
        <v>32</v>
      </c>
      <c r="K13">
        <v>1250</v>
      </c>
      <c r="L13">
        <v>19.100000000000001</v>
      </c>
      <c r="M13" t="s">
        <v>47</v>
      </c>
      <c r="N13">
        <v>13.29</v>
      </c>
      <c r="O13">
        <v>12.98</v>
      </c>
      <c r="P13">
        <v>1.421</v>
      </c>
      <c r="Q13">
        <v>0.46</v>
      </c>
      <c r="R13">
        <v>1.0649999999999999</v>
      </c>
      <c r="S13">
        <v>0.32300000000000001</v>
      </c>
      <c r="T13">
        <v>0.96299999999999997</v>
      </c>
      <c r="U13">
        <v>1</v>
      </c>
      <c r="V13">
        <v>0.68</v>
      </c>
      <c r="W13">
        <v>0.13600000000000001</v>
      </c>
      <c r="X13">
        <v>5.0999999999999997E-2</v>
      </c>
      <c r="Y13">
        <v>4.0000000000000001E-3</v>
      </c>
      <c r="Z13">
        <v>0.182</v>
      </c>
      <c r="AA13" t="s">
        <v>31</v>
      </c>
      <c r="AB13">
        <v>0.69899999999999995</v>
      </c>
      <c r="AC13">
        <v>0.186</v>
      </c>
      <c r="AD13">
        <v>18.781880900000001</v>
      </c>
    </row>
    <row r="14" spans="1:30">
      <c r="A14">
        <v>152</v>
      </c>
      <c r="B14" t="s">
        <v>29</v>
      </c>
      <c r="C14" t="s">
        <v>46</v>
      </c>
      <c r="D14">
        <v>3</v>
      </c>
      <c r="E14" t="s">
        <v>31</v>
      </c>
      <c r="F14" t="s">
        <v>31</v>
      </c>
      <c r="G14" t="s">
        <v>31</v>
      </c>
      <c r="H14">
        <v>41.98</v>
      </c>
      <c r="I14" t="s">
        <v>31</v>
      </c>
      <c r="J14" t="s">
        <v>32</v>
      </c>
      <c r="K14">
        <v>1250</v>
      </c>
      <c r="L14">
        <v>19.100000000000001</v>
      </c>
      <c r="M14" t="s">
        <v>47</v>
      </c>
      <c r="N14">
        <v>13.29</v>
      </c>
      <c r="O14">
        <v>12.98</v>
      </c>
      <c r="P14">
        <v>1.421</v>
      </c>
      <c r="Q14">
        <v>0.46</v>
      </c>
      <c r="R14">
        <v>1.0649999999999999</v>
      </c>
      <c r="S14">
        <v>0.32300000000000001</v>
      </c>
      <c r="T14">
        <v>0.96299999999999997</v>
      </c>
      <c r="U14">
        <v>1</v>
      </c>
      <c r="V14">
        <v>0.68</v>
      </c>
      <c r="W14">
        <v>0.13600000000000001</v>
      </c>
      <c r="X14">
        <v>5.0999999999999997E-2</v>
      </c>
      <c r="Y14">
        <v>4.0000000000000001E-3</v>
      </c>
      <c r="Z14">
        <v>0.182</v>
      </c>
      <c r="AA14" t="s">
        <v>31</v>
      </c>
      <c r="AB14">
        <v>0.69899999999999995</v>
      </c>
      <c r="AC14">
        <v>0.186</v>
      </c>
      <c r="AD14">
        <v>18.781880900000001</v>
      </c>
    </row>
    <row r="15" spans="1:30">
      <c r="A15">
        <v>153</v>
      </c>
      <c r="B15" t="s">
        <v>29</v>
      </c>
      <c r="C15" t="s">
        <v>46</v>
      </c>
      <c r="D15">
        <v>3</v>
      </c>
      <c r="E15">
        <v>330</v>
      </c>
      <c r="F15">
        <v>1.7999999999999999E-2</v>
      </c>
      <c r="G15" t="s">
        <v>31</v>
      </c>
      <c r="H15">
        <v>85</v>
      </c>
      <c r="I15">
        <v>1.5449999999999999</v>
      </c>
      <c r="J15" t="s">
        <v>32</v>
      </c>
      <c r="K15">
        <v>1250</v>
      </c>
      <c r="L15">
        <v>19.100000000000001</v>
      </c>
      <c r="M15" t="s">
        <v>47</v>
      </c>
      <c r="N15">
        <v>13.29</v>
      </c>
      <c r="O15">
        <v>12.98</v>
      </c>
      <c r="P15">
        <v>1.421</v>
      </c>
      <c r="Q15">
        <v>0.46</v>
      </c>
      <c r="R15">
        <v>1.0649999999999999</v>
      </c>
      <c r="S15">
        <v>0.32300000000000001</v>
      </c>
      <c r="T15">
        <v>0.96299999999999997</v>
      </c>
      <c r="U15">
        <v>1</v>
      </c>
      <c r="V15">
        <v>0.68</v>
      </c>
      <c r="W15">
        <v>0.13600000000000001</v>
      </c>
      <c r="X15">
        <v>5.0999999999999997E-2</v>
      </c>
      <c r="Y15">
        <v>4.0000000000000001E-3</v>
      </c>
      <c r="Z15">
        <v>0.182</v>
      </c>
      <c r="AA15" t="s">
        <v>31</v>
      </c>
      <c r="AB15">
        <v>0.69899999999999995</v>
      </c>
      <c r="AC15">
        <v>0.186</v>
      </c>
      <c r="AD15">
        <v>18.781880900000001</v>
      </c>
    </row>
    <row r="16" spans="1:30">
      <c r="A16">
        <v>154</v>
      </c>
      <c r="B16" t="s">
        <v>29</v>
      </c>
      <c r="C16" t="s">
        <v>46</v>
      </c>
      <c r="D16" t="s">
        <v>31</v>
      </c>
      <c r="E16" t="s">
        <v>31</v>
      </c>
      <c r="F16">
        <v>1.7999999999999999E-2</v>
      </c>
      <c r="G16" t="s">
        <v>31</v>
      </c>
      <c r="H16">
        <v>30.09</v>
      </c>
      <c r="I16">
        <v>0.54200000000000004</v>
      </c>
      <c r="J16" t="s">
        <v>32</v>
      </c>
      <c r="K16">
        <v>1250</v>
      </c>
      <c r="L16">
        <v>19.100000000000001</v>
      </c>
      <c r="M16" t="s">
        <v>47</v>
      </c>
      <c r="N16">
        <v>13.29</v>
      </c>
      <c r="O16">
        <v>12.98</v>
      </c>
      <c r="P16">
        <v>1.421</v>
      </c>
      <c r="Q16">
        <v>0.46</v>
      </c>
      <c r="R16">
        <v>1.0649999999999999</v>
      </c>
      <c r="S16">
        <v>0.32300000000000001</v>
      </c>
      <c r="T16">
        <v>0.96299999999999997</v>
      </c>
      <c r="U16">
        <v>1</v>
      </c>
      <c r="V16">
        <v>0.68</v>
      </c>
      <c r="W16">
        <v>0.13600000000000001</v>
      </c>
      <c r="X16">
        <v>5.0999999999999997E-2</v>
      </c>
      <c r="Y16">
        <v>4.0000000000000001E-3</v>
      </c>
      <c r="Z16">
        <v>0.182</v>
      </c>
      <c r="AA16" t="s">
        <v>31</v>
      </c>
      <c r="AB16">
        <v>0.69899999999999995</v>
      </c>
      <c r="AC16">
        <v>0.186</v>
      </c>
      <c r="AD16">
        <v>18.781880900000001</v>
      </c>
    </row>
    <row r="17" spans="1:30">
      <c r="A17">
        <v>155</v>
      </c>
      <c r="B17" t="s">
        <v>29</v>
      </c>
      <c r="C17" t="s">
        <v>46</v>
      </c>
      <c r="D17">
        <v>7</v>
      </c>
      <c r="E17">
        <v>276</v>
      </c>
      <c r="F17">
        <v>2.3E-2</v>
      </c>
      <c r="G17">
        <v>76</v>
      </c>
      <c r="H17">
        <v>10.86</v>
      </c>
      <c r="I17">
        <v>0.24399999999999999</v>
      </c>
      <c r="J17" t="s">
        <v>32</v>
      </c>
      <c r="K17">
        <v>1250</v>
      </c>
      <c r="L17">
        <v>19.100000000000001</v>
      </c>
      <c r="M17" t="s">
        <v>47</v>
      </c>
      <c r="N17">
        <v>13.29</v>
      </c>
      <c r="O17">
        <v>12.98</v>
      </c>
      <c r="P17">
        <v>1.421</v>
      </c>
      <c r="Q17">
        <v>0.46</v>
      </c>
      <c r="R17">
        <v>1.0649999999999999</v>
      </c>
      <c r="S17">
        <v>0.32300000000000001</v>
      </c>
      <c r="T17">
        <v>0.96299999999999997</v>
      </c>
      <c r="U17">
        <v>1</v>
      </c>
      <c r="V17">
        <v>0.68</v>
      </c>
      <c r="W17">
        <v>0.13600000000000001</v>
      </c>
      <c r="X17">
        <v>5.0999999999999997E-2</v>
      </c>
      <c r="Y17">
        <v>4.0000000000000001E-3</v>
      </c>
      <c r="Z17">
        <v>0.182</v>
      </c>
      <c r="AA17" t="s">
        <v>31</v>
      </c>
      <c r="AB17">
        <v>0.69899999999999995</v>
      </c>
      <c r="AC17">
        <v>0.186</v>
      </c>
      <c r="AD17">
        <v>18.781880900000001</v>
      </c>
    </row>
    <row r="18" spans="1:30">
      <c r="A18">
        <v>156</v>
      </c>
      <c r="B18" t="s">
        <v>29</v>
      </c>
      <c r="C18" t="s">
        <v>46</v>
      </c>
      <c r="D18">
        <v>3</v>
      </c>
      <c r="E18">
        <v>750</v>
      </c>
      <c r="F18">
        <v>4.0000000000000001E-3</v>
      </c>
      <c r="G18" t="s">
        <v>31</v>
      </c>
      <c r="H18">
        <v>41.98</v>
      </c>
      <c r="I18">
        <v>0.16800000000000001</v>
      </c>
      <c r="J18" t="s">
        <v>32</v>
      </c>
      <c r="K18">
        <v>1250</v>
      </c>
      <c r="L18">
        <v>19.100000000000001</v>
      </c>
      <c r="M18" t="s">
        <v>47</v>
      </c>
      <c r="N18">
        <v>13.29</v>
      </c>
      <c r="O18">
        <v>12.98</v>
      </c>
      <c r="P18">
        <v>1.421</v>
      </c>
      <c r="Q18">
        <v>0.46</v>
      </c>
      <c r="R18">
        <v>1.0649999999999999</v>
      </c>
      <c r="S18">
        <v>0.32300000000000001</v>
      </c>
      <c r="T18">
        <v>0.96299999999999997</v>
      </c>
      <c r="U18">
        <v>1</v>
      </c>
      <c r="V18">
        <v>0.68</v>
      </c>
      <c r="W18">
        <v>0.13600000000000001</v>
      </c>
      <c r="X18">
        <v>5.0999999999999997E-2</v>
      </c>
      <c r="Y18">
        <v>4.0000000000000001E-3</v>
      </c>
      <c r="Z18">
        <v>0.182</v>
      </c>
      <c r="AA18" t="s">
        <v>31</v>
      </c>
      <c r="AB18">
        <v>0.69899999999999995</v>
      </c>
      <c r="AC18">
        <v>0.186</v>
      </c>
      <c r="AD18">
        <v>18.781880900000001</v>
      </c>
    </row>
    <row r="19" spans="1:30">
      <c r="A19">
        <v>242</v>
      </c>
      <c r="B19" t="s">
        <v>29</v>
      </c>
      <c r="C19" t="s">
        <v>48</v>
      </c>
      <c r="D19">
        <v>2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32</v>
      </c>
      <c r="K19">
        <v>1250</v>
      </c>
      <c r="L19">
        <v>19.100000000000001</v>
      </c>
      <c r="M19" t="s">
        <v>49</v>
      </c>
      <c r="N19">
        <v>14</v>
      </c>
      <c r="O19">
        <v>14</v>
      </c>
      <c r="P19">
        <v>1.3</v>
      </c>
      <c r="Q19" t="s">
        <v>31</v>
      </c>
      <c r="R19" t="s">
        <v>31</v>
      </c>
      <c r="S19" t="s">
        <v>31</v>
      </c>
      <c r="T19" t="s">
        <v>31</v>
      </c>
      <c r="U19">
        <v>50</v>
      </c>
      <c r="V19">
        <v>0.8</v>
      </c>
      <c r="W19">
        <v>5.3999999999999999E-2</v>
      </c>
      <c r="X19">
        <v>3.5000000000000003E-2</v>
      </c>
      <c r="Y19" t="s">
        <v>31</v>
      </c>
      <c r="Z19" t="s">
        <v>31</v>
      </c>
      <c r="AA19" t="s">
        <v>31</v>
      </c>
      <c r="AB19">
        <v>0.79600000000000004</v>
      </c>
      <c r="AC19" t="s">
        <v>31</v>
      </c>
      <c r="AD19">
        <v>18.781880900000001</v>
      </c>
    </row>
    <row r="20" spans="1:30">
      <c r="A20">
        <v>283</v>
      </c>
      <c r="B20" t="s">
        <v>29</v>
      </c>
      <c r="C20" t="s">
        <v>50</v>
      </c>
      <c r="D20">
        <v>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32</v>
      </c>
      <c r="K20">
        <v>1250</v>
      </c>
      <c r="L20">
        <v>19.100000000000001</v>
      </c>
      <c r="M20" t="s">
        <v>45</v>
      </c>
      <c r="N20">
        <v>11.5</v>
      </c>
      <c r="O20">
        <v>14.5</v>
      </c>
      <c r="P20" t="s">
        <v>31</v>
      </c>
      <c r="Q20" t="s">
        <v>31</v>
      </c>
      <c r="R20">
        <v>0.5</v>
      </c>
      <c r="S20" t="s">
        <v>31</v>
      </c>
      <c r="T20" t="s">
        <v>31</v>
      </c>
      <c r="U20">
        <v>3</v>
      </c>
      <c r="V20" t="s">
        <v>31</v>
      </c>
      <c r="W20">
        <v>0.27700000000000002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>
        <v>18.781880900000001</v>
      </c>
    </row>
    <row r="21" spans="1:30">
      <c r="A21">
        <v>291</v>
      </c>
      <c r="B21" t="s">
        <v>29</v>
      </c>
      <c r="C21" t="s">
        <v>51</v>
      </c>
      <c r="D21">
        <v>2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32</v>
      </c>
      <c r="K21">
        <v>1250</v>
      </c>
      <c r="L21">
        <v>19.100000000000001</v>
      </c>
      <c r="M21" t="s">
        <v>52</v>
      </c>
      <c r="N21">
        <v>21</v>
      </c>
      <c r="O21">
        <v>29</v>
      </c>
      <c r="P21">
        <v>5.2</v>
      </c>
      <c r="Q21" t="s">
        <v>31</v>
      </c>
      <c r="R21">
        <v>1.1000000000000001</v>
      </c>
      <c r="S21" t="s">
        <v>31</v>
      </c>
      <c r="T21" t="s">
        <v>31</v>
      </c>
      <c r="U21">
        <v>1</v>
      </c>
      <c r="V21" t="s">
        <v>31</v>
      </c>
      <c r="W21" t="s">
        <v>31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>
        <v>18.781880900000001</v>
      </c>
    </row>
    <row r="22" spans="1:30">
      <c r="A22">
        <v>399</v>
      </c>
      <c r="B22" t="s">
        <v>29</v>
      </c>
      <c r="C22" t="s">
        <v>53</v>
      </c>
      <c r="D22">
        <v>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32</v>
      </c>
      <c r="K22">
        <v>1250</v>
      </c>
      <c r="L22">
        <v>19.100000000000001</v>
      </c>
      <c r="M22" t="s">
        <v>43</v>
      </c>
      <c r="N22">
        <v>7.82</v>
      </c>
      <c r="O22">
        <v>11.41</v>
      </c>
      <c r="P22">
        <v>0.33</v>
      </c>
      <c r="Q22" t="s">
        <v>31</v>
      </c>
      <c r="R22">
        <v>0.15</v>
      </c>
      <c r="S22" t="s">
        <v>31</v>
      </c>
      <c r="T22" t="s">
        <v>31</v>
      </c>
      <c r="U22">
        <v>1</v>
      </c>
      <c r="V22">
        <v>0.56000000000000005</v>
      </c>
      <c r="W22">
        <v>0.58899999999999997</v>
      </c>
      <c r="X22">
        <v>0.11</v>
      </c>
      <c r="Y22" t="s">
        <v>31</v>
      </c>
      <c r="Z22" t="s">
        <v>31</v>
      </c>
      <c r="AA22" t="s">
        <v>31</v>
      </c>
      <c r="AB22" t="s">
        <v>31</v>
      </c>
      <c r="AC22" t="s">
        <v>31</v>
      </c>
      <c r="AD22">
        <v>18.781880900000001</v>
      </c>
    </row>
    <row r="23" spans="1:30">
      <c r="A23">
        <v>423</v>
      </c>
      <c r="B23" t="s">
        <v>29</v>
      </c>
      <c r="C23" t="s">
        <v>54</v>
      </c>
      <c r="D23">
        <v>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32</v>
      </c>
      <c r="K23">
        <v>1250</v>
      </c>
      <c r="L23">
        <v>19.100000000000001</v>
      </c>
      <c r="M23" t="s">
        <v>55</v>
      </c>
      <c r="N23">
        <v>8.19</v>
      </c>
      <c r="O23">
        <v>10.95</v>
      </c>
      <c r="P23">
        <v>0.26200000000000001</v>
      </c>
      <c r="Q23" t="s">
        <v>31</v>
      </c>
      <c r="R23">
        <v>6.0000000000000001E-3</v>
      </c>
      <c r="S23">
        <v>0.19400000000000001</v>
      </c>
      <c r="T23">
        <v>3.1E-2</v>
      </c>
      <c r="U23">
        <v>8.6999999999999993</v>
      </c>
      <c r="V23">
        <v>0.66</v>
      </c>
      <c r="W23">
        <v>4.8000000000000001E-2</v>
      </c>
      <c r="X23">
        <v>0.11799999999999999</v>
      </c>
      <c r="Y23">
        <v>0.09</v>
      </c>
      <c r="Z23">
        <v>0.39</v>
      </c>
      <c r="AA23" t="s">
        <v>31</v>
      </c>
      <c r="AB23">
        <v>0.72599999999999998</v>
      </c>
      <c r="AC23">
        <v>0.48099999999999998</v>
      </c>
      <c r="AD23">
        <v>18.781880900000001</v>
      </c>
    </row>
    <row r="24" spans="1:30">
      <c r="A24">
        <v>446</v>
      </c>
      <c r="B24" t="s">
        <v>29</v>
      </c>
      <c r="C24" t="s">
        <v>56</v>
      </c>
      <c r="D24">
        <v>1</v>
      </c>
      <c r="E24" t="s">
        <v>31</v>
      </c>
      <c r="F24" t="s">
        <v>31</v>
      </c>
      <c r="G24" t="s">
        <v>31</v>
      </c>
      <c r="H24" t="s">
        <v>31</v>
      </c>
      <c r="I24" t="s">
        <v>31</v>
      </c>
      <c r="J24" t="s">
        <v>32</v>
      </c>
      <c r="K24">
        <v>1250</v>
      </c>
      <c r="L24">
        <v>19.100000000000001</v>
      </c>
      <c r="M24" t="s">
        <v>57</v>
      </c>
      <c r="N24">
        <v>15.96</v>
      </c>
      <c r="O24">
        <v>20.86</v>
      </c>
      <c r="P24">
        <v>3.1949999999999998</v>
      </c>
      <c r="Q24">
        <v>1.45</v>
      </c>
      <c r="R24">
        <v>1.9</v>
      </c>
      <c r="S24">
        <v>0.23</v>
      </c>
      <c r="T24">
        <v>1.53</v>
      </c>
      <c r="U24">
        <v>1.5</v>
      </c>
      <c r="V24">
        <v>0.86</v>
      </c>
      <c r="W24">
        <v>9.9000000000000005E-2</v>
      </c>
      <c r="X24">
        <v>6.2E-2</v>
      </c>
      <c r="Y24">
        <v>0</v>
      </c>
      <c r="Z24" t="s">
        <v>31</v>
      </c>
      <c r="AA24" t="s">
        <v>31</v>
      </c>
      <c r="AB24">
        <v>0.69499999999999995</v>
      </c>
      <c r="AC24">
        <v>0</v>
      </c>
      <c r="AD24">
        <v>18.781880900000001</v>
      </c>
    </row>
    <row r="25" spans="1:30">
      <c r="A25">
        <v>518</v>
      </c>
      <c r="B25" t="s">
        <v>29</v>
      </c>
      <c r="C25" t="s">
        <v>58</v>
      </c>
      <c r="D25">
        <v>1</v>
      </c>
      <c r="E25">
        <v>77.3</v>
      </c>
      <c r="F25">
        <v>1.2999999999999999E-2</v>
      </c>
      <c r="G25">
        <v>6</v>
      </c>
      <c r="H25">
        <v>6</v>
      </c>
      <c r="I25">
        <v>7.6999999999999999E-2</v>
      </c>
      <c r="J25" t="s">
        <v>32</v>
      </c>
      <c r="K25">
        <v>1250</v>
      </c>
      <c r="L25">
        <v>19.100000000000001</v>
      </c>
      <c r="M25" t="s">
        <v>59</v>
      </c>
      <c r="N25">
        <v>17.91</v>
      </c>
      <c r="O25">
        <v>29.71</v>
      </c>
      <c r="P25">
        <v>5.258</v>
      </c>
      <c r="Q25">
        <v>1.55</v>
      </c>
      <c r="R25">
        <v>2.1989999999999998</v>
      </c>
      <c r="S25">
        <v>3.573</v>
      </c>
      <c r="T25">
        <v>1.5569999999999999</v>
      </c>
      <c r="U25">
        <v>1</v>
      </c>
      <c r="V25">
        <v>0.54</v>
      </c>
      <c r="W25">
        <v>0.56899999999999995</v>
      </c>
      <c r="X25">
        <v>5.5E-2</v>
      </c>
      <c r="Y25">
        <v>3.0000000000000001E-3</v>
      </c>
      <c r="Z25" t="s">
        <v>31</v>
      </c>
      <c r="AA25" t="s">
        <v>31</v>
      </c>
      <c r="AB25" t="s">
        <v>31</v>
      </c>
      <c r="AC25">
        <v>3.0000000000000001E-3</v>
      </c>
      <c r="AD25">
        <v>18.781880900000001</v>
      </c>
    </row>
    <row r="26" spans="1:30">
      <c r="A26">
        <v>525</v>
      </c>
      <c r="B26" t="s">
        <v>29</v>
      </c>
      <c r="C26" t="s">
        <v>60</v>
      </c>
      <c r="D26">
        <v>1</v>
      </c>
      <c r="E26" t="s">
        <v>31</v>
      </c>
      <c r="F26" t="s">
        <v>31</v>
      </c>
      <c r="G26" t="s">
        <v>31</v>
      </c>
      <c r="H26" t="s">
        <v>31</v>
      </c>
      <c r="I26" t="s">
        <v>31</v>
      </c>
      <c r="J26" t="s">
        <v>32</v>
      </c>
      <c r="K26">
        <v>1250</v>
      </c>
      <c r="L26">
        <v>19.100000000000001</v>
      </c>
      <c r="M26" t="s">
        <v>59</v>
      </c>
      <c r="N26">
        <v>26.67</v>
      </c>
      <c r="O26">
        <v>35.93</v>
      </c>
      <c r="P26">
        <v>6.3</v>
      </c>
      <c r="Q26" t="s">
        <v>31</v>
      </c>
      <c r="R26">
        <v>5.6</v>
      </c>
      <c r="S26" t="s">
        <v>31</v>
      </c>
      <c r="T26" t="s">
        <v>31</v>
      </c>
      <c r="U26">
        <v>1</v>
      </c>
      <c r="V26">
        <v>0.72</v>
      </c>
      <c r="W26">
        <v>0.88800000000000001</v>
      </c>
      <c r="X26">
        <v>4.9000000000000002E-2</v>
      </c>
      <c r="Y26" t="s">
        <v>31</v>
      </c>
      <c r="Z26" t="s">
        <v>31</v>
      </c>
      <c r="AA26" t="s">
        <v>31</v>
      </c>
      <c r="AB26">
        <v>5.2999999999999999E-2</v>
      </c>
      <c r="AC26" t="s">
        <v>31</v>
      </c>
      <c r="AD26">
        <v>18.781880900000001</v>
      </c>
    </row>
    <row r="27" spans="1:30">
      <c r="A27">
        <v>526</v>
      </c>
      <c r="B27" t="s">
        <v>29</v>
      </c>
      <c r="C27" t="s">
        <v>61</v>
      </c>
      <c r="D27">
        <v>1</v>
      </c>
      <c r="E27" t="s">
        <v>31</v>
      </c>
      <c r="F27" t="s">
        <v>31</v>
      </c>
      <c r="G27" t="s">
        <v>31</v>
      </c>
      <c r="H27">
        <v>6</v>
      </c>
      <c r="I27" t="s">
        <v>31</v>
      </c>
      <c r="J27" t="s">
        <v>32</v>
      </c>
      <c r="K27">
        <v>1250</v>
      </c>
      <c r="L27">
        <v>19.100000000000001</v>
      </c>
      <c r="M27" t="s">
        <v>59</v>
      </c>
      <c r="N27">
        <v>15.7</v>
      </c>
      <c r="O27">
        <v>23.7</v>
      </c>
      <c r="P27">
        <v>3.5</v>
      </c>
      <c r="Q27">
        <v>1.1000000000000001</v>
      </c>
      <c r="R27" t="s">
        <v>31</v>
      </c>
      <c r="S27" t="s">
        <v>31</v>
      </c>
      <c r="T27" t="s">
        <v>31</v>
      </c>
      <c r="U27">
        <v>1</v>
      </c>
      <c r="V27">
        <v>0.63</v>
      </c>
      <c r="W27">
        <v>0.61799999999999999</v>
      </c>
      <c r="X27">
        <v>4.5999999999999999E-2</v>
      </c>
      <c r="Y27" t="s">
        <v>31</v>
      </c>
      <c r="Z27" t="s">
        <v>31</v>
      </c>
      <c r="AA27" t="s">
        <v>31</v>
      </c>
      <c r="AB27">
        <v>0.32100000000000001</v>
      </c>
      <c r="AC27" t="s">
        <v>31</v>
      </c>
      <c r="AD27">
        <v>18.781880900000001</v>
      </c>
    </row>
    <row r="28" spans="1:30">
      <c r="A28">
        <v>160</v>
      </c>
      <c r="B28" t="s">
        <v>62</v>
      </c>
      <c r="C28" t="s">
        <v>46</v>
      </c>
      <c r="D28">
        <v>2</v>
      </c>
      <c r="E28" t="s">
        <v>31</v>
      </c>
      <c r="F28" t="s">
        <v>31</v>
      </c>
      <c r="G28" t="s">
        <v>31</v>
      </c>
      <c r="H28">
        <v>8.9700000000000006</v>
      </c>
      <c r="I28" t="s">
        <v>31</v>
      </c>
      <c r="J28" t="s">
        <v>32</v>
      </c>
      <c r="K28">
        <v>1770</v>
      </c>
      <c r="L28">
        <v>22.3</v>
      </c>
      <c r="M28" t="s">
        <v>47</v>
      </c>
      <c r="N28">
        <v>13.29</v>
      </c>
      <c r="O28">
        <v>12.98</v>
      </c>
      <c r="P28">
        <v>1.421</v>
      </c>
      <c r="Q28">
        <v>0.46</v>
      </c>
      <c r="R28">
        <v>1.0649999999999999</v>
      </c>
      <c r="S28">
        <v>0.32300000000000001</v>
      </c>
      <c r="T28">
        <v>0.96299999999999997</v>
      </c>
      <c r="U28">
        <v>1</v>
      </c>
      <c r="V28">
        <v>0.68</v>
      </c>
      <c r="W28">
        <v>0.13600000000000001</v>
      </c>
      <c r="X28">
        <v>5.0999999999999997E-2</v>
      </c>
      <c r="Y28">
        <v>4.0000000000000001E-3</v>
      </c>
      <c r="Z28">
        <v>0.182</v>
      </c>
      <c r="AA28" t="s">
        <v>31</v>
      </c>
      <c r="AB28">
        <v>0.69899999999999995</v>
      </c>
      <c r="AC28">
        <v>0.186</v>
      </c>
      <c r="AD28">
        <v>25.45474201</v>
      </c>
    </row>
    <row r="29" spans="1:30">
      <c r="A29">
        <v>161</v>
      </c>
      <c r="B29" t="s">
        <v>62</v>
      </c>
      <c r="C29" t="s">
        <v>46</v>
      </c>
      <c r="D29">
        <v>3</v>
      </c>
      <c r="E29">
        <v>330</v>
      </c>
      <c r="F29">
        <v>1.7999999999999999E-2</v>
      </c>
      <c r="G29" t="s">
        <v>31</v>
      </c>
      <c r="H29">
        <v>8</v>
      </c>
      <c r="I29">
        <v>0.14499999999999999</v>
      </c>
      <c r="J29" t="s">
        <v>32</v>
      </c>
      <c r="K29">
        <v>1770</v>
      </c>
      <c r="L29">
        <v>22.3</v>
      </c>
      <c r="M29" t="s">
        <v>47</v>
      </c>
      <c r="N29">
        <v>13.29</v>
      </c>
      <c r="O29">
        <v>12.98</v>
      </c>
      <c r="P29">
        <v>1.421</v>
      </c>
      <c r="Q29">
        <v>0.46</v>
      </c>
      <c r="R29">
        <v>1.0649999999999999</v>
      </c>
      <c r="S29">
        <v>0.32300000000000001</v>
      </c>
      <c r="T29">
        <v>0.96299999999999997</v>
      </c>
      <c r="U29">
        <v>1</v>
      </c>
      <c r="V29">
        <v>0.68</v>
      </c>
      <c r="W29">
        <v>0.13600000000000001</v>
      </c>
      <c r="X29">
        <v>5.0999999999999997E-2</v>
      </c>
      <c r="Y29">
        <v>4.0000000000000001E-3</v>
      </c>
      <c r="Z29">
        <v>0.182</v>
      </c>
      <c r="AA29" t="s">
        <v>31</v>
      </c>
      <c r="AB29">
        <v>0.69899999999999995</v>
      </c>
      <c r="AC29">
        <v>0.186</v>
      </c>
      <c r="AD29">
        <v>25.45474201</v>
      </c>
    </row>
    <row r="30" spans="1:30">
      <c r="A30">
        <v>162</v>
      </c>
      <c r="B30" t="s">
        <v>62</v>
      </c>
      <c r="C30" t="s">
        <v>46</v>
      </c>
      <c r="D30" t="s">
        <v>31</v>
      </c>
      <c r="E30" t="s">
        <v>31</v>
      </c>
      <c r="F30">
        <v>1.2E-2</v>
      </c>
      <c r="G30" t="s">
        <v>31</v>
      </c>
      <c r="H30">
        <v>8.91</v>
      </c>
      <c r="I30">
        <v>0.107</v>
      </c>
      <c r="J30" t="s">
        <v>32</v>
      </c>
      <c r="K30">
        <v>1770</v>
      </c>
      <c r="L30">
        <v>22.3</v>
      </c>
      <c r="M30" t="s">
        <v>47</v>
      </c>
      <c r="N30">
        <v>13.29</v>
      </c>
      <c r="O30">
        <v>12.98</v>
      </c>
      <c r="P30">
        <v>1.421</v>
      </c>
      <c r="Q30">
        <v>0.46</v>
      </c>
      <c r="R30">
        <v>1.0649999999999999</v>
      </c>
      <c r="S30">
        <v>0.32300000000000001</v>
      </c>
      <c r="T30">
        <v>0.96299999999999997</v>
      </c>
      <c r="U30">
        <v>1</v>
      </c>
      <c r="V30">
        <v>0.68</v>
      </c>
      <c r="W30">
        <v>0.13600000000000001</v>
      </c>
      <c r="X30">
        <v>5.0999999999999997E-2</v>
      </c>
      <c r="Y30">
        <v>4.0000000000000001E-3</v>
      </c>
      <c r="Z30">
        <v>0.182</v>
      </c>
      <c r="AA30" t="s">
        <v>31</v>
      </c>
      <c r="AB30">
        <v>0.69899999999999995</v>
      </c>
      <c r="AC30">
        <v>0.186</v>
      </c>
      <c r="AD30">
        <v>25.45474201</v>
      </c>
    </row>
    <row r="31" spans="1:30">
      <c r="A31">
        <v>163</v>
      </c>
      <c r="B31" t="s">
        <v>62</v>
      </c>
      <c r="C31" t="s">
        <v>46</v>
      </c>
      <c r="D31">
        <v>2</v>
      </c>
      <c r="E31">
        <v>250</v>
      </c>
      <c r="F31">
        <v>8.0000000000000002E-3</v>
      </c>
      <c r="G31" t="s">
        <v>31</v>
      </c>
      <c r="H31">
        <v>8.9700000000000006</v>
      </c>
      <c r="I31">
        <v>7.1999999999999995E-2</v>
      </c>
      <c r="J31" t="s">
        <v>32</v>
      </c>
      <c r="K31">
        <v>1770</v>
      </c>
      <c r="L31">
        <v>22.3</v>
      </c>
      <c r="M31" t="s">
        <v>47</v>
      </c>
      <c r="N31">
        <v>13.29</v>
      </c>
      <c r="O31">
        <v>12.98</v>
      </c>
      <c r="P31">
        <v>1.421</v>
      </c>
      <c r="Q31">
        <v>0.46</v>
      </c>
      <c r="R31">
        <v>1.0649999999999999</v>
      </c>
      <c r="S31">
        <v>0.32300000000000001</v>
      </c>
      <c r="T31">
        <v>0.96299999999999997</v>
      </c>
      <c r="U31">
        <v>1</v>
      </c>
      <c r="V31">
        <v>0.68</v>
      </c>
      <c r="W31">
        <v>0.13600000000000001</v>
      </c>
      <c r="X31">
        <v>5.0999999999999997E-2</v>
      </c>
      <c r="Y31">
        <v>4.0000000000000001E-3</v>
      </c>
      <c r="Z31">
        <v>0.182</v>
      </c>
      <c r="AA31" t="s">
        <v>31</v>
      </c>
      <c r="AB31">
        <v>0.69899999999999995</v>
      </c>
      <c r="AC31">
        <v>0.186</v>
      </c>
      <c r="AD31">
        <v>25.45474201</v>
      </c>
    </row>
    <row r="32" spans="1:30">
      <c r="A32">
        <v>164</v>
      </c>
      <c r="B32" t="s">
        <v>62</v>
      </c>
      <c r="C32" t="s">
        <v>46</v>
      </c>
      <c r="D32">
        <v>3</v>
      </c>
      <c r="E32">
        <v>750</v>
      </c>
      <c r="F32">
        <v>4.0000000000000001E-3</v>
      </c>
      <c r="G32" t="s">
        <v>31</v>
      </c>
      <c r="H32">
        <v>8.9700000000000006</v>
      </c>
      <c r="I32">
        <v>3.5999999999999997E-2</v>
      </c>
      <c r="J32" t="s">
        <v>32</v>
      </c>
      <c r="K32">
        <v>1770</v>
      </c>
      <c r="L32">
        <v>22.3</v>
      </c>
      <c r="M32" t="s">
        <v>47</v>
      </c>
      <c r="N32">
        <v>13.29</v>
      </c>
      <c r="O32">
        <v>12.98</v>
      </c>
      <c r="P32">
        <v>1.421</v>
      </c>
      <c r="Q32">
        <v>0.46</v>
      </c>
      <c r="R32">
        <v>1.0649999999999999</v>
      </c>
      <c r="S32">
        <v>0.32300000000000001</v>
      </c>
      <c r="T32">
        <v>0.96299999999999997</v>
      </c>
      <c r="U32">
        <v>1</v>
      </c>
      <c r="V32">
        <v>0.68</v>
      </c>
      <c r="W32">
        <v>0.13600000000000001</v>
      </c>
      <c r="X32">
        <v>5.0999999999999997E-2</v>
      </c>
      <c r="Y32">
        <v>4.0000000000000001E-3</v>
      </c>
      <c r="Z32">
        <v>0.182</v>
      </c>
      <c r="AA32" t="s">
        <v>31</v>
      </c>
      <c r="AB32">
        <v>0.69899999999999995</v>
      </c>
      <c r="AC32">
        <v>0.186</v>
      </c>
      <c r="AD32">
        <v>25.45474201</v>
      </c>
    </row>
    <row r="33" spans="1:30">
      <c r="A33">
        <v>165</v>
      </c>
      <c r="B33" t="s">
        <v>62</v>
      </c>
      <c r="C33" t="s">
        <v>46</v>
      </c>
      <c r="D33">
        <v>1</v>
      </c>
      <c r="E33">
        <v>324</v>
      </c>
      <c r="F33">
        <v>3.0000000000000001E-3</v>
      </c>
      <c r="G33">
        <v>10</v>
      </c>
      <c r="H33">
        <v>10</v>
      </c>
      <c r="I33">
        <v>3.1E-2</v>
      </c>
      <c r="J33" t="s">
        <v>32</v>
      </c>
      <c r="K33">
        <v>1770</v>
      </c>
      <c r="L33">
        <v>22.3</v>
      </c>
      <c r="M33" t="s">
        <v>47</v>
      </c>
      <c r="N33">
        <v>13.29</v>
      </c>
      <c r="O33">
        <v>12.98</v>
      </c>
      <c r="P33">
        <v>1.421</v>
      </c>
      <c r="Q33">
        <v>0.46</v>
      </c>
      <c r="R33">
        <v>1.0649999999999999</v>
      </c>
      <c r="S33">
        <v>0.32300000000000001</v>
      </c>
      <c r="T33">
        <v>0.96299999999999997</v>
      </c>
      <c r="U33">
        <v>1</v>
      </c>
      <c r="V33">
        <v>0.68</v>
      </c>
      <c r="W33">
        <v>0.13600000000000001</v>
      </c>
      <c r="X33">
        <v>5.0999999999999997E-2</v>
      </c>
      <c r="Y33">
        <v>4.0000000000000001E-3</v>
      </c>
      <c r="Z33">
        <v>0.182</v>
      </c>
      <c r="AA33" t="s">
        <v>31</v>
      </c>
      <c r="AB33">
        <v>0.69899999999999995</v>
      </c>
      <c r="AC33">
        <v>0.186</v>
      </c>
      <c r="AD33">
        <v>25.45474201</v>
      </c>
    </row>
    <row r="34" spans="1:30">
      <c r="A34">
        <v>299</v>
      </c>
      <c r="B34" t="s">
        <v>62</v>
      </c>
      <c r="C34" t="s">
        <v>63</v>
      </c>
      <c r="D34">
        <v>4</v>
      </c>
      <c r="E34">
        <v>85.3</v>
      </c>
      <c r="F34">
        <v>4.7E-2</v>
      </c>
      <c r="G34" t="s">
        <v>31</v>
      </c>
      <c r="H34" t="s">
        <v>31</v>
      </c>
      <c r="I34" t="s">
        <v>31</v>
      </c>
      <c r="J34" t="s">
        <v>32</v>
      </c>
      <c r="K34">
        <v>1770</v>
      </c>
      <c r="L34">
        <v>22.3</v>
      </c>
      <c r="M34" t="s">
        <v>64</v>
      </c>
      <c r="N34">
        <v>4</v>
      </c>
      <c r="O34">
        <v>3.3</v>
      </c>
      <c r="P34" t="s">
        <v>31</v>
      </c>
      <c r="Q34" t="s">
        <v>31</v>
      </c>
      <c r="R34" t="s">
        <v>31</v>
      </c>
      <c r="S34" t="s">
        <v>31</v>
      </c>
      <c r="T34" t="s">
        <v>31</v>
      </c>
      <c r="U34" t="s">
        <v>31</v>
      </c>
      <c r="V34" t="s">
        <v>31</v>
      </c>
      <c r="W34" t="s">
        <v>31</v>
      </c>
      <c r="X34" t="s">
        <v>31</v>
      </c>
      <c r="Y34" t="s">
        <v>31</v>
      </c>
      <c r="Z34" t="s">
        <v>31</v>
      </c>
      <c r="AA34" t="s">
        <v>31</v>
      </c>
      <c r="AB34" t="s">
        <v>31</v>
      </c>
      <c r="AC34" t="s">
        <v>31</v>
      </c>
      <c r="AD34">
        <v>25.45474201</v>
      </c>
    </row>
    <row r="35" spans="1:30">
      <c r="A35">
        <v>309</v>
      </c>
      <c r="B35" t="s">
        <v>62</v>
      </c>
      <c r="C35" t="s">
        <v>65</v>
      </c>
      <c r="D35">
        <v>2</v>
      </c>
      <c r="E35">
        <v>250</v>
      </c>
      <c r="F35">
        <v>8.0000000000000002E-3</v>
      </c>
      <c r="G35" t="s">
        <v>31</v>
      </c>
      <c r="H35" t="s">
        <v>31</v>
      </c>
      <c r="I35" t="s">
        <v>31</v>
      </c>
      <c r="J35" t="s">
        <v>32</v>
      </c>
      <c r="K35">
        <v>1770</v>
      </c>
      <c r="L35">
        <v>22.3</v>
      </c>
      <c r="M35" t="s">
        <v>64</v>
      </c>
      <c r="N35">
        <v>3.16</v>
      </c>
      <c r="O35">
        <v>4.03</v>
      </c>
      <c r="P35" t="s">
        <v>31</v>
      </c>
      <c r="Q35" t="s">
        <v>31</v>
      </c>
      <c r="R35" t="s">
        <v>31</v>
      </c>
      <c r="S35" t="s">
        <v>31</v>
      </c>
      <c r="T35" t="s">
        <v>31</v>
      </c>
      <c r="U35" t="s">
        <v>31</v>
      </c>
      <c r="V35" t="s">
        <v>31</v>
      </c>
      <c r="W35" t="s">
        <v>31</v>
      </c>
      <c r="X35" t="s">
        <v>31</v>
      </c>
      <c r="Y35" t="s">
        <v>31</v>
      </c>
      <c r="Z35" t="s">
        <v>31</v>
      </c>
      <c r="AA35" t="s">
        <v>31</v>
      </c>
      <c r="AB35" t="s">
        <v>31</v>
      </c>
      <c r="AC35" t="s">
        <v>31</v>
      </c>
      <c r="AD35">
        <v>25.45474201</v>
      </c>
    </row>
    <row r="36" spans="1:30">
      <c r="A36">
        <v>353</v>
      </c>
      <c r="B36" t="s">
        <v>62</v>
      </c>
      <c r="C36" t="s">
        <v>66</v>
      </c>
      <c r="D36">
        <v>1</v>
      </c>
      <c r="E36" t="s">
        <v>31</v>
      </c>
      <c r="F36" t="s">
        <v>31</v>
      </c>
      <c r="G36" t="s">
        <v>31</v>
      </c>
      <c r="H36" t="s">
        <v>31</v>
      </c>
      <c r="I36" t="s">
        <v>31</v>
      </c>
      <c r="J36" t="s">
        <v>32</v>
      </c>
      <c r="K36">
        <v>1770</v>
      </c>
      <c r="L36">
        <v>22.3</v>
      </c>
      <c r="M36" t="s">
        <v>67</v>
      </c>
      <c r="N36">
        <v>13.15</v>
      </c>
      <c r="O36">
        <v>15.71</v>
      </c>
      <c r="P36">
        <v>2.0430000000000001</v>
      </c>
      <c r="Q36" t="s">
        <v>31</v>
      </c>
      <c r="R36">
        <v>0.19400000000000001</v>
      </c>
      <c r="S36">
        <v>2.6469999999999998</v>
      </c>
      <c r="T36">
        <v>0.438</v>
      </c>
      <c r="U36">
        <v>1.8</v>
      </c>
      <c r="V36" t="s">
        <v>31</v>
      </c>
      <c r="W36">
        <v>8.4000000000000005E-2</v>
      </c>
      <c r="X36">
        <v>6.0999999999999999E-2</v>
      </c>
      <c r="Y36">
        <v>0.22800000000000001</v>
      </c>
      <c r="Z36">
        <v>6.7000000000000004E-2</v>
      </c>
      <c r="AA36" t="s">
        <v>31</v>
      </c>
      <c r="AB36" t="s">
        <v>31</v>
      </c>
      <c r="AC36">
        <v>0.29499999999999998</v>
      </c>
      <c r="AD36">
        <v>25.45474201</v>
      </c>
    </row>
    <row r="37" spans="1:30">
      <c r="A37">
        <v>396</v>
      </c>
      <c r="B37" t="s">
        <v>62</v>
      </c>
      <c r="C37" t="s">
        <v>68</v>
      </c>
      <c r="D37">
        <v>2</v>
      </c>
      <c r="E37">
        <v>250</v>
      </c>
      <c r="F37">
        <v>8.0000000000000002E-3</v>
      </c>
      <c r="G37" t="s">
        <v>31</v>
      </c>
      <c r="H37" t="s">
        <v>31</v>
      </c>
      <c r="I37" t="s">
        <v>31</v>
      </c>
      <c r="J37" t="s">
        <v>32</v>
      </c>
      <c r="K37">
        <v>1770</v>
      </c>
      <c r="L37">
        <v>22.3</v>
      </c>
      <c r="M37" t="s">
        <v>43</v>
      </c>
      <c r="N37">
        <v>18</v>
      </c>
      <c r="O37">
        <v>21</v>
      </c>
      <c r="P37" t="s">
        <v>31</v>
      </c>
      <c r="Q37" t="s">
        <v>31</v>
      </c>
      <c r="R37" t="s">
        <v>31</v>
      </c>
      <c r="S37" t="s">
        <v>31</v>
      </c>
      <c r="T37" t="s">
        <v>31</v>
      </c>
      <c r="U37" t="s">
        <v>31</v>
      </c>
      <c r="V37" t="s">
        <v>31</v>
      </c>
      <c r="W37" t="s">
        <v>31</v>
      </c>
      <c r="X37" t="s">
        <v>31</v>
      </c>
      <c r="Y37" t="s">
        <v>31</v>
      </c>
      <c r="Z37" t="s">
        <v>31</v>
      </c>
      <c r="AA37" t="s">
        <v>31</v>
      </c>
      <c r="AB37" t="s">
        <v>31</v>
      </c>
      <c r="AC37" t="s">
        <v>31</v>
      </c>
      <c r="AD37">
        <v>25.45474201</v>
      </c>
    </row>
    <row r="38" spans="1:30">
      <c r="A38">
        <v>400</v>
      </c>
      <c r="B38" t="s">
        <v>62</v>
      </c>
      <c r="C38" t="s">
        <v>53</v>
      </c>
      <c r="D38">
        <v>5</v>
      </c>
      <c r="E38">
        <v>70</v>
      </c>
      <c r="F38">
        <v>7.0999999999999994E-2</v>
      </c>
      <c r="G38" t="s">
        <v>31</v>
      </c>
      <c r="H38" t="s">
        <v>31</v>
      </c>
      <c r="I38" t="s">
        <v>31</v>
      </c>
      <c r="J38" t="s">
        <v>32</v>
      </c>
      <c r="K38">
        <v>1770</v>
      </c>
      <c r="L38">
        <v>22.3</v>
      </c>
      <c r="M38" t="s">
        <v>43</v>
      </c>
      <c r="N38">
        <v>7.82</v>
      </c>
      <c r="O38">
        <v>11.41</v>
      </c>
      <c r="P38">
        <v>0.33</v>
      </c>
      <c r="Q38" t="s">
        <v>31</v>
      </c>
      <c r="R38">
        <v>0.15</v>
      </c>
      <c r="S38" t="s">
        <v>31</v>
      </c>
      <c r="T38" t="s">
        <v>31</v>
      </c>
      <c r="U38">
        <v>1</v>
      </c>
      <c r="V38">
        <v>0.56000000000000005</v>
      </c>
      <c r="W38">
        <v>0.58899999999999997</v>
      </c>
      <c r="X38">
        <v>0.11</v>
      </c>
      <c r="Y38" t="s">
        <v>31</v>
      </c>
      <c r="Z38" t="s">
        <v>31</v>
      </c>
      <c r="AA38" t="s">
        <v>31</v>
      </c>
      <c r="AB38" t="s">
        <v>31</v>
      </c>
      <c r="AC38" t="s">
        <v>31</v>
      </c>
      <c r="AD38">
        <v>25.45474201</v>
      </c>
    </row>
    <row r="39" spans="1:30">
      <c r="A39">
        <v>447</v>
      </c>
      <c r="B39" t="s">
        <v>62</v>
      </c>
      <c r="C39" t="s">
        <v>56</v>
      </c>
      <c r="D39">
        <v>1</v>
      </c>
      <c r="E39" t="s">
        <v>31</v>
      </c>
      <c r="F39" t="s">
        <v>31</v>
      </c>
      <c r="G39" t="s">
        <v>31</v>
      </c>
      <c r="H39" t="s">
        <v>31</v>
      </c>
      <c r="I39" t="s">
        <v>31</v>
      </c>
      <c r="J39" t="s">
        <v>32</v>
      </c>
      <c r="K39">
        <v>1770</v>
      </c>
      <c r="L39">
        <v>22.3</v>
      </c>
      <c r="M39" t="s">
        <v>57</v>
      </c>
      <c r="N39">
        <v>15.96</v>
      </c>
      <c r="O39">
        <v>20.86</v>
      </c>
      <c r="P39">
        <v>3.1949999999999998</v>
      </c>
      <c r="Q39">
        <v>1.45</v>
      </c>
      <c r="R39">
        <v>1.9</v>
      </c>
      <c r="S39">
        <v>0.23</v>
      </c>
      <c r="T39">
        <v>1.53</v>
      </c>
      <c r="U39">
        <v>1.5</v>
      </c>
      <c r="V39">
        <v>0.86</v>
      </c>
      <c r="W39">
        <v>9.9000000000000005E-2</v>
      </c>
      <c r="X39">
        <v>6.2E-2</v>
      </c>
      <c r="Y39">
        <v>0</v>
      </c>
      <c r="Z39" t="s">
        <v>31</v>
      </c>
      <c r="AA39" t="s">
        <v>31</v>
      </c>
      <c r="AB39">
        <v>0.69499999999999995</v>
      </c>
      <c r="AC39">
        <v>0</v>
      </c>
      <c r="AD39">
        <v>25.45474201</v>
      </c>
    </row>
    <row r="40" spans="1:30">
      <c r="A40">
        <v>489</v>
      </c>
      <c r="B40" t="s">
        <v>62</v>
      </c>
      <c r="C40" t="s">
        <v>69</v>
      </c>
      <c r="D40">
        <v>1</v>
      </c>
      <c r="E40" t="s">
        <v>31</v>
      </c>
      <c r="F40" t="s">
        <v>31</v>
      </c>
      <c r="G40" t="s">
        <v>31</v>
      </c>
      <c r="H40" t="s">
        <v>31</v>
      </c>
      <c r="I40" t="s">
        <v>31</v>
      </c>
      <c r="J40" t="s">
        <v>32</v>
      </c>
      <c r="K40">
        <v>1770</v>
      </c>
      <c r="L40">
        <v>22.3</v>
      </c>
      <c r="M40" t="s">
        <v>70</v>
      </c>
      <c r="N40">
        <v>10.9</v>
      </c>
      <c r="O40" t="s">
        <v>31</v>
      </c>
      <c r="P40" t="s">
        <v>31</v>
      </c>
      <c r="Q40" t="s">
        <v>31</v>
      </c>
      <c r="R40" t="s">
        <v>31</v>
      </c>
      <c r="S40" t="s">
        <v>31</v>
      </c>
      <c r="T40" t="s">
        <v>31</v>
      </c>
      <c r="U40">
        <v>1</v>
      </c>
      <c r="V40" t="s">
        <v>31</v>
      </c>
      <c r="W40" t="s">
        <v>31</v>
      </c>
      <c r="X40" t="s">
        <v>31</v>
      </c>
      <c r="Y40" t="s">
        <v>31</v>
      </c>
      <c r="Z40" t="s">
        <v>31</v>
      </c>
      <c r="AA40" t="s">
        <v>31</v>
      </c>
      <c r="AB40" t="s">
        <v>31</v>
      </c>
      <c r="AC40" t="s">
        <v>31</v>
      </c>
      <c r="AD40">
        <v>25.45474201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"/>
  <sheetViews>
    <sheetView topLeftCell="K32" zoomScale="125" zoomScaleNormal="125" zoomScalePageLayoutView="125" workbookViewId="0">
      <selection activeCell="N36" sqref="N36"/>
    </sheetView>
  </sheetViews>
  <sheetFormatPr baseColWidth="10" defaultRowHeight="15" x14ac:dyDescent="0"/>
  <cols>
    <col min="1" max="1" width="15.83203125" bestFit="1" customWidth="1"/>
    <col min="2" max="2" width="22.5" bestFit="1" customWidth="1"/>
    <col min="3" max="3" width="15.83203125" bestFit="1" customWidth="1"/>
    <col min="4" max="4" width="7.5" bestFit="1" customWidth="1"/>
    <col min="5" max="5" width="9" bestFit="1" customWidth="1"/>
    <col min="6" max="6" width="7.6640625" bestFit="1" customWidth="1"/>
    <col min="7" max="7" width="9" bestFit="1" customWidth="1"/>
    <col min="8" max="8" width="9.1640625" bestFit="1" customWidth="1"/>
    <col min="9" max="9" width="14.6640625" bestFit="1" customWidth="1"/>
    <col min="10" max="10" width="6.33203125" bestFit="1" customWidth="1"/>
    <col min="11" max="11" width="10.6640625" bestFit="1" customWidth="1"/>
    <col min="13" max="14" width="6.33203125" bestFit="1" customWidth="1"/>
    <col min="15" max="15" width="5.1640625" bestFit="1" customWidth="1"/>
    <col min="16" max="16" width="9.83203125" bestFit="1" customWidth="1"/>
    <col min="17" max="17" width="9.5" bestFit="1" customWidth="1"/>
    <col min="18" max="18" width="7.33203125" bestFit="1" customWidth="1"/>
    <col min="19" max="20" width="6.33203125" bestFit="1" customWidth="1"/>
    <col min="21" max="21" width="7.6640625" bestFit="1" customWidth="1"/>
    <col min="22" max="22" width="8" bestFit="1" customWidth="1"/>
    <col min="25" max="25" width="7" customWidth="1"/>
    <col min="26" max="26" width="12" bestFit="1" customWidth="1"/>
    <col min="27" max="27" width="12.1640625" customWidth="1"/>
    <col min="28" max="28" width="13.33203125" bestFit="1" customWidth="1"/>
    <col min="29" max="29" width="11.5" bestFit="1" customWidth="1"/>
  </cols>
  <sheetData>
    <row r="1" spans="1:31" s="6" customFormat="1">
      <c r="A1" s="1" t="s">
        <v>79</v>
      </c>
      <c r="B1" s="1" t="s">
        <v>1</v>
      </c>
      <c r="C1" s="1" t="s">
        <v>11</v>
      </c>
      <c r="D1" s="8" t="s">
        <v>2</v>
      </c>
      <c r="E1" s="8" t="s">
        <v>3</v>
      </c>
      <c r="F1" s="8" t="s">
        <v>5</v>
      </c>
      <c r="G1" s="2" t="s">
        <v>4</v>
      </c>
      <c r="H1" s="3" t="s">
        <v>6</v>
      </c>
      <c r="I1" s="8" t="s">
        <v>80</v>
      </c>
      <c r="J1" s="4" t="s">
        <v>7</v>
      </c>
      <c r="K1" s="4" t="s">
        <v>86</v>
      </c>
      <c r="L1" s="1" t="s">
        <v>28</v>
      </c>
      <c r="M1" s="1" t="s">
        <v>14</v>
      </c>
      <c r="N1" s="1" t="s">
        <v>17</v>
      </c>
      <c r="O1" s="1" t="s">
        <v>15</v>
      </c>
      <c r="P1" s="1" t="s">
        <v>71</v>
      </c>
      <c r="Q1" s="1" t="s">
        <v>72</v>
      </c>
      <c r="R1" s="1" t="s">
        <v>20</v>
      </c>
      <c r="S1" s="1" t="s">
        <v>21</v>
      </c>
      <c r="T1" s="1" t="s">
        <v>22</v>
      </c>
      <c r="U1" s="1" t="s">
        <v>26</v>
      </c>
      <c r="V1" s="1" t="s">
        <v>23</v>
      </c>
      <c r="W1" s="1" t="s">
        <v>24</v>
      </c>
      <c r="X1" s="1" t="s">
        <v>27</v>
      </c>
      <c r="Y1" s="1" t="s">
        <v>25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5" t="s">
        <v>78</v>
      </c>
    </row>
    <row r="2" spans="1:31">
      <c r="A2" t="s">
        <v>29</v>
      </c>
      <c r="B2" t="s">
        <v>30</v>
      </c>
      <c r="C2" t="s">
        <v>33</v>
      </c>
      <c r="D2">
        <v>4</v>
      </c>
      <c r="E2" t="s">
        <v>31</v>
      </c>
      <c r="F2" t="s">
        <v>31</v>
      </c>
      <c r="G2" t="s">
        <v>31</v>
      </c>
      <c r="H2">
        <v>0.13</v>
      </c>
      <c r="I2">
        <v>0.13</v>
      </c>
      <c r="J2" t="s">
        <v>31</v>
      </c>
      <c r="K2" t="str">
        <f>IFERROR(I2*G2, "NA")</f>
        <v>NA</v>
      </c>
      <c r="L2" s="7">
        <v>18.781880900000001</v>
      </c>
      <c r="M2">
        <v>14.87</v>
      </c>
      <c r="N2" s="12">
        <v>1.1896</v>
      </c>
      <c r="O2" t="s">
        <v>31</v>
      </c>
      <c r="R2" t="s">
        <v>31</v>
      </c>
      <c r="S2">
        <v>3.6999999999999998E-2</v>
      </c>
      <c r="T2">
        <v>0.121</v>
      </c>
      <c r="U2" t="s">
        <v>31</v>
      </c>
      <c r="V2">
        <v>8.0000000000000002E-3</v>
      </c>
      <c r="W2">
        <v>7.6999999999999999E-2</v>
      </c>
      <c r="X2">
        <v>8.4000000000000005E-2</v>
      </c>
      <c r="Y2" t="s">
        <v>31</v>
      </c>
      <c r="Z2" s="9" t="str">
        <f>IFERROR(35*S2+14.1*T2+15.1*U2, "NA")</f>
        <v>NA</v>
      </c>
      <c r="AA2" s="10">
        <f>IFERROR(35*S2+14.1*T2+15.1*X2, "NA")</f>
        <v>4.2694999999999999</v>
      </c>
      <c r="AB2" s="10" t="str">
        <f>IFERROR(35*S2+14.1*T2+15.1*Y2, "NA")</f>
        <v>NA</v>
      </c>
      <c r="AC2" s="10">
        <f>IFERROR(AA2*N2, "NA")</f>
        <v>5.0789971999999999</v>
      </c>
      <c r="AD2" s="10">
        <f t="shared" ref="AD2:AD40" si="0">IFERROR(AC2/M2*L2, "NA")</f>
        <v>6.4151392402040006</v>
      </c>
      <c r="AE2" s="10">
        <f t="shared" ref="AE2:AE40" si="1">IFERROR(AD2/H2, "NA")</f>
        <v>49.347224924646156</v>
      </c>
    </row>
    <row r="3" spans="1:31">
      <c r="A3" t="s">
        <v>29</v>
      </c>
      <c r="B3" t="s">
        <v>30</v>
      </c>
      <c r="C3" t="s">
        <v>33</v>
      </c>
      <c r="D3">
        <v>2</v>
      </c>
      <c r="E3">
        <v>48.2</v>
      </c>
      <c r="F3">
        <v>1</v>
      </c>
      <c r="G3">
        <v>4.2000000000000003E-2</v>
      </c>
      <c r="H3">
        <v>0.13</v>
      </c>
      <c r="I3">
        <v>0.13</v>
      </c>
      <c r="J3">
        <v>4.2000000000000003E-2</v>
      </c>
      <c r="K3">
        <f>IFERROR(H3*G3, "NA")</f>
        <v>5.4600000000000004E-3</v>
      </c>
      <c r="L3" s="7">
        <v>18.781880900000001</v>
      </c>
      <c r="M3">
        <v>14.87</v>
      </c>
      <c r="N3" s="12">
        <v>1.1896</v>
      </c>
      <c r="O3" t="s">
        <v>31</v>
      </c>
      <c r="R3" t="s">
        <v>31</v>
      </c>
      <c r="S3">
        <v>3.6999999999999998E-2</v>
      </c>
      <c r="T3">
        <v>0.121</v>
      </c>
      <c r="U3" t="s">
        <v>31</v>
      </c>
      <c r="V3">
        <v>8.0000000000000002E-3</v>
      </c>
      <c r="W3">
        <v>7.6999999999999999E-2</v>
      </c>
      <c r="X3">
        <v>8.4000000000000005E-2</v>
      </c>
      <c r="Y3" t="s">
        <v>31</v>
      </c>
      <c r="Z3" s="9" t="str">
        <f t="shared" ref="Z3:Z40" si="2">IFERROR(35*S3+14.1*T3+15.1*U3, "NA")</f>
        <v>NA</v>
      </c>
      <c r="AA3" s="10">
        <f t="shared" ref="AA3:AA40" si="3">IFERROR(35*S3+14.1*T3+15.1*X3, "NA")</f>
        <v>4.2694999999999999</v>
      </c>
      <c r="AB3" s="10" t="str">
        <f t="shared" ref="AB3:AB40" si="4">IFERROR(35*S3+14.1*T3+15.1*Y3, "NA")</f>
        <v>NA</v>
      </c>
      <c r="AC3" s="10">
        <f>IFERROR(AA3*N3, "NA")</f>
        <v>5.0789971999999999</v>
      </c>
      <c r="AD3" s="10">
        <f t="shared" si="0"/>
        <v>6.4151392402040006</v>
      </c>
      <c r="AE3" s="10">
        <f t="shared" si="1"/>
        <v>49.347224924646156</v>
      </c>
    </row>
    <row r="4" spans="1:31">
      <c r="A4" t="s">
        <v>29</v>
      </c>
      <c r="B4" t="s">
        <v>30</v>
      </c>
      <c r="C4" t="s">
        <v>33</v>
      </c>
      <c r="D4">
        <v>1</v>
      </c>
      <c r="E4">
        <v>140</v>
      </c>
      <c r="F4" t="s">
        <v>31</v>
      </c>
      <c r="G4">
        <v>7.0000000000000001E-3</v>
      </c>
      <c r="H4">
        <v>0.13</v>
      </c>
      <c r="I4">
        <v>0.13</v>
      </c>
      <c r="J4">
        <v>7.0000000000000001E-3</v>
      </c>
      <c r="K4">
        <f t="shared" ref="K4:K5" si="5">IFERROR(H4*G4, "NA")</f>
        <v>9.1E-4</v>
      </c>
      <c r="L4" s="7">
        <v>18.781880900000001</v>
      </c>
      <c r="M4">
        <v>14.87</v>
      </c>
      <c r="N4" s="12">
        <v>1.1896</v>
      </c>
      <c r="O4" t="s">
        <v>31</v>
      </c>
      <c r="R4" t="s">
        <v>31</v>
      </c>
      <c r="S4">
        <v>3.6999999999999998E-2</v>
      </c>
      <c r="T4">
        <v>0.121</v>
      </c>
      <c r="U4" t="s">
        <v>31</v>
      </c>
      <c r="V4">
        <v>8.0000000000000002E-3</v>
      </c>
      <c r="W4">
        <v>7.6999999999999999E-2</v>
      </c>
      <c r="X4">
        <v>8.4000000000000005E-2</v>
      </c>
      <c r="Y4" t="s">
        <v>31</v>
      </c>
      <c r="Z4" s="9" t="str">
        <f t="shared" si="2"/>
        <v>NA</v>
      </c>
      <c r="AA4" s="10">
        <f t="shared" si="3"/>
        <v>4.2694999999999999</v>
      </c>
      <c r="AB4" s="10" t="str">
        <f t="shared" si="4"/>
        <v>NA</v>
      </c>
      <c r="AC4" s="10">
        <f>IFERROR(AA4*N4, "NA")</f>
        <v>5.0789971999999999</v>
      </c>
      <c r="AD4" s="10">
        <f t="shared" si="0"/>
        <v>6.4151392402040006</v>
      </c>
      <c r="AE4" s="10">
        <f t="shared" si="1"/>
        <v>49.347224924646156</v>
      </c>
    </row>
    <row r="5" spans="1:31">
      <c r="A5" t="s">
        <v>29</v>
      </c>
      <c r="B5" t="s">
        <v>30</v>
      </c>
      <c r="C5" t="s">
        <v>33</v>
      </c>
      <c r="D5">
        <v>2</v>
      </c>
      <c r="E5">
        <v>750</v>
      </c>
      <c r="F5" t="s">
        <v>31</v>
      </c>
      <c r="G5">
        <v>3.0000000000000001E-3</v>
      </c>
      <c r="H5">
        <v>0.13</v>
      </c>
      <c r="I5">
        <v>0.13</v>
      </c>
      <c r="J5">
        <v>3.0000000000000001E-3</v>
      </c>
      <c r="K5">
        <f t="shared" si="5"/>
        <v>3.9000000000000005E-4</v>
      </c>
      <c r="L5" s="7">
        <v>18.781880900000001</v>
      </c>
      <c r="M5">
        <v>14.87</v>
      </c>
      <c r="N5" s="12">
        <v>1.1896</v>
      </c>
      <c r="O5" t="s">
        <v>31</v>
      </c>
      <c r="R5" t="s">
        <v>31</v>
      </c>
      <c r="S5">
        <v>3.6999999999999998E-2</v>
      </c>
      <c r="T5">
        <v>0.121</v>
      </c>
      <c r="U5" t="s">
        <v>31</v>
      </c>
      <c r="V5">
        <v>8.0000000000000002E-3</v>
      </c>
      <c r="W5">
        <v>7.6999999999999999E-2</v>
      </c>
      <c r="X5">
        <v>8.4000000000000005E-2</v>
      </c>
      <c r="Y5" t="s">
        <v>31</v>
      </c>
      <c r="Z5" s="9" t="str">
        <f t="shared" si="2"/>
        <v>NA</v>
      </c>
      <c r="AA5" s="10">
        <f t="shared" si="3"/>
        <v>4.2694999999999999</v>
      </c>
      <c r="AB5" s="10" t="str">
        <f t="shared" si="4"/>
        <v>NA</v>
      </c>
      <c r="AC5" s="10">
        <f>IFERROR(AA5*N5, "NA")</f>
        <v>5.0789971999999999</v>
      </c>
      <c r="AD5" s="10">
        <f t="shared" si="0"/>
        <v>6.4151392402040006</v>
      </c>
      <c r="AE5" s="10">
        <f t="shared" si="1"/>
        <v>49.347224924646156</v>
      </c>
    </row>
    <row r="6" spans="1:31">
      <c r="A6" t="s">
        <v>29</v>
      </c>
      <c r="B6" t="s">
        <v>34</v>
      </c>
      <c r="C6" t="s">
        <v>35</v>
      </c>
      <c r="D6">
        <v>1</v>
      </c>
      <c r="E6" t="s">
        <v>31</v>
      </c>
      <c r="F6" t="s">
        <v>31</v>
      </c>
      <c r="G6" t="s">
        <v>31</v>
      </c>
      <c r="H6" t="s">
        <v>31</v>
      </c>
      <c r="I6" s="17" t="s">
        <v>31</v>
      </c>
      <c r="J6" t="s">
        <v>31</v>
      </c>
      <c r="K6" t="str">
        <f t="shared" ref="K6:K40" si="6">IFERROR(I6*G6, "NA")</f>
        <v>NA</v>
      </c>
      <c r="L6" s="7">
        <v>18.781880900000001</v>
      </c>
      <c r="M6" t="s">
        <v>31</v>
      </c>
      <c r="N6" t="s">
        <v>31</v>
      </c>
      <c r="O6" t="s">
        <v>31</v>
      </c>
      <c r="R6" t="s">
        <v>31</v>
      </c>
      <c r="S6" t="s">
        <v>31</v>
      </c>
      <c r="T6" t="s">
        <v>31</v>
      </c>
      <c r="U6" t="s">
        <v>31</v>
      </c>
      <c r="V6" t="s">
        <v>31</v>
      </c>
      <c r="W6" t="s">
        <v>31</v>
      </c>
      <c r="X6" t="s">
        <v>31</v>
      </c>
      <c r="Y6" t="s">
        <v>31</v>
      </c>
      <c r="Z6" s="9" t="str">
        <f t="shared" si="2"/>
        <v>NA</v>
      </c>
      <c r="AA6" s="10" t="str">
        <f t="shared" si="3"/>
        <v>NA</v>
      </c>
      <c r="AB6" s="10" t="str">
        <f t="shared" si="4"/>
        <v>NA</v>
      </c>
      <c r="AC6" s="10" t="str">
        <f>IFERROR(AA6*N6, "NA")</f>
        <v>NA</v>
      </c>
      <c r="AD6" s="10" t="str">
        <f t="shared" si="0"/>
        <v>NA</v>
      </c>
      <c r="AE6" s="10" t="str">
        <f t="shared" si="1"/>
        <v>NA</v>
      </c>
    </row>
    <row r="7" spans="1:31">
      <c r="A7" t="s">
        <v>29</v>
      </c>
      <c r="B7" t="s">
        <v>36</v>
      </c>
      <c r="C7" t="s">
        <v>37</v>
      </c>
      <c r="D7">
        <v>1</v>
      </c>
      <c r="E7" t="s">
        <v>31</v>
      </c>
      <c r="F7" t="s">
        <v>31</v>
      </c>
      <c r="G7" t="s">
        <v>31</v>
      </c>
      <c r="H7" t="s">
        <v>31</v>
      </c>
      <c r="I7" s="16">
        <f t="shared" ref="I7:I19" si="7">L7/M7</f>
        <v>8.1660351739130448</v>
      </c>
      <c r="J7" t="s">
        <v>31</v>
      </c>
      <c r="K7" t="str">
        <f t="shared" si="6"/>
        <v>NA</v>
      </c>
      <c r="L7" s="7">
        <v>18.781880900000001</v>
      </c>
      <c r="M7">
        <v>2.2999999999999998</v>
      </c>
      <c r="N7" s="13" t="s">
        <v>31</v>
      </c>
      <c r="O7" t="s">
        <v>31</v>
      </c>
      <c r="R7">
        <v>0.75</v>
      </c>
      <c r="S7">
        <v>0.155</v>
      </c>
      <c r="T7">
        <v>9.2999999999999999E-2</v>
      </c>
      <c r="U7">
        <v>0.70299999999999996</v>
      </c>
      <c r="V7" t="s">
        <v>31</v>
      </c>
      <c r="W7" t="s">
        <v>31</v>
      </c>
      <c r="X7" t="s">
        <v>31</v>
      </c>
      <c r="Y7" t="s">
        <v>31</v>
      </c>
      <c r="Z7" s="9">
        <f t="shared" si="2"/>
        <v>17.351599999999998</v>
      </c>
      <c r="AA7" s="10" t="str">
        <f t="shared" si="3"/>
        <v>NA</v>
      </c>
      <c r="AB7" s="10" t="str">
        <f t="shared" si="4"/>
        <v>NA</v>
      </c>
      <c r="AC7" s="10" t="str">
        <f>IFERROR(Z7*N7, "NA")</f>
        <v>NA</v>
      </c>
      <c r="AD7" s="10" t="str">
        <f t="shared" si="0"/>
        <v>NA</v>
      </c>
      <c r="AE7" s="10" t="str">
        <f t="shared" si="1"/>
        <v>NA</v>
      </c>
    </row>
    <row r="8" spans="1:31">
      <c r="A8" t="s">
        <v>29</v>
      </c>
      <c r="B8" t="s">
        <v>36</v>
      </c>
      <c r="C8" t="s">
        <v>37</v>
      </c>
      <c r="D8">
        <v>1</v>
      </c>
      <c r="E8" t="s">
        <v>31</v>
      </c>
      <c r="F8" t="s">
        <v>31</v>
      </c>
      <c r="G8" t="s">
        <v>31</v>
      </c>
      <c r="H8" t="s">
        <v>31</v>
      </c>
      <c r="I8" s="16">
        <f t="shared" si="7"/>
        <v>8.1660351739130448</v>
      </c>
      <c r="J8" t="s">
        <v>31</v>
      </c>
      <c r="K8" t="str">
        <f t="shared" si="6"/>
        <v>NA</v>
      </c>
      <c r="L8" s="7">
        <v>18.781880900000001</v>
      </c>
      <c r="M8">
        <v>2.2999999999999998</v>
      </c>
      <c r="N8" s="13" t="s">
        <v>31</v>
      </c>
      <c r="O8" t="s">
        <v>31</v>
      </c>
      <c r="R8">
        <v>0.75</v>
      </c>
      <c r="S8">
        <v>0.155</v>
      </c>
      <c r="T8">
        <v>9.2999999999999999E-2</v>
      </c>
      <c r="U8">
        <v>0.70299999999999996</v>
      </c>
      <c r="V8" t="s">
        <v>31</v>
      </c>
      <c r="W8" t="s">
        <v>31</v>
      </c>
      <c r="X8" t="s">
        <v>31</v>
      </c>
      <c r="Y8" t="s">
        <v>31</v>
      </c>
      <c r="Z8" s="9">
        <f t="shared" si="2"/>
        <v>17.351599999999998</v>
      </c>
      <c r="AA8" s="10" t="str">
        <f t="shared" si="3"/>
        <v>NA</v>
      </c>
      <c r="AB8" s="10" t="str">
        <f t="shared" si="4"/>
        <v>NA</v>
      </c>
      <c r="AC8" s="10" t="str">
        <f>IFERROR(Z8*N8, "NA")</f>
        <v>NA</v>
      </c>
      <c r="AD8" s="10" t="str">
        <f t="shared" si="0"/>
        <v>NA</v>
      </c>
      <c r="AE8" s="10" t="str">
        <f t="shared" si="1"/>
        <v>NA</v>
      </c>
    </row>
    <row r="9" spans="1:31">
      <c r="A9" t="s">
        <v>29</v>
      </c>
      <c r="B9" t="s">
        <v>38</v>
      </c>
      <c r="C9" t="s">
        <v>39</v>
      </c>
      <c r="D9">
        <v>3</v>
      </c>
      <c r="E9" t="s">
        <v>31</v>
      </c>
      <c r="F9" t="s">
        <v>31</v>
      </c>
      <c r="G9" t="s">
        <v>31</v>
      </c>
      <c r="H9" t="s">
        <v>31</v>
      </c>
      <c r="I9" s="16">
        <f t="shared" si="7"/>
        <v>11.738675562499999</v>
      </c>
      <c r="J9" t="s">
        <v>31</v>
      </c>
      <c r="K9" t="str">
        <f t="shared" si="6"/>
        <v>NA</v>
      </c>
      <c r="L9" s="7">
        <v>18.781880900000001</v>
      </c>
      <c r="M9">
        <v>1.6</v>
      </c>
      <c r="N9" s="13">
        <f>O9*(1-R9)</f>
        <v>0.13299999999999995</v>
      </c>
      <c r="O9">
        <v>0.7</v>
      </c>
      <c r="R9">
        <v>0.81</v>
      </c>
      <c r="S9">
        <v>6.3E-2</v>
      </c>
      <c r="T9">
        <v>6.8000000000000005E-2</v>
      </c>
      <c r="U9">
        <v>0.82699999999999996</v>
      </c>
      <c r="V9" t="s">
        <v>31</v>
      </c>
      <c r="W9" t="s">
        <v>31</v>
      </c>
      <c r="X9" t="s">
        <v>31</v>
      </c>
      <c r="Y9" t="s">
        <v>31</v>
      </c>
      <c r="Z9" s="9">
        <f t="shared" si="2"/>
        <v>15.651499999999999</v>
      </c>
      <c r="AA9" s="10" t="str">
        <f t="shared" si="3"/>
        <v>NA</v>
      </c>
      <c r="AB9" s="10" t="str">
        <f t="shared" si="4"/>
        <v>NA</v>
      </c>
      <c r="AC9" s="10">
        <f>IFERROR(Z9*N9, "NA")</f>
        <v>2.0816494999999993</v>
      </c>
      <c r="AD9" s="10">
        <f t="shared" si="0"/>
        <v>24.435808115340336</v>
      </c>
      <c r="AE9" s="10" t="str">
        <f t="shared" si="1"/>
        <v>NA</v>
      </c>
    </row>
    <row r="10" spans="1:31">
      <c r="A10" t="s">
        <v>29</v>
      </c>
      <c r="B10" s="15" t="s">
        <v>40</v>
      </c>
      <c r="C10" t="s">
        <v>41</v>
      </c>
      <c r="D10">
        <v>3</v>
      </c>
      <c r="E10" t="s">
        <v>31</v>
      </c>
      <c r="F10" t="s">
        <v>31</v>
      </c>
      <c r="G10" t="s">
        <v>31</v>
      </c>
      <c r="H10" t="s">
        <v>31</v>
      </c>
      <c r="I10" s="16">
        <f t="shared" si="7"/>
        <v>31.303134833333335</v>
      </c>
      <c r="J10" t="s">
        <v>31</v>
      </c>
      <c r="K10" t="str">
        <f t="shared" si="6"/>
        <v>NA</v>
      </c>
      <c r="L10" s="7">
        <v>18.781880900000001</v>
      </c>
      <c r="M10">
        <v>0.6</v>
      </c>
      <c r="N10" s="12">
        <f>P10*M10</f>
        <v>7.4999999999999997E-2</v>
      </c>
      <c r="O10" t="s">
        <v>31</v>
      </c>
      <c r="P10" s="12">
        <v>0.125</v>
      </c>
      <c r="R10">
        <v>0.81</v>
      </c>
      <c r="S10">
        <v>1.6E-2</v>
      </c>
      <c r="T10">
        <v>7.8E-2</v>
      </c>
      <c r="U10">
        <v>0.83899999999999997</v>
      </c>
      <c r="V10" t="s">
        <v>31</v>
      </c>
      <c r="W10" t="s">
        <v>31</v>
      </c>
      <c r="X10" t="s">
        <v>31</v>
      </c>
      <c r="Y10" t="s">
        <v>31</v>
      </c>
      <c r="Z10" s="9">
        <f t="shared" si="2"/>
        <v>14.3287</v>
      </c>
      <c r="AA10" s="10" t="str">
        <f t="shared" si="3"/>
        <v>NA</v>
      </c>
      <c r="AB10" s="10" t="str">
        <f t="shared" si="4"/>
        <v>NA</v>
      </c>
      <c r="AC10" s="10">
        <f>IFERROR(Z10*N10, "NA")</f>
        <v>1.0746525</v>
      </c>
      <c r="AD10" s="10">
        <f t="shared" si="0"/>
        <v>33.639992106478758</v>
      </c>
      <c r="AE10" s="10" t="str">
        <f t="shared" si="1"/>
        <v>NA</v>
      </c>
    </row>
    <row r="11" spans="1:31">
      <c r="A11" t="s">
        <v>29</v>
      </c>
      <c r="B11" t="s">
        <v>42</v>
      </c>
      <c r="C11" t="s">
        <v>43</v>
      </c>
      <c r="D11">
        <v>2</v>
      </c>
      <c r="E11" t="s">
        <v>31</v>
      </c>
      <c r="F11" t="s">
        <v>31</v>
      </c>
      <c r="G11" t="s">
        <v>31</v>
      </c>
      <c r="H11" t="s">
        <v>31</v>
      </c>
      <c r="I11" s="16">
        <f t="shared" si="7"/>
        <v>4.4475209329860288</v>
      </c>
      <c r="J11" t="s">
        <v>31</v>
      </c>
      <c r="K11" t="str">
        <f t="shared" si="6"/>
        <v>NA</v>
      </c>
      <c r="L11" s="7">
        <v>18.781880900000001</v>
      </c>
      <c r="M11">
        <v>4.2229999999999999</v>
      </c>
      <c r="N11">
        <v>1.843</v>
      </c>
      <c r="O11">
        <v>2.12</v>
      </c>
      <c r="R11">
        <v>0.84</v>
      </c>
      <c r="S11">
        <v>0.13700000000000001</v>
      </c>
      <c r="T11">
        <v>9.6000000000000002E-2</v>
      </c>
      <c r="U11">
        <v>0.84099999999999997</v>
      </c>
      <c r="V11">
        <v>0.128</v>
      </c>
      <c r="W11">
        <v>0.13400000000000001</v>
      </c>
      <c r="X11">
        <v>0.26200000000000001</v>
      </c>
      <c r="Y11" t="s">
        <v>31</v>
      </c>
      <c r="Z11" s="9">
        <f t="shared" si="2"/>
        <v>18.8477</v>
      </c>
      <c r="AA11" s="10">
        <f t="shared" si="3"/>
        <v>10.104800000000001</v>
      </c>
      <c r="AB11" s="10" t="str">
        <f t="shared" si="4"/>
        <v>NA</v>
      </c>
      <c r="AC11" s="10">
        <f>IFERROR(AA11*N11, "NA")</f>
        <v>18.623146400000003</v>
      </c>
      <c r="AD11" s="10">
        <f t="shared" si="0"/>
        <v>82.826833452063426</v>
      </c>
      <c r="AE11" s="10" t="str">
        <f t="shared" si="1"/>
        <v>NA</v>
      </c>
    </row>
    <row r="12" spans="1:31">
      <c r="A12" t="s">
        <v>29</v>
      </c>
      <c r="B12" s="15" t="s">
        <v>44</v>
      </c>
      <c r="C12" t="s">
        <v>45</v>
      </c>
      <c r="D12">
        <v>1</v>
      </c>
      <c r="E12" t="s">
        <v>31</v>
      </c>
      <c r="F12" t="s">
        <v>31</v>
      </c>
      <c r="G12" t="s">
        <v>31</v>
      </c>
      <c r="H12" t="s">
        <v>31</v>
      </c>
      <c r="I12" s="16">
        <f t="shared" si="7"/>
        <v>13.415629214285715</v>
      </c>
      <c r="J12" t="s">
        <v>31</v>
      </c>
      <c r="K12" t="str">
        <f t="shared" si="6"/>
        <v>NA</v>
      </c>
      <c r="L12" s="7">
        <v>18.781880900000001</v>
      </c>
      <c r="M12">
        <v>1.4</v>
      </c>
      <c r="N12" s="12">
        <f>P12*M12</f>
        <v>0.80677623990772784</v>
      </c>
      <c r="O12" t="s">
        <v>31</v>
      </c>
      <c r="P12" s="11">
        <f>0.3997/0.6936</f>
        <v>0.57626874279123419</v>
      </c>
      <c r="Q12" s="10"/>
      <c r="R12">
        <v>0.56000000000000005</v>
      </c>
      <c r="S12">
        <v>0.626</v>
      </c>
      <c r="T12">
        <v>0.11</v>
      </c>
      <c r="U12">
        <v>0.246</v>
      </c>
      <c r="V12" t="s">
        <v>31</v>
      </c>
      <c r="W12" t="s">
        <v>31</v>
      </c>
      <c r="X12" t="s">
        <v>31</v>
      </c>
      <c r="Y12" t="s">
        <v>31</v>
      </c>
      <c r="Z12" s="9">
        <f t="shared" si="2"/>
        <v>27.175599999999999</v>
      </c>
      <c r="AA12" s="10" t="str">
        <f t="shared" si="3"/>
        <v>NA</v>
      </c>
      <c r="AB12" s="10" t="str">
        <f t="shared" si="4"/>
        <v>NA</v>
      </c>
      <c r="AC12" s="10">
        <f>IFERROR(Z12*N12, "NA")</f>
        <v>21.924628385236449</v>
      </c>
      <c r="AD12" s="10">
        <f t="shared" si="0"/>
        <v>294.13268507733596</v>
      </c>
      <c r="AE12" s="10" t="str">
        <f t="shared" si="1"/>
        <v>NA</v>
      </c>
    </row>
    <row r="13" spans="1:31">
      <c r="A13" t="s">
        <v>29</v>
      </c>
      <c r="B13" t="s">
        <v>46</v>
      </c>
      <c r="C13" t="s">
        <v>47</v>
      </c>
      <c r="D13">
        <v>7</v>
      </c>
      <c r="E13" t="s">
        <v>31</v>
      </c>
      <c r="F13" t="s">
        <v>31</v>
      </c>
      <c r="G13" t="s">
        <v>31</v>
      </c>
      <c r="H13">
        <v>41.98</v>
      </c>
      <c r="I13">
        <v>41.98</v>
      </c>
      <c r="J13" t="s">
        <v>31</v>
      </c>
      <c r="K13" t="str">
        <f t="shared" si="6"/>
        <v>NA</v>
      </c>
      <c r="L13" s="7">
        <v>18.781880900000001</v>
      </c>
      <c r="M13">
        <v>1.421</v>
      </c>
      <c r="N13">
        <v>0.32300000000000001</v>
      </c>
      <c r="O13">
        <v>0.46</v>
      </c>
      <c r="R13">
        <v>0.68</v>
      </c>
      <c r="S13">
        <v>0.13600000000000001</v>
      </c>
      <c r="T13">
        <v>5.0999999999999997E-2</v>
      </c>
      <c r="U13">
        <v>0.69899999999999995</v>
      </c>
      <c r="V13">
        <v>4.0000000000000001E-3</v>
      </c>
      <c r="W13">
        <v>0.182</v>
      </c>
      <c r="X13">
        <v>0.186</v>
      </c>
      <c r="Y13" t="s">
        <v>31</v>
      </c>
      <c r="Z13" s="9">
        <f t="shared" si="2"/>
        <v>16.033999999999999</v>
      </c>
      <c r="AA13" s="10">
        <f t="shared" si="3"/>
        <v>8.287700000000001</v>
      </c>
      <c r="AB13" s="10" t="str">
        <f t="shared" si="4"/>
        <v>NA</v>
      </c>
      <c r="AC13" s="10">
        <f>IFERROR(Z13*N13, "NA")</f>
        <v>5.1789819999999995</v>
      </c>
      <c r="AD13" s="10">
        <f t="shared" si="0"/>
        <v>68.452514501930892</v>
      </c>
      <c r="AE13" s="10">
        <f t="shared" si="1"/>
        <v>1.6305982492122653</v>
      </c>
    </row>
    <row r="14" spans="1:31">
      <c r="A14" t="s">
        <v>29</v>
      </c>
      <c r="B14" t="s">
        <v>46</v>
      </c>
      <c r="C14" t="s">
        <v>47</v>
      </c>
      <c r="D14">
        <v>3</v>
      </c>
      <c r="E14" t="s">
        <v>31</v>
      </c>
      <c r="F14" t="s">
        <v>31</v>
      </c>
      <c r="G14" t="s">
        <v>31</v>
      </c>
      <c r="H14">
        <v>41.98</v>
      </c>
      <c r="I14">
        <v>41.98</v>
      </c>
      <c r="J14" t="s">
        <v>31</v>
      </c>
      <c r="K14" t="str">
        <f t="shared" si="6"/>
        <v>NA</v>
      </c>
      <c r="L14" s="7">
        <v>18.781880900000001</v>
      </c>
      <c r="M14">
        <v>1.421</v>
      </c>
      <c r="N14">
        <v>0.32300000000000001</v>
      </c>
      <c r="O14">
        <v>0.46</v>
      </c>
      <c r="R14">
        <v>0.68</v>
      </c>
      <c r="S14">
        <v>0.13600000000000001</v>
      </c>
      <c r="T14">
        <v>5.0999999999999997E-2</v>
      </c>
      <c r="U14">
        <v>0.69899999999999995</v>
      </c>
      <c r="V14">
        <v>4.0000000000000001E-3</v>
      </c>
      <c r="W14">
        <v>0.182</v>
      </c>
      <c r="X14">
        <v>0.186</v>
      </c>
      <c r="Y14" t="s">
        <v>31</v>
      </c>
      <c r="Z14" s="9">
        <f t="shared" si="2"/>
        <v>16.033999999999999</v>
      </c>
      <c r="AA14" s="10">
        <f t="shared" si="3"/>
        <v>8.287700000000001</v>
      </c>
      <c r="AB14" s="10" t="str">
        <f t="shared" si="4"/>
        <v>NA</v>
      </c>
      <c r="AC14" s="10">
        <f t="shared" ref="AC14:AC18" si="8">IFERROR(Z14*N14, "NA")</f>
        <v>5.1789819999999995</v>
      </c>
      <c r="AD14" s="10">
        <f t="shared" si="0"/>
        <v>68.452514501930892</v>
      </c>
      <c r="AE14" s="10">
        <f>IFERROR(AD14/H14, "NA")</f>
        <v>1.6305982492122653</v>
      </c>
    </row>
    <row r="15" spans="1:31">
      <c r="A15" t="s">
        <v>29</v>
      </c>
      <c r="B15" t="s">
        <v>46</v>
      </c>
      <c r="C15" t="s">
        <v>47</v>
      </c>
      <c r="D15">
        <v>3</v>
      </c>
      <c r="E15">
        <v>330</v>
      </c>
      <c r="F15" t="s">
        <v>31</v>
      </c>
      <c r="G15">
        <v>1.7999999999999999E-2</v>
      </c>
      <c r="H15">
        <v>85</v>
      </c>
      <c r="I15">
        <v>85</v>
      </c>
      <c r="J15">
        <v>1.5449999999999999</v>
      </c>
      <c r="K15">
        <f>IFERROR(H15*G15, "NA")</f>
        <v>1.5299999999999998</v>
      </c>
      <c r="L15" s="7">
        <v>18.781880900000001</v>
      </c>
      <c r="M15">
        <v>1.421</v>
      </c>
      <c r="N15">
        <v>0.32300000000000001</v>
      </c>
      <c r="O15">
        <v>0.46</v>
      </c>
      <c r="R15">
        <v>0.68</v>
      </c>
      <c r="S15">
        <v>0.13600000000000001</v>
      </c>
      <c r="T15">
        <v>5.0999999999999997E-2</v>
      </c>
      <c r="U15">
        <v>0.69899999999999995</v>
      </c>
      <c r="V15">
        <v>4.0000000000000001E-3</v>
      </c>
      <c r="W15">
        <v>0.182</v>
      </c>
      <c r="X15">
        <v>0.186</v>
      </c>
      <c r="Y15" t="s">
        <v>31</v>
      </c>
      <c r="Z15" s="9">
        <f t="shared" si="2"/>
        <v>16.033999999999999</v>
      </c>
      <c r="AA15" s="10">
        <f t="shared" si="3"/>
        <v>8.287700000000001</v>
      </c>
      <c r="AB15" s="10" t="str">
        <f t="shared" si="4"/>
        <v>NA</v>
      </c>
      <c r="AC15" s="10">
        <f t="shared" si="8"/>
        <v>5.1789819999999995</v>
      </c>
      <c r="AD15" s="10">
        <f t="shared" si="0"/>
        <v>68.452514501930892</v>
      </c>
      <c r="AE15" s="10">
        <f t="shared" si="1"/>
        <v>0.80532370002271636</v>
      </c>
    </row>
    <row r="16" spans="1:31">
      <c r="A16" t="s">
        <v>29</v>
      </c>
      <c r="B16" t="s">
        <v>46</v>
      </c>
      <c r="C16" t="s">
        <v>47</v>
      </c>
      <c r="D16" t="s">
        <v>31</v>
      </c>
      <c r="E16" t="s">
        <v>31</v>
      </c>
      <c r="F16" t="s">
        <v>31</v>
      </c>
      <c r="G16">
        <v>1.7999999999999999E-2</v>
      </c>
      <c r="H16">
        <v>30.09</v>
      </c>
      <c r="I16">
        <v>30.09</v>
      </c>
      <c r="J16">
        <v>0.54200000000000004</v>
      </c>
      <c r="K16">
        <f t="shared" ref="K16:K18" si="9">IFERROR(H16*G16, "NA")</f>
        <v>0.54161999999999999</v>
      </c>
      <c r="L16" s="7">
        <v>18.781880900000001</v>
      </c>
      <c r="M16">
        <v>1.421</v>
      </c>
      <c r="N16">
        <v>0.32300000000000001</v>
      </c>
      <c r="O16">
        <v>0.46</v>
      </c>
      <c r="R16">
        <v>0.68</v>
      </c>
      <c r="S16">
        <v>0.13600000000000001</v>
      </c>
      <c r="T16">
        <v>5.0999999999999997E-2</v>
      </c>
      <c r="U16">
        <v>0.69899999999999995</v>
      </c>
      <c r="V16">
        <v>4.0000000000000001E-3</v>
      </c>
      <c r="W16">
        <v>0.182</v>
      </c>
      <c r="X16">
        <v>0.186</v>
      </c>
      <c r="Y16" t="s">
        <v>31</v>
      </c>
      <c r="Z16" s="9">
        <f t="shared" si="2"/>
        <v>16.033999999999999</v>
      </c>
      <c r="AA16" s="10">
        <f t="shared" si="3"/>
        <v>8.287700000000001</v>
      </c>
      <c r="AB16" s="10" t="str">
        <f t="shared" si="4"/>
        <v>NA</v>
      </c>
      <c r="AC16" s="10">
        <f t="shared" si="8"/>
        <v>5.1789819999999995</v>
      </c>
      <c r="AD16" s="10">
        <f t="shared" si="0"/>
        <v>68.452514501930892</v>
      </c>
      <c r="AE16" s="10">
        <f t="shared" si="1"/>
        <v>2.2749257062788599</v>
      </c>
    </row>
    <row r="17" spans="1:31">
      <c r="A17" t="s">
        <v>29</v>
      </c>
      <c r="B17" t="s">
        <v>46</v>
      </c>
      <c r="C17" t="s">
        <v>47</v>
      </c>
      <c r="D17">
        <v>7</v>
      </c>
      <c r="E17">
        <v>276</v>
      </c>
      <c r="F17">
        <v>76</v>
      </c>
      <c r="G17">
        <v>2.3E-2</v>
      </c>
      <c r="H17">
        <v>10.86</v>
      </c>
      <c r="I17">
        <v>10.86</v>
      </c>
      <c r="J17">
        <v>0.24399999999999999</v>
      </c>
      <c r="K17">
        <f t="shared" si="9"/>
        <v>0.24977999999999997</v>
      </c>
      <c r="L17" s="7">
        <v>18.781880900000001</v>
      </c>
      <c r="M17">
        <v>1.421</v>
      </c>
      <c r="N17">
        <v>0.32300000000000001</v>
      </c>
      <c r="O17">
        <v>0.46</v>
      </c>
      <c r="R17">
        <v>0.68</v>
      </c>
      <c r="S17">
        <v>0.13600000000000001</v>
      </c>
      <c r="T17">
        <v>5.0999999999999997E-2</v>
      </c>
      <c r="U17">
        <v>0.69899999999999995</v>
      </c>
      <c r="V17">
        <v>4.0000000000000001E-3</v>
      </c>
      <c r="W17">
        <v>0.182</v>
      </c>
      <c r="X17">
        <v>0.186</v>
      </c>
      <c r="Y17" t="s">
        <v>31</v>
      </c>
      <c r="Z17" s="9">
        <f t="shared" si="2"/>
        <v>16.033999999999999</v>
      </c>
      <c r="AA17" s="10">
        <f t="shared" si="3"/>
        <v>8.287700000000001</v>
      </c>
      <c r="AB17" s="10" t="str">
        <f t="shared" si="4"/>
        <v>NA</v>
      </c>
      <c r="AC17" s="10">
        <f t="shared" si="8"/>
        <v>5.1789819999999995</v>
      </c>
      <c r="AD17" s="10">
        <f t="shared" si="0"/>
        <v>68.452514501930892</v>
      </c>
      <c r="AE17" s="10">
        <f t="shared" si="1"/>
        <v>6.3031781309328636</v>
      </c>
    </row>
    <row r="18" spans="1:31">
      <c r="A18" t="s">
        <v>29</v>
      </c>
      <c r="B18" t="s">
        <v>46</v>
      </c>
      <c r="C18" t="s">
        <v>47</v>
      </c>
      <c r="D18">
        <v>3</v>
      </c>
      <c r="E18">
        <v>750</v>
      </c>
      <c r="F18" t="s">
        <v>31</v>
      </c>
      <c r="G18">
        <v>4.0000000000000001E-3</v>
      </c>
      <c r="H18">
        <v>41.98</v>
      </c>
      <c r="I18">
        <v>41.98</v>
      </c>
      <c r="J18">
        <v>0.16800000000000001</v>
      </c>
      <c r="K18">
        <f t="shared" si="9"/>
        <v>0.16791999999999999</v>
      </c>
      <c r="L18" s="7">
        <v>18.781880900000001</v>
      </c>
      <c r="M18">
        <v>1.421</v>
      </c>
      <c r="N18">
        <v>0.32300000000000001</v>
      </c>
      <c r="O18">
        <v>0.46</v>
      </c>
      <c r="R18">
        <v>0.68</v>
      </c>
      <c r="S18">
        <v>0.13600000000000001</v>
      </c>
      <c r="T18">
        <v>5.0999999999999997E-2</v>
      </c>
      <c r="U18">
        <v>0.69899999999999995</v>
      </c>
      <c r="V18">
        <v>4.0000000000000001E-3</v>
      </c>
      <c r="W18">
        <v>0.182</v>
      </c>
      <c r="X18">
        <v>0.186</v>
      </c>
      <c r="Y18" t="s">
        <v>31</v>
      </c>
      <c r="Z18" s="9">
        <f t="shared" si="2"/>
        <v>16.033999999999999</v>
      </c>
      <c r="AA18" s="10">
        <f t="shared" si="3"/>
        <v>8.287700000000001</v>
      </c>
      <c r="AB18" s="10" t="str">
        <f t="shared" si="4"/>
        <v>NA</v>
      </c>
      <c r="AC18" s="10">
        <f t="shared" si="8"/>
        <v>5.1789819999999995</v>
      </c>
      <c r="AD18" s="10">
        <f t="shared" si="0"/>
        <v>68.452514501930892</v>
      </c>
      <c r="AE18" s="10">
        <f t="shared" si="1"/>
        <v>1.6305982492122653</v>
      </c>
    </row>
    <row r="19" spans="1:31">
      <c r="A19" t="s">
        <v>29</v>
      </c>
      <c r="B19" s="15" t="s">
        <v>48</v>
      </c>
      <c r="C19" t="s">
        <v>49</v>
      </c>
      <c r="D19">
        <v>2</v>
      </c>
      <c r="E19" t="s">
        <v>31</v>
      </c>
      <c r="F19" t="s">
        <v>31</v>
      </c>
      <c r="G19" t="s">
        <v>31</v>
      </c>
      <c r="H19" t="s">
        <v>31</v>
      </c>
      <c r="I19" s="16">
        <f t="shared" si="7"/>
        <v>14.447600692307692</v>
      </c>
      <c r="J19" t="s">
        <v>31</v>
      </c>
      <c r="K19" t="str">
        <f t="shared" si="6"/>
        <v>NA</v>
      </c>
      <c r="L19" s="7">
        <v>18.781880900000001</v>
      </c>
      <c r="M19">
        <v>1.3</v>
      </c>
      <c r="N19" s="12">
        <f>P19*M19</f>
        <v>0.30122502286199254</v>
      </c>
      <c r="O19" t="s">
        <v>31</v>
      </c>
      <c r="P19" s="18">
        <v>0.23171155604768656</v>
      </c>
      <c r="R19">
        <v>0.8</v>
      </c>
      <c r="S19">
        <v>5.3999999999999999E-2</v>
      </c>
      <c r="T19">
        <v>3.5000000000000003E-2</v>
      </c>
      <c r="U19">
        <v>0.79600000000000004</v>
      </c>
      <c r="V19" t="s">
        <v>31</v>
      </c>
      <c r="W19" t="s">
        <v>31</v>
      </c>
      <c r="X19" t="s">
        <v>31</v>
      </c>
      <c r="Y19" t="s">
        <v>31</v>
      </c>
      <c r="Z19" s="9">
        <f t="shared" si="2"/>
        <v>14.4031</v>
      </c>
      <c r="AA19" s="10" t="str">
        <f t="shared" si="3"/>
        <v>NA</v>
      </c>
      <c r="AB19" s="10" t="str">
        <f t="shared" si="4"/>
        <v>NA</v>
      </c>
      <c r="AC19" s="10">
        <f>IFERROR(Z19*N19, "NA")</f>
        <v>4.3385741267835645</v>
      </c>
      <c r="AD19" s="10">
        <f t="shared" si="0"/>
        <v>62.68198655774647</v>
      </c>
      <c r="AE19" s="10" t="str">
        <f t="shared" si="1"/>
        <v>NA</v>
      </c>
    </row>
    <row r="20" spans="1:31">
      <c r="A20" t="s">
        <v>29</v>
      </c>
      <c r="B20" t="s">
        <v>50</v>
      </c>
      <c r="C20" t="s">
        <v>45</v>
      </c>
      <c r="D20">
        <v>1</v>
      </c>
      <c r="E20" t="s">
        <v>31</v>
      </c>
      <c r="F20" t="s">
        <v>31</v>
      </c>
      <c r="G20" t="s">
        <v>31</v>
      </c>
      <c r="H20" t="s">
        <v>31</v>
      </c>
      <c r="I20" s="17" t="s">
        <v>31</v>
      </c>
      <c r="J20" t="s">
        <v>31</v>
      </c>
      <c r="K20" t="str">
        <f t="shared" si="6"/>
        <v>NA</v>
      </c>
      <c r="L20" s="7">
        <v>18.781880900000001</v>
      </c>
      <c r="M20" t="s">
        <v>31</v>
      </c>
      <c r="N20" t="s">
        <v>31</v>
      </c>
      <c r="O20" t="s">
        <v>31</v>
      </c>
      <c r="R20" t="s">
        <v>31</v>
      </c>
      <c r="S20">
        <v>0.27700000000000002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s="9" t="str">
        <f t="shared" si="2"/>
        <v>NA</v>
      </c>
      <c r="AA20" s="10" t="str">
        <f t="shared" si="3"/>
        <v>NA</v>
      </c>
      <c r="AB20" s="10" t="str">
        <f t="shared" si="4"/>
        <v>NA</v>
      </c>
      <c r="AC20" s="10" t="str">
        <f>IFERROR(AA20*N20, "NA")</f>
        <v>NA</v>
      </c>
      <c r="AD20" s="10" t="str">
        <f t="shared" si="0"/>
        <v>NA</v>
      </c>
      <c r="AE20" s="10" t="str">
        <f t="shared" si="1"/>
        <v>NA</v>
      </c>
    </row>
    <row r="21" spans="1:31">
      <c r="A21" t="s">
        <v>29</v>
      </c>
      <c r="B21" t="s">
        <v>51</v>
      </c>
      <c r="C21" t="s">
        <v>52</v>
      </c>
      <c r="D21">
        <v>2</v>
      </c>
      <c r="E21" t="s">
        <v>31</v>
      </c>
      <c r="F21" t="s">
        <v>31</v>
      </c>
      <c r="G21" t="s">
        <v>31</v>
      </c>
      <c r="H21" t="s">
        <v>31</v>
      </c>
      <c r="I21" s="16">
        <f t="shared" ref="I21:I26" si="10">L21/M21</f>
        <v>3.6119001730769229</v>
      </c>
      <c r="J21" t="s">
        <v>31</v>
      </c>
      <c r="K21" t="str">
        <f t="shared" si="6"/>
        <v>NA</v>
      </c>
      <c r="L21" s="7">
        <v>18.781880900000001</v>
      </c>
      <c r="M21">
        <v>5.2</v>
      </c>
      <c r="N21" t="s">
        <v>31</v>
      </c>
      <c r="O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31</v>
      </c>
      <c r="W21" t="s">
        <v>31</v>
      </c>
      <c r="X21" t="s">
        <v>31</v>
      </c>
      <c r="Y21" t="s">
        <v>31</v>
      </c>
      <c r="Z21" s="9" t="str">
        <f t="shared" si="2"/>
        <v>NA</v>
      </c>
      <c r="AA21" s="10" t="str">
        <f t="shared" si="3"/>
        <v>NA</v>
      </c>
      <c r="AB21" s="10" t="str">
        <f t="shared" si="4"/>
        <v>NA</v>
      </c>
      <c r="AC21" s="10" t="str">
        <f>IFERROR(AA21*N21, "NA")</f>
        <v>NA</v>
      </c>
      <c r="AD21" s="10" t="str">
        <f t="shared" si="0"/>
        <v>NA</v>
      </c>
      <c r="AE21" s="10" t="str">
        <f t="shared" si="1"/>
        <v>NA</v>
      </c>
    </row>
    <row r="22" spans="1:31">
      <c r="A22" t="s">
        <v>29</v>
      </c>
      <c r="B22" s="15" t="s">
        <v>53</v>
      </c>
      <c r="C22" t="s">
        <v>43</v>
      </c>
      <c r="D22">
        <v>1</v>
      </c>
      <c r="E22" t="s">
        <v>31</v>
      </c>
      <c r="F22" t="s">
        <v>31</v>
      </c>
      <c r="G22" t="s">
        <v>31</v>
      </c>
      <c r="H22" t="s">
        <v>31</v>
      </c>
      <c r="I22" s="16">
        <f t="shared" si="10"/>
        <v>56.914790606060606</v>
      </c>
      <c r="J22" t="s">
        <v>31</v>
      </c>
      <c r="K22" t="str">
        <f t="shared" si="6"/>
        <v>NA</v>
      </c>
      <c r="L22" s="7">
        <v>18.781880900000001</v>
      </c>
      <c r="M22">
        <v>0.33</v>
      </c>
      <c r="N22">
        <f>O22*(1-R22)</f>
        <v>7.6520399999999988E-2</v>
      </c>
      <c r="O22">
        <f>Q22*M22</f>
        <v>0.17391000000000001</v>
      </c>
      <c r="Q22">
        <v>0.52700000000000002</v>
      </c>
      <c r="R22">
        <v>0.56000000000000005</v>
      </c>
      <c r="S22">
        <v>0.58899999999999997</v>
      </c>
      <c r="T22">
        <v>0.11</v>
      </c>
      <c r="U22" s="13" t="s">
        <v>31</v>
      </c>
      <c r="V22" t="s">
        <v>31</v>
      </c>
      <c r="W22" t="s">
        <v>31</v>
      </c>
      <c r="X22" t="s">
        <v>31</v>
      </c>
      <c r="Y22" s="14">
        <v>0.19900000000000001</v>
      </c>
      <c r="Z22" s="9" t="str">
        <f t="shared" si="2"/>
        <v>NA</v>
      </c>
      <c r="AA22" s="10" t="str">
        <f t="shared" si="3"/>
        <v>NA</v>
      </c>
      <c r="AB22" s="10">
        <f t="shared" si="4"/>
        <v>25.170899999999996</v>
      </c>
      <c r="AC22" s="10">
        <f>IFERROR(AB22*N22, "NA")</f>
        <v>1.9260873363599995</v>
      </c>
      <c r="AD22" s="10">
        <f t="shared" si="0"/>
        <v>109.6228574379144</v>
      </c>
      <c r="AE22" s="10" t="str">
        <f t="shared" si="1"/>
        <v>NA</v>
      </c>
    </row>
    <row r="23" spans="1:31">
      <c r="A23" t="s">
        <v>29</v>
      </c>
      <c r="B23" t="s">
        <v>54</v>
      </c>
      <c r="C23" t="s">
        <v>55</v>
      </c>
      <c r="D23">
        <v>1</v>
      </c>
      <c r="E23" t="s">
        <v>31</v>
      </c>
      <c r="F23" t="s">
        <v>31</v>
      </c>
      <c r="G23" t="s">
        <v>31</v>
      </c>
      <c r="H23" t="s">
        <v>31</v>
      </c>
      <c r="I23" s="16">
        <f t="shared" si="10"/>
        <v>71.686568320610689</v>
      </c>
      <c r="J23" t="s">
        <v>31</v>
      </c>
      <c r="K23" t="str">
        <f t="shared" si="6"/>
        <v>NA</v>
      </c>
      <c r="L23" s="7">
        <v>18.781880900000001</v>
      </c>
      <c r="M23">
        <v>0.26200000000000001</v>
      </c>
      <c r="N23">
        <v>0.19400000000000001</v>
      </c>
      <c r="O23" t="s">
        <v>31</v>
      </c>
      <c r="R23">
        <v>0.66</v>
      </c>
      <c r="S23">
        <v>4.8000000000000001E-2</v>
      </c>
      <c r="T23">
        <v>0.11799999999999999</v>
      </c>
      <c r="U23">
        <v>0.72599999999999998</v>
      </c>
      <c r="V23">
        <v>0.09</v>
      </c>
      <c r="W23">
        <v>0.39</v>
      </c>
      <c r="X23">
        <v>0.48099999999999998</v>
      </c>
      <c r="Y23" t="s">
        <v>31</v>
      </c>
      <c r="Z23" s="9">
        <f t="shared" si="2"/>
        <v>14.3064</v>
      </c>
      <c r="AA23" s="10">
        <f t="shared" si="3"/>
        <v>10.6069</v>
      </c>
      <c r="AB23" s="10" t="str">
        <f t="shared" si="4"/>
        <v>NA</v>
      </c>
      <c r="AC23" s="10">
        <f>IFERROR(Z23*N23, "NA")</f>
        <v>2.7754416000000002</v>
      </c>
      <c r="AD23" s="10">
        <f t="shared" si="0"/>
        <v>198.96188387826504</v>
      </c>
      <c r="AE23" s="10" t="str">
        <f t="shared" si="1"/>
        <v>NA</v>
      </c>
    </row>
    <row r="24" spans="1:31">
      <c r="A24" t="s">
        <v>29</v>
      </c>
      <c r="B24" t="s">
        <v>56</v>
      </c>
      <c r="C24" t="s">
        <v>57</v>
      </c>
      <c r="D24">
        <v>1</v>
      </c>
      <c r="E24" t="s">
        <v>31</v>
      </c>
      <c r="F24" t="s">
        <v>31</v>
      </c>
      <c r="G24" t="s">
        <v>31</v>
      </c>
      <c r="H24" t="s">
        <v>31</v>
      </c>
      <c r="I24" s="16">
        <f t="shared" si="10"/>
        <v>5.8785229733959321</v>
      </c>
      <c r="J24" t="s">
        <v>31</v>
      </c>
      <c r="K24" t="str">
        <f t="shared" si="6"/>
        <v>NA</v>
      </c>
      <c r="L24" s="7">
        <v>18.781880900000001</v>
      </c>
      <c r="M24">
        <v>3.1949999999999998</v>
      </c>
      <c r="N24">
        <v>0.23</v>
      </c>
      <c r="O24">
        <v>1.45</v>
      </c>
      <c r="R24">
        <v>0.86</v>
      </c>
      <c r="S24">
        <v>9.9000000000000005E-2</v>
      </c>
      <c r="T24">
        <v>6.2E-2</v>
      </c>
      <c r="U24">
        <v>0.69499999999999995</v>
      </c>
      <c r="V24">
        <v>0</v>
      </c>
      <c r="W24" t="s">
        <v>31</v>
      </c>
      <c r="X24">
        <v>0</v>
      </c>
      <c r="Y24" t="s">
        <v>31</v>
      </c>
      <c r="Z24" s="9">
        <f t="shared" si="2"/>
        <v>14.833699999999999</v>
      </c>
      <c r="AA24" s="10">
        <f t="shared" si="3"/>
        <v>4.3391999999999999</v>
      </c>
      <c r="AB24" s="10" t="str">
        <f t="shared" si="4"/>
        <v>NA</v>
      </c>
      <c r="AC24" s="10">
        <f>IFERROR(Z24*N24, "NA")</f>
        <v>3.4117509999999998</v>
      </c>
      <c r="AD24" s="10">
        <f t="shared" si="0"/>
        <v>20.056056633006541</v>
      </c>
      <c r="AE24" s="10" t="str">
        <f t="shared" si="1"/>
        <v>NA</v>
      </c>
    </row>
    <row r="25" spans="1:31">
      <c r="A25" t="s">
        <v>29</v>
      </c>
      <c r="B25" t="s">
        <v>58</v>
      </c>
      <c r="C25" t="s">
        <v>59</v>
      </c>
      <c r="D25">
        <v>1</v>
      </c>
      <c r="E25">
        <v>77.3</v>
      </c>
      <c r="F25">
        <v>6</v>
      </c>
      <c r="G25">
        <v>1.2999999999999999E-2</v>
      </c>
      <c r="H25">
        <v>6</v>
      </c>
      <c r="I25">
        <v>6</v>
      </c>
      <c r="J25">
        <v>7.6999999999999999E-2</v>
      </c>
      <c r="K25">
        <f>IFERROR(H25*G25, "NA")</f>
        <v>7.8E-2</v>
      </c>
      <c r="L25" s="7">
        <v>18.781880900000001</v>
      </c>
      <c r="M25">
        <v>5.258</v>
      </c>
      <c r="N25">
        <v>0.71</v>
      </c>
      <c r="O25">
        <v>1.55</v>
      </c>
      <c r="R25">
        <v>0.54</v>
      </c>
      <c r="S25">
        <v>0.56899999999999995</v>
      </c>
      <c r="T25">
        <v>5.5E-2</v>
      </c>
      <c r="U25" t="s">
        <v>31</v>
      </c>
      <c r="V25">
        <v>3.0000000000000001E-3</v>
      </c>
      <c r="W25" t="s">
        <v>31</v>
      </c>
      <c r="X25">
        <v>3.0000000000000001E-3</v>
      </c>
      <c r="Y25" t="s">
        <v>31</v>
      </c>
      <c r="Z25" s="9" t="str">
        <f t="shared" si="2"/>
        <v>NA</v>
      </c>
      <c r="AA25" s="10">
        <f t="shared" si="3"/>
        <v>20.735800000000001</v>
      </c>
      <c r="AB25" s="10" t="str">
        <f t="shared" si="4"/>
        <v>NA</v>
      </c>
      <c r="AC25" s="10">
        <f>IFERROR(AA25*N25, "NA")</f>
        <v>14.722417999999999</v>
      </c>
      <c r="AD25" s="10">
        <f t="shared" si="0"/>
        <v>52.589330817043788</v>
      </c>
      <c r="AE25" s="10">
        <f t="shared" si="1"/>
        <v>8.7648884695072979</v>
      </c>
    </row>
    <row r="26" spans="1:31">
      <c r="A26" t="s">
        <v>29</v>
      </c>
      <c r="B26" t="s">
        <v>60</v>
      </c>
      <c r="C26" t="s">
        <v>59</v>
      </c>
      <c r="D26">
        <v>1</v>
      </c>
      <c r="E26" t="s">
        <v>31</v>
      </c>
      <c r="F26" t="s">
        <v>31</v>
      </c>
      <c r="G26" t="s">
        <v>31</v>
      </c>
      <c r="H26" t="s">
        <v>31</v>
      </c>
      <c r="I26" s="16">
        <f t="shared" si="10"/>
        <v>2.9812509365079367</v>
      </c>
      <c r="J26" t="s">
        <v>31</v>
      </c>
      <c r="K26" t="str">
        <f t="shared" si="6"/>
        <v>NA</v>
      </c>
      <c r="L26" s="7">
        <v>18.781880900000001</v>
      </c>
      <c r="M26">
        <v>6.3</v>
      </c>
      <c r="N26" t="s">
        <v>31</v>
      </c>
      <c r="O26" t="s">
        <v>31</v>
      </c>
      <c r="R26">
        <v>0.72</v>
      </c>
      <c r="S26">
        <v>0.88800000000000001</v>
      </c>
      <c r="T26">
        <v>4.9000000000000002E-2</v>
      </c>
      <c r="U26">
        <v>5.2999999999999999E-2</v>
      </c>
      <c r="V26" t="s">
        <v>31</v>
      </c>
      <c r="W26" t="s">
        <v>31</v>
      </c>
      <c r="X26" t="s">
        <v>31</v>
      </c>
      <c r="Y26" t="s">
        <v>31</v>
      </c>
      <c r="Z26" s="9">
        <f t="shared" si="2"/>
        <v>32.571200000000005</v>
      </c>
      <c r="AA26" s="10" t="str">
        <f t="shared" si="3"/>
        <v>NA</v>
      </c>
      <c r="AB26" s="10" t="str">
        <f t="shared" si="4"/>
        <v>NA</v>
      </c>
      <c r="AC26" s="10" t="str">
        <f t="shared" ref="AC26:AC35" si="11">IFERROR(Z26*N26, "NA")</f>
        <v>NA</v>
      </c>
      <c r="AD26" s="10" t="str">
        <f t="shared" si="0"/>
        <v>NA</v>
      </c>
      <c r="AE26" s="10" t="str">
        <f t="shared" si="1"/>
        <v>NA</v>
      </c>
    </row>
    <row r="27" spans="1:31">
      <c r="A27" t="s">
        <v>29</v>
      </c>
      <c r="B27" t="s">
        <v>61</v>
      </c>
      <c r="C27" t="s">
        <v>59</v>
      </c>
      <c r="D27">
        <v>1</v>
      </c>
      <c r="E27" t="s">
        <v>31</v>
      </c>
      <c r="F27" t="s">
        <v>31</v>
      </c>
      <c r="G27" t="s">
        <v>31</v>
      </c>
      <c r="H27">
        <v>6</v>
      </c>
      <c r="I27">
        <v>6</v>
      </c>
      <c r="J27" t="s">
        <v>31</v>
      </c>
      <c r="K27" t="str">
        <f t="shared" si="6"/>
        <v>NA</v>
      </c>
      <c r="L27" s="7">
        <v>18.781880900000001</v>
      </c>
      <c r="M27">
        <v>3.5</v>
      </c>
      <c r="N27">
        <f>O27*(1-R27)</f>
        <v>0.40700000000000003</v>
      </c>
      <c r="O27">
        <v>1.1000000000000001</v>
      </c>
      <c r="R27">
        <v>0.63</v>
      </c>
      <c r="S27">
        <v>0.61799999999999999</v>
      </c>
      <c r="T27">
        <v>4.5999999999999999E-2</v>
      </c>
      <c r="U27">
        <v>0.32100000000000001</v>
      </c>
      <c r="V27" t="s">
        <v>31</v>
      </c>
      <c r="W27" t="s">
        <v>31</v>
      </c>
      <c r="X27" t="s">
        <v>31</v>
      </c>
      <c r="Y27" t="s">
        <v>31</v>
      </c>
      <c r="Z27" s="9">
        <f t="shared" si="2"/>
        <v>27.125699999999998</v>
      </c>
      <c r="AA27" s="10" t="str">
        <f t="shared" si="3"/>
        <v>NA</v>
      </c>
      <c r="AB27" s="10" t="str">
        <f t="shared" si="4"/>
        <v>NA</v>
      </c>
      <c r="AC27" s="10">
        <f t="shared" si="11"/>
        <v>11.040159900000001</v>
      </c>
      <c r="AD27" s="10">
        <f t="shared" si="0"/>
        <v>59.244276673930266</v>
      </c>
      <c r="AE27" s="10">
        <f t="shared" si="1"/>
        <v>9.8740461123217109</v>
      </c>
    </row>
    <row r="28" spans="1:31">
      <c r="A28" t="s">
        <v>62</v>
      </c>
      <c r="B28" t="s">
        <v>46</v>
      </c>
      <c r="C28" t="s">
        <v>47</v>
      </c>
      <c r="D28">
        <v>2</v>
      </c>
      <c r="E28" t="s">
        <v>31</v>
      </c>
      <c r="F28" t="s">
        <v>31</v>
      </c>
      <c r="G28" t="s">
        <v>31</v>
      </c>
      <c r="H28">
        <v>8.9700000000000006</v>
      </c>
      <c r="I28">
        <v>8.9700000000000006</v>
      </c>
      <c r="J28" t="s">
        <v>31</v>
      </c>
      <c r="K28" t="str">
        <f t="shared" si="6"/>
        <v>NA</v>
      </c>
      <c r="L28" s="7">
        <v>25.45474201</v>
      </c>
      <c r="M28">
        <v>1.421</v>
      </c>
      <c r="N28">
        <v>0.32300000000000001</v>
      </c>
      <c r="O28">
        <v>0.46</v>
      </c>
      <c r="R28">
        <v>0.68</v>
      </c>
      <c r="S28">
        <v>0.13600000000000001</v>
      </c>
      <c r="T28">
        <v>5.0999999999999997E-2</v>
      </c>
      <c r="U28">
        <v>0.69899999999999995</v>
      </c>
      <c r="V28">
        <v>4.0000000000000001E-3</v>
      </c>
      <c r="W28">
        <v>0.182</v>
      </c>
      <c r="X28">
        <v>0.186</v>
      </c>
      <c r="Y28" t="s">
        <v>31</v>
      </c>
      <c r="Z28" s="9">
        <f t="shared" si="2"/>
        <v>16.033999999999999</v>
      </c>
      <c r="AA28" s="10">
        <f t="shared" si="3"/>
        <v>8.287700000000001</v>
      </c>
      <c r="AB28" s="10" t="str">
        <f t="shared" si="4"/>
        <v>NA</v>
      </c>
      <c r="AC28" s="10">
        <f t="shared" si="11"/>
        <v>5.1789819999999995</v>
      </c>
      <c r="AD28" s="10">
        <f t="shared" si="0"/>
        <v>92.772449461248286</v>
      </c>
      <c r="AE28" s="10">
        <f t="shared" si="1"/>
        <v>10.342525023550532</v>
      </c>
    </row>
    <row r="29" spans="1:31">
      <c r="A29" t="s">
        <v>62</v>
      </c>
      <c r="B29" t="s">
        <v>46</v>
      </c>
      <c r="C29" t="s">
        <v>47</v>
      </c>
      <c r="D29">
        <v>3</v>
      </c>
      <c r="E29">
        <v>330</v>
      </c>
      <c r="F29" t="s">
        <v>31</v>
      </c>
      <c r="G29">
        <v>1.7999999999999999E-2</v>
      </c>
      <c r="H29">
        <v>8</v>
      </c>
      <c r="I29">
        <v>8</v>
      </c>
      <c r="J29">
        <v>0.14499999999999999</v>
      </c>
      <c r="K29">
        <f>IFERROR(H29*G29, "NA")</f>
        <v>0.14399999999999999</v>
      </c>
      <c r="L29" s="7">
        <v>25.45474201</v>
      </c>
      <c r="M29">
        <v>1.421</v>
      </c>
      <c r="N29">
        <v>0.32300000000000001</v>
      </c>
      <c r="O29">
        <v>0.46</v>
      </c>
      <c r="R29">
        <v>0.68</v>
      </c>
      <c r="S29">
        <v>0.13600000000000001</v>
      </c>
      <c r="T29">
        <v>5.0999999999999997E-2</v>
      </c>
      <c r="U29">
        <v>0.69899999999999995</v>
      </c>
      <c r="V29">
        <v>4.0000000000000001E-3</v>
      </c>
      <c r="W29">
        <v>0.182</v>
      </c>
      <c r="X29">
        <v>0.186</v>
      </c>
      <c r="Y29" t="s">
        <v>31</v>
      </c>
      <c r="Z29" s="9">
        <f t="shared" si="2"/>
        <v>16.033999999999999</v>
      </c>
      <c r="AA29" s="10">
        <f t="shared" si="3"/>
        <v>8.287700000000001</v>
      </c>
      <c r="AB29" s="10" t="str">
        <f t="shared" si="4"/>
        <v>NA</v>
      </c>
      <c r="AC29" s="10">
        <f t="shared" si="11"/>
        <v>5.1789819999999995</v>
      </c>
      <c r="AD29" s="10">
        <f t="shared" si="0"/>
        <v>92.772449461248286</v>
      </c>
      <c r="AE29" s="10">
        <f t="shared" si="1"/>
        <v>11.596556182656036</v>
      </c>
    </row>
    <row r="30" spans="1:31">
      <c r="A30" t="s">
        <v>62</v>
      </c>
      <c r="B30" t="s">
        <v>46</v>
      </c>
      <c r="C30" t="s">
        <v>47</v>
      </c>
      <c r="D30" t="s">
        <v>31</v>
      </c>
      <c r="E30" t="s">
        <v>31</v>
      </c>
      <c r="F30" t="s">
        <v>31</v>
      </c>
      <c r="G30">
        <v>1.2E-2</v>
      </c>
      <c r="H30">
        <v>8.91</v>
      </c>
      <c r="I30">
        <v>8.91</v>
      </c>
      <c r="J30">
        <v>0.107</v>
      </c>
      <c r="K30">
        <f t="shared" ref="K30:K33" si="12">IFERROR(H30*G30, "NA")</f>
        <v>0.10692</v>
      </c>
      <c r="L30" s="7">
        <v>25.45474201</v>
      </c>
      <c r="M30">
        <v>1.421</v>
      </c>
      <c r="N30">
        <v>0.32300000000000001</v>
      </c>
      <c r="O30">
        <v>0.46</v>
      </c>
      <c r="R30">
        <v>0.68</v>
      </c>
      <c r="S30">
        <v>0.13600000000000001</v>
      </c>
      <c r="T30">
        <v>5.0999999999999997E-2</v>
      </c>
      <c r="U30">
        <v>0.69899999999999995</v>
      </c>
      <c r="V30">
        <v>4.0000000000000001E-3</v>
      </c>
      <c r="W30">
        <v>0.182</v>
      </c>
      <c r="X30">
        <v>0.186</v>
      </c>
      <c r="Y30" t="s">
        <v>31</v>
      </c>
      <c r="Z30" s="9">
        <f t="shared" si="2"/>
        <v>16.033999999999999</v>
      </c>
      <c r="AA30" s="10">
        <f t="shared" si="3"/>
        <v>8.287700000000001</v>
      </c>
      <c r="AB30" s="10" t="str">
        <f t="shared" si="4"/>
        <v>NA</v>
      </c>
      <c r="AC30" s="10">
        <f t="shared" si="11"/>
        <v>5.1789819999999995</v>
      </c>
      <c r="AD30" s="10">
        <f t="shared" si="0"/>
        <v>92.772449461248286</v>
      </c>
      <c r="AE30" s="10">
        <f t="shared" si="1"/>
        <v>10.412171656705755</v>
      </c>
    </row>
    <row r="31" spans="1:31">
      <c r="A31" t="s">
        <v>62</v>
      </c>
      <c r="B31" t="s">
        <v>46</v>
      </c>
      <c r="C31" t="s">
        <v>47</v>
      </c>
      <c r="D31">
        <v>2</v>
      </c>
      <c r="E31">
        <v>250</v>
      </c>
      <c r="F31" t="s">
        <v>31</v>
      </c>
      <c r="G31">
        <v>8.0000000000000002E-3</v>
      </c>
      <c r="H31">
        <v>8.9700000000000006</v>
      </c>
      <c r="I31">
        <v>8.9700000000000006</v>
      </c>
      <c r="J31">
        <v>7.1999999999999995E-2</v>
      </c>
      <c r="K31">
        <f t="shared" si="12"/>
        <v>7.1760000000000004E-2</v>
      </c>
      <c r="L31" s="7">
        <v>25.45474201</v>
      </c>
      <c r="M31">
        <v>1.421</v>
      </c>
      <c r="N31">
        <v>0.32300000000000001</v>
      </c>
      <c r="O31">
        <v>0.46</v>
      </c>
      <c r="R31">
        <v>0.68</v>
      </c>
      <c r="S31">
        <v>0.13600000000000001</v>
      </c>
      <c r="T31">
        <v>5.0999999999999997E-2</v>
      </c>
      <c r="U31">
        <v>0.69899999999999995</v>
      </c>
      <c r="V31">
        <v>4.0000000000000001E-3</v>
      </c>
      <c r="W31">
        <v>0.182</v>
      </c>
      <c r="X31">
        <v>0.186</v>
      </c>
      <c r="Y31" t="s">
        <v>31</v>
      </c>
      <c r="Z31" s="9">
        <f t="shared" si="2"/>
        <v>16.033999999999999</v>
      </c>
      <c r="AA31" s="10">
        <f t="shared" si="3"/>
        <v>8.287700000000001</v>
      </c>
      <c r="AB31" s="10" t="str">
        <f t="shared" si="4"/>
        <v>NA</v>
      </c>
      <c r="AC31" s="10">
        <f t="shared" si="11"/>
        <v>5.1789819999999995</v>
      </c>
      <c r="AD31" s="10">
        <f>IFERROR(AC31/M31*L31, "NA")</f>
        <v>92.772449461248286</v>
      </c>
      <c r="AE31" s="10">
        <f t="shared" si="1"/>
        <v>10.342525023550532</v>
      </c>
    </row>
    <row r="32" spans="1:31">
      <c r="A32" t="s">
        <v>62</v>
      </c>
      <c r="B32" t="s">
        <v>46</v>
      </c>
      <c r="C32" t="s">
        <v>47</v>
      </c>
      <c r="D32">
        <v>3</v>
      </c>
      <c r="E32">
        <v>750</v>
      </c>
      <c r="F32" t="s">
        <v>31</v>
      </c>
      <c r="G32">
        <v>4.0000000000000001E-3</v>
      </c>
      <c r="H32">
        <v>8.9700000000000006</v>
      </c>
      <c r="I32">
        <v>8.9700000000000006</v>
      </c>
      <c r="J32">
        <v>3.5999999999999997E-2</v>
      </c>
      <c r="K32">
        <f t="shared" si="12"/>
        <v>3.5880000000000002E-2</v>
      </c>
      <c r="L32" s="7">
        <v>25.45474201</v>
      </c>
      <c r="M32">
        <v>1.421</v>
      </c>
      <c r="N32">
        <v>0.32300000000000001</v>
      </c>
      <c r="O32">
        <v>0.46</v>
      </c>
      <c r="R32">
        <v>0.68</v>
      </c>
      <c r="S32">
        <v>0.13600000000000001</v>
      </c>
      <c r="T32">
        <v>5.0999999999999997E-2</v>
      </c>
      <c r="U32">
        <v>0.69899999999999995</v>
      </c>
      <c r="V32">
        <v>4.0000000000000001E-3</v>
      </c>
      <c r="W32">
        <v>0.182</v>
      </c>
      <c r="X32">
        <v>0.186</v>
      </c>
      <c r="Y32" t="s">
        <v>31</v>
      </c>
      <c r="Z32" s="9">
        <f t="shared" si="2"/>
        <v>16.033999999999999</v>
      </c>
      <c r="AA32" s="10">
        <f t="shared" si="3"/>
        <v>8.287700000000001</v>
      </c>
      <c r="AB32" s="10" t="str">
        <f t="shared" si="4"/>
        <v>NA</v>
      </c>
      <c r="AC32" s="10">
        <f t="shared" si="11"/>
        <v>5.1789819999999995</v>
      </c>
      <c r="AD32" s="10">
        <f t="shared" si="0"/>
        <v>92.772449461248286</v>
      </c>
      <c r="AE32" s="10">
        <f t="shared" si="1"/>
        <v>10.342525023550532</v>
      </c>
    </row>
    <row r="33" spans="1:31">
      <c r="A33" t="s">
        <v>62</v>
      </c>
      <c r="B33" t="s">
        <v>46</v>
      </c>
      <c r="C33" t="s">
        <v>47</v>
      </c>
      <c r="D33">
        <v>1</v>
      </c>
      <c r="E33">
        <v>324</v>
      </c>
      <c r="F33">
        <v>10</v>
      </c>
      <c r="G33">
        <v>3.0000000000000001E-3</v>
      </c>
      <c r="H33">
        <v>10</v>
      </c>
      <c r="I33">
        <v>10</v>
      </c>
      <c r="J33">
        <v>3.1E-2</v>
      </c>
      <c r="K33">
        <f t="shared" si="12"/>
        <v>0.03</v>
      </c>
      <c r="L33" s="7">
        <v>25.45474201</v>
      </c>
      <c r="M33">
        <v>1.421</v>
      </c>
      <c r="N33">
        <v>0.32300000000000001</v>
      </c>
      <c r="O33">
        <v>0.46</v>
      </c>
      <c r="R33">
        <v>0.68</v>
      </c>
      <c r="S33">
        <v>0.13600000000000001</v>
      </c>
      <c r="T33">
        <v>5.0999999999999997E-2</v>
      </c>
      <c r="U33">
        <v>0.69899999999999995</v>
      </c>
      <c r="V33">
        <v>4.0000000000000001E-3</v>
      </c>
      <c r="W33">
        <v>0.182</v>
      </c>
      <c r="X33">
        <v>0.186</v>
      </c>
      <c r="Y33" t="s">
        <v>31</v>
      </c>
      <c r="Z33" s="9">
        <f t="shared" si="2"/>
        <v>16.033999999999999</v>
      </c>
      <c r="AA33" s="10">
        <f t="shared" si="3"/>
        <v>8.287700000000001</v>
      </c>
      <c r="AB33" s="10" t="str">
        <f t="shared" si="4"/>
        <v>NA</v>
      </c>
      <c r="AC33" s="10">
        <f t="shared" si="11"/>
        <v>5.1789819999999995</v>
      </c>
      <c r="AD33" s="10">
        <f t="shared" si="0"/>
        <v>92.772449461248286</v>
      </c>
      <c r="AE33" s="10">
        <f>IFERROR(AD33/H33, "NA")</f>
        <v>9.2772449461248279</v>
      </c>
    </row>
    <row r="34" spans="1:31">
      <c r="A34" t="s">
        <v>62</v>
      </c>
      <c r="B34" t="s">
        <v>63</v>
      </c>
      <c r="C34" t="s">
        <v>64</v>
      </c>
      <c r="D34">
        <v>4</v>
      </c>
      <c r="E34">
        <v>85.3</v>
      </c>
      <c r="F34" t="s">
        <v>31</v>
      </c>
      <c r="G34">
        <v>4.7E-2</v>
      </c>
      <c r="H34" t="s">
        <v>31</v>
      </c>
      <c r="I34" s="17" t="s">
        <v>31</v>
      </c>
      <c r="J34" t="s">
        <v>31</v>
      </c>
      <c r="K34" t="str">
        <f t="shared" si="6"/>
        <v>NA</v>
      </c>
      <c r="L34" s="7">
        <v>25.45474201</v>
      </c>
      <c r="M34" t="s">
        <v>31</v>
      </c>
      <c r="N34" t="s">
        <v>31</v>
      </c>
      <c r="O34" t="s">
        <v>31</v>
      </c>
      <c r="R34" t="s">
        <v>31</v>
      </c>
      <c r="S34" t="s">
        <v>31</v>
      </c>
      <c r="T34" t="s">
        <v>31</v>
      </c>
      <c r="U34" t="s">
        <v>31</v>
      </c>
      <c r="V34" t="s">
        <v>31</v>
      </c>
      <c r="W34" t="s">
        <v>31</v>
      </c>
      <c r="X34" t="s">
        <v>31</v>
      </c>
      <c r="Y34" t="s">
        <v>31</v>
      </c>
      <c r="Z34" s="9" t="str">
        <f t="shared" si="2"/>
        <v>NA</v>
      </c>
      <c r="AA34" s="10" t="str">
        <f t="shared" si="3"/>
        <v>NA</v>
      </c>
      <c r="AB34" s="10" t="str">
        <f t="shared" si="4"/>
        <v>NA</v>
      </c>
      <c r="AC34" s="10" t="str">
        <f t="shared" si="11"/>
        <v>NA</v>
      </c>
      <c r="AD34" s="10" t="str">
        <f t="shared" si="0"/>
        <v>NA</v>
      </c>
      <c r="AE34" s="10" t="str">
        <f t="shared" si="1"/>
        <v>NA</v>
      </c>
    </row>
    <row r="35" spans="1:31">
      <c r="A35" t="s">
        <v>62</v>
      </c>
      <c r="B35" t="s">
        <v>65</v>
      </c>
      <c r="C35" t="s">
        <v>64</v>
      </c>
      <c r="D35">
        <v>2</v>
      </c>
      <c r="E35">
        <v>250</v>
      </c>
      <c r="F35" t="s">
        <v>31</v>
      </c>
      <c r="G35">
        <v>8.0000000000000002E-3</v>
      </c>
      <c r="H35" t="s">
        <v>31</v>
      </c>
      <c r="I35" s="17" t="s">
        <v>31</v>
      </c>
      <c r="J35" t="s">
        <v>31</v>
      </c>
      <c r="K35" t="str">
        <f t="shared" si="6"/>
        <v>NA</v>
      </c>
      <c r="L35" s="7">
        <v>25.45474201</v>
      </c>
      <c r="M35" t="s">
        <v>31</v>
      </c>
      <c r="N35" t="s">
        <v>31</v>
      </c>
      <c r="O35" t="s">
        <v>31</v>
      </c>
      <c r="R35" t="s">
        <v>31</v>
      </c>
      <c r="S35" t="s">
        <v>31</v>
      </c>
      <c r="T35" t="s">
        <v>31</v>
      </c>
      <c r="U35" t="s">
        <v>31</v>
      </c>
      <c r="V35" t="s">
        <v>31</v>
      </c>
      <c r="W35" t="s">
        <v>31</v>
      </c>
      <c r="X35" t="s">
        <v>31</v>
      </c>
      <c r="Y35" t="s">
        <v>31</v>
      </c>
      <c r="Z35" s="9" t="str">
        <f t="shared" si="2"/>
        <v>NA</v>
      </c>
      <c r="AA35" s="10" t="str">
        <f t="shared" si="3"/>
        <v>NA</v>
      </c>
      <c r="AB35" s="10" t="str">
        <f t="shared" si="4"/>
        <v>NA</v>
      </c>
      <c r="AC35" s="10" t="str">
        <f t="shared" si="11"/>
        <v>NA</v>
      </c>
      <c r="AD35" s="10" t="str">
        <f t="shared" si="0"/>
        <v>NA</v>
      </c>
      <c r="AE35" s="10" t="str">
        <f t="shared" si="1"/>
        <v>NA</v>
      </c>
    </row>
    <row r="36" spans="1:31">
      <c r="A36" t="s">
        <v>62</v>
      </c>
      <c r="B36" t="s">
        <v>66</v>
      </c>
      <c r="C36" t="s">
        <v>67</v>
      </c>
      <c r="D36">
        <v>1</v>
      </c>
      <c r="E36" t="s">
        <v>31</v>
      </c>
      <c r="F36" t="s">
        <v>31</v>
      </c>
      <c r="G36" t="s">
        <v>31</v>
      </c>
      <c r="H36" t="s">
        <v>31</v>
      </c>
      <c r="I36" s="16">
        <f>L36/M36</f>
        <v>12.459491928536465</v>
      </c>
      <c r="J36" t="s">
        <v>31</v>
      </c>
      <c r="K36" t="str">
        <f t="shared" si="6"/>
        <v>NA</v>
      </c>
      <c r="L36" s="7">
        <v>25.45474201</v>
      </c>
      <c r="M36">
        <v>2.0430000000000001</v>
      </c>
      <c r="N36" s="34">
        <v>2.6469999999999998</v>
      </c>
      <c r="O36" t="s">
        <v>31</v>
      </c>
      <c r="R36" t="s">
        <v>31</v>
      </c>
      <c r="S36">
        <v>8.4000000000000005E-2</v>
      </c>
      <c r="T36">
        <v>6.0999999999999999E-2</v>
      </c>
      <c r="U36" t="s">
        <v>31</v>
      </c>
      <c r="V36">
        <v>0.22800000000000001</v>
      </c>
      <c r="W36">
        <v>6.7000000000000004E-2</v>
      </c>
      <c r="X36">
        <v>0.29499999999999998</v>
      </c>
      <c r="Y36" t="s">
        <v>31</v>
      </c>
      <c r="Z36" s="9" t="str">
        <f t="shared" si="2"/>
        <v>NA</v>
      </c>
      <c r="AA36" s="10">
        <f t="shared" si="3"/>
        <v>8.2545999999999999</v>
      </c>
      <c r="AB36" s="10" t="str">
        <f t="shared" si="4"/>
        <v>NA</v>
      </c>
      <c r="AC36" s="10">
        <f>IFERROR(AA36*N36, "NA")</f>
        <v>21.849926199999999</v>
      </c>
      <c r="AD36" s="10">
        <f t="shared" si="0"/>
        <v>272.23897912801743</v>
      </c>
      <c r="AE36" s="10" t="str">
        <f t="shared" si="1"/>
        <v>NA</v>
      </c>
    </row>
    <row r="37" spans="1:31">
      <c r="A37" t="s">
        <v>62</v>
      </c>
      <c r="B37" t="s">
        <v>68</v>
      </c>
      <c r="C37" t="s">
        <v>43</v>
      </c>
      <c r="D37">
        <v>2</v>
      </c>
      <c r="E37">
        <v>250</v>
      </c>
      <c r="F37" t="s">
        <v>31</v>
      </c>
      <c r="G37">
        <v>8.0000000000000002E-3</v>
      </c>
      <c r="H37" t="s">
        <v>31</v>
      </c>
      <c r="I37" s="17" t="s">
        <v>31</v>
      </c>
      <c r="J37" t="s">
        <v>31</v>
      </c>
      <c r="K37" t="str">
        <f t="shared" si="6"/>
        <v>NA</v>
      </c>
      <c r="L37" s="7">
        <v>25.45474201</v>
      </c>
      <c r="M37" t="s">
        <v>31</v>
      </c>
      <c r="N37" t="s">
        <v>31</v>
      </c>
      <c r="O37" t="s">
        <v>31</v>
      </c>
      <c r="R37" t="s">
        <v>31</v>
      </c>
      <c r="S37" t="s">
        <v>31</v>
      </c>
      <c r="T37" t="s">
        <v>31</v>
      </c>
      <c r="U37" t="s">
        <v>31</v>
      </c>
      <c r="V37" t="s">
        <v>31</v>
      </c>
      <c r="W37" t="s">
        <v>31</v>
      </c>
      <c r="X37" t="s">
        <v>31</v>
      </c>
      <c r="Y37" t="s">
        <v>31</v>
      </c>
      <c r="Z37" s="9" t="str">
        <f t="shared" si="2"/>
        <v>NA</v>
      </c>
      <c r="AA37" s="10" t="str">
        <f t="shared" si="3"/>
        <v>NA</v>
      </c>
      <c r="AB37" s="10" t="str">
        <f t="shared" si="4"/>
        <v>NA</v>
      </c>
      <c r="AC37" s="10" t="str">
        <f>IFERROR(Z37*N37, "NA")</f>
        <v>NA</v>
      </c>
      <c r="AD37" s="10" t="str">
        <f t="shared" si="0"/>
        <v>NA</v>
      </c>
      <c r="AE37" s="10" t="str">
        <f t="shared" si="1"/>
        <v>NA</v>
      </c>
    </row>
    <row r="38" spans="1:31">
      <c r="A38" t="s">
        <v>62</v>
      </c>
      <c r="B38" s="15" t="s">
        <v>53</v>
      </c>
      <c r="C38" t="s">
        <v>43</v>
      </c>
      <c r="D38">
        <v>5</v>
      </c>
      <c r="E38">
        <v>70</v>
      </c>
      <c r="F38" t="s">
        <v>31</v>
      </c>
      <c r="G38">
        <v>7.0999999999999994E-2</v>
      </c>
      <c r="H38" t="s">
        <v>31</v>
      </c>
      <c r="I38" s="16">
        <f>L38/M38</f>
        <v>77.135581848484847</v>
      </c>
      <c r="J38" t="s">
        <v>31</v>
      </c>
      <c r="K38">
        <f t="shared" si="6"/>
        <v>5.4766263112424234</v>
      </c>
      <c r="L38" s="7">
        <v>25.45474201</v>
      </c>
      <c r="M38">
        <v>0.33</v>
      </c>
      <c r="N38">
        <f>O38*(1-R38)</f>
        <v>7.6520399999999988E-2</v>
      </c>
      <c r="O38">
        <f>Q38*M38</f>
        <v>0.17391000000000001</v>
      </c>
      <c r="Q38">
        <v>0.52700000000000002</v>
      </c>
      <c r="R38">
        <v>0.56000000000000005</v>
      </c>
      <c r="S38">
        <v>0.58899999999999997</v>
      </c>
      <c r="T38">
        <v>0.11</v>
      </c>
      <c r="U38" s="13" t="s">
        <v>31</v>
      </c>
      <c r="V38" t="s">
        <v>31</v>
      </c>
      <c r="W38" t="s">
        <v>31</v>
      </c>
      <c r="X38" t="s">
        <v>31</v>
      </c>
      <c r="Y38" s="14">
        <v>0.19900000000000001</v>
      </c>
      <c r="Z38" s="9" t="str">
        <f t="shared" si="2"/>
        <v>NA</v>
      </c>
      <c r="AA38" s="10" t="str">
        <f t="shared" si="3"/>
        <v>NA</v>
      </c>
      <c r="AB38" s="10">
        <f t="shared" si="4"/>
        <v>25.170899999999996</v>
      </c>
      <c r="AC38" s="10">
        <f>IFERROR(AB38*N38, "NA")</f>
        <v>1.9260873363599995</v>
      </c>
      <c r="AD38" s="10">
        <f t="shared" si="0"/>
        <v>148.56986738112693</v>
      </c>
      <c r="AE38" s="10" t="str">
        <f t="shared" si="1"/>
        <v>NA</v>
      </c>
    </row>
    <row r="39" spans="1:31">
      <c r="A39" t="s">
        <v>62</v>
      </c>
      <c r="B39" t="s">
        <v>56</v>
      </c>
      <c r="C39" t="s">
        <v>57</v>
      </c>
      <c r="D39">
        <v>1</v>
      </c>
      <c r="E39" t="s">
        <v>31</v>
      </c>
      <c r="F39" t="s">
        <v>31</v>
      </c>
      <c r="G39" t="s">
        <v>31</v>
      </c>
      <c r="H39" t="s">
        <v>31</v>
      </c>
      <c r="I39" s="16">
        <f>L39/M39</f>
        <v>7.9670554021909235</v>
      </c>
      <c r="J39" t="s">
        <v>31</v>
      </c>
      <c r="K39" t="str">
        <f t="shared" si="6"/>
        <v>NA</v>
      </c>
      <c r="L39" s="7">
        <v>25.45474201</v>
      </c>
      <c r="M39">
        <v>3.1949999999999998</v>
      </c>
      <c r="N39">
        <v>0.23</v>
      </c>
      <c r="O39">
        <v>1.45</v>
      </c>
      <c r="R39">
        <v>0.86</v>
      </c>
      <c r="S39">
        <v>9.9000000000000005E-2</v>
      </c>
      <c r="T39">
        <v>6.2E-2</v>
      </c>
      <c r="U39">
        <v>0.69499999999999995</v>
      </c>
      <c r="V39">
        <v>0</v>
      </c>
      <c r="W39" t="s">
        <v>31</v>
      </c>
      <c r="X39">
        <v>0</v>
      </c>
      <c r="Y39" t="s">
        <v>31</v>
      </c>
      <c r="Z39" s="9">
        <f t="shared" si="2"/>
        <v>14.833699999999999</v>
      </c>
      <c r="AA39" s="10">
        <f t="shared" si="3"/>
        <v>4.3391999999999999</v>
      </c>
      <c r="AB39" s="10" t="str">
        <f t="shared" si="4"/>
        <v>NA</v>
      </c>
      <c r="AC39" s="10">
        <f>IFERROR(Z39*N39, "NA")</f>
        <v>3.4117509999999998</v>
      </c>
      <c r="AD39" s="10">
        <f t="shared" si="0"/>
        <v>27.181609235480284</v>
      </c>
      <c r="AE39" s="10" t="str">
        <f t="shared" si="1"/>
        <v>NA</v>
      </c>
    </row>
    <row r="40" spans="1:31">
      <c r="A40" t="s">
        <v>62</v>
      </c>
      <c r="B40" t="s">
        <v>69</v>
      </c>
      <c r="C40" t="s">
        <v>70</v>
      </c>
      <c r="D40">
        <v>1</v>
      </c>
      <c r="E40" t="s">
        <v>31</v>
      </c>
      <c r="F40" t="s">
        <v>31</v>
      </c>
      <c r="G40" t="s">
        <v>31</v>
      </c>
      <c r="H40" t="s">
        <v>31</v>
      </c>
      <c r="I40" s="17" t="s">
        <v>31</v>
      </c>
      <c r="J40" t="s">
        <v>31</v>
      </c>
      <c r="K40" t="str">
        <f t="shared" si="6"/>
        <v>NA</v>
      </c>
      <c r="L40" s="7">
        <v>25.45474201</v>
      </c>
      <c r="M40" t="s">
        <v>31</v>
      </c>
      <c r="N40" t="s">
        <v>31</v>
      </c>
      <c r="O40" t="s">
        <v>31</v>
      </c>
      <c r="R40" t="s">
        <v>31</v>
      </c>
      <c r="S40" t="s">
        <v>31</v>
      </c>
      <c r="T40" t="s">
        <v>31</v>
      </c>
      <c r="U40" t="s">
        <v>31</v>
      </c>
      <c r="V40" t="s">
        <v>31</v>
      </c>
      <c r="W40" t="s">
        <v>31</v>
      </c>
      <c r="X40" t="s">
        <v>31</v>
      </c>
      <c r="Y40" t="s">
        <v>31</v>
      </c>
      <c r="Z40" s="9" t="str">
        <f t="shared" si="2"/>
        <v>NA</v>
      </c>
      <c r="AA40" s="10" t="str">
        <f t="shared" si="3"/>
        <v>NA</v>
      </c>
      <c r="AB40" s="10" t="str">
        <f t="shared" si="4"/>
        <v>NA</v>
      </c>
      <c r="AC40" s="10" t="str">
        <f>IFERROR(Z40*N40, "NA")</f>
        <v>NA</v>
      </c>
      <c r="AD40" s="10" t="str">
        <f t="shared" si="0"/>
        <v>NA</v>
      </c>
      <c r="AE40" s="10" t="str">
        <f t="shared" si="1"/>
        <v>NA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A14" sqref="A14:XFD14"/>
    </sheetView>
  </sheetViews>
  <sheetFormatPr baseColWidth="10" defaultRowHeight="15" x14ac:dyDescent="0"/>
  <cols>
    <col min="1" max="1" width="15.83203125" bestFit="1" customWidth="1"/>
    <col min="2" max="2" width="22.5" bestFit="1" customWidth="1"/>
    <col min="3" max="3" width="22.5" customWidth="1"/>
    <col min="8" max="8" width="13.1640625" bestFit="1" customWidth="1"/>
    <col min="9" max="9" width="16" bestFit="1" customWidth="1"/>
  </cols>
  <sheetData>
    <row r="1" spans="1:10">
      <c r="A1" s="31" t="s">
        <v>79</v>
      </c>
      <c r="B1" s="31" t="s">
        <v>1</v>
      </c>
      <c r="C1" s="31" t="s">
        <v>11</v>
      </c>
      <c r="D1" s="32" t="s">
        <v>7</v>
      </c>
      <c r="E1" s="32" t="s">
        <v>81</v>
      </c>
      <c r="F1" s="32" t="s">
        <v>76</v>
      </c>
      <c r="G1" s="32" t="s">
        <v>83</v>
      </c>
      <c r="H1" s="27" t="s">
        <v>87</v>
      </c>
      <c r="I1" s="27" t="s">
        <v>88</v>
      </c>
      <c r="J1" s="33" t="s">
        <v>85</v>
      </c>
    </row>
    <row r="2" spans="1:10">
      <c r="A2" t="s">
        <v>84</v>
      </c>
      <c r="B2" s="26" t="s">
        <v>30</v>
      </c>
      <c r="C2" t="s">
        <v>82</v>
      </c>
      <c r="D2" s="7">
        <v>1.7333333333333336E-2</v>
      </c>
      <c r="E2" s="7">
        <v>2.1455380055672126E-2</v>
      </c>
      <c r="F2" s="7">
        <v>5.0789971999999999</v>
      </c>
      <c r="G2" s="7">
        <v>1.0727690027836063E-2</v>
      </c>
      <c r="H2" s="7">
        <v>0.13</v>
      </c>
      <c r="I2" s="7">
        <v>0</v>
      </c>
      <c r="J2" s="7">
        <f t="shared" ref="J2:J15" si="0">IFERROR(D2*F2, "NA")</f>
        <v>8.8035951466666679E-2</v>
      </c>
    </row>
    <row r="3" spans="1:10">
      <c r="A3" t="s">
        <v>84</v>
      </c>
      <c r="B3" s="26" t="s">
        <v>38</v>
      </c>
      <c r="C3" t="s">
        <v>39</v>
      </c>
      <c r="D3" s="7" t="s">
        <v>31</v>
      </c>
      <c r="E3" s="7" t="s">
        <v>31</v>
      </c>
      <c r="F3" s="7">
        <v>2.0816494999999993</v>
      </c>
      <c r="G3" s="7" t="s">
        <v>31</v>
      </c>
      <c r="H3" s="7">
        <v>11.738675562499999</v>
      </c>
      <c r="I3" s="7" t="s">
        <v>31</v>
      </c>
      <c r="J3" s="7" t="str">
        <f t="shared" si="0"/>
        <v>NA</v>
      </c>
    </row>
    <row r="4" spans="1:10">
      <c r="A4" t="s">
        <v>84</v>
      </c>
      <c r="B4" s="26" t="s">
        <v>40</v>
      </c>
      <c r="C4" t="s">
        <v>41</v>
      </c>
      <c r="D4" s="7" t="s">
        <v>31</v>
      </c>
      <c r="E4" s="7" t="s">
        <v>31</v>
      </c>
      <c r="F4" s="7">
        <v>1.0746525</v>
      </c>
      <c r="G4" s="7" t="s">
        <v>31</v>
      </c>
      <c r="H4" s="7">
        <v>31.303134833333335</v>
      </c>
      <c r="I4" s="7" t="s">
        <v>31</v>
      </c>
      <c r="J4" s="7" t="str">
        <f t="shared" si="0"/>
        <v>NA</v>
      </c>
    </row>
    <row r="5" spans="1:10">
      <c r="A5" t="s">
        <v>84</v>
      </c>
      <c r="B5" s="26" t="s">
        <v>44</v>
      </c>
      <c r="C5" t="s">
        <v>45</v>
      </c>
      <c r="D5" s="7" t="s">
        <v>31</v>
      </c>
      <c r="E5" s="7" t="s">
        <v>31</v>
      </c>
      <c r="F5" s="10">
        <v>3.59</v>
      </c>
      <c r="G5" s="7" t="s">
        <v>31</v>
      </c>
      <c r="H5" s="7">
        <v>13.415629214285715</v>
      </c>
      <c r="I5" s="7" t="s">
        <v>31</v>
      </c>
      <c r="J5" s="7" t="str">
        <f t="shared" si="0"/>
        <v>NA</v>
      </c>
    </row>
    <row r="6" spans="1:10">
      <c r="A6" t="s">
        <v>84</v>
      </c>
      <c r="B6" s="26" t="s">
        <v>46</v>
      </c>
      <c r="C6" t="s">
        <v>47</v>
      </c>
      <c r="D6" s="7">
        <v>0.62474999999999992</v>
      </c>
      <c r="E6" s="7">
        <v>0.63437600574632924</v>
      </c>
      <c r="F6" s="7">
        <v>5.1789819999999986</v>
      </c>
      <c r="G6" s="7">
        <v>0.25898291985723265</v>
      </c>
      <c r="H6" s="7">
        <v>41.981666666666662</v>
      </c>
      <c r="I6" s="7">
        <v>9.934027184939211</v>
      </c>
      <c r="J6" s="7">
        <f t="shared" si="0"/>
        <v>3.2355690044999985</v>
      </c>
    </row>
    <row r="7" spans="1:10">
      <c r="A7" t="s">
        <v>84</v>
      </c>
      <c r="B7" s="26" t="s">
        <v>48</v>
      </c>
      <c r="C7" t="s">
        <v>49</v>
      </c>
      <c r="D7" s="7" t="s">
        <v>31</v>
      </c>
      <c r="E7" s="7" t="s">
        <v>31</v>
      </c>
      <c r="F7" s="7">
        <v>4.3065269000000006</v>
      </c>
      <c r="G7" s="7" t="s">
        <v>31</v>
      </c>
      <c r="H7" s="7">
        <v>14.447600692307692</v>
      </c>
      <c r="I7" s="7" t="s">
        <v>31</v>
      </c>
      <c r="J7" s="7" t="str">
        <f t="shared" si="0"/>
        <v>NA</v>
      </c>
    </row>
    <row r="8" spans="1:10">
      <c r="A8" t="s">
        <v>84</v>
      </c>
      <c r="B8" s="26" t="s">
        <v>53</v>
      </c>
      <c r="C8" t="s">
        <v>43</v>
      </c>
      <c r="D8" s="7" t="s">
        <v>31</v>
      </c>
      <c r="E8" s="7" t="s">
        <v>31</v>
      </c>
      <c r="F8" s="7">
        <v>1.9260873363599995</v>
      </c>
      <c r="G8" s="7" t="s">
        <v>31</v>
      </c>
      <c r="H8" s="7">
        <v>56.914790606060606</v>
      </c>
      <c r="I8" s="7" t="s">
        <v>31</v>
      </c>
      <c r="J8" s="7" t="str">
        <f t="shared" si="0"/>
        <v>NA</v>
      </c>
    </row>
    <row r="9" spans="1:10">
      <c r="A9" t="s">
        <v>84</v>
      </c>
      <c r="B9" s="26" t="s">
        <v>54</v>
      </c>
      <c r="C9" t="s">
        <v>55</v>
      </c>
      <c r="D9" s="7" t="s">
        <v>31</v>
      </c>
      <c r="E9" s="7" t="s">
        <v>31</v>
      </c>
      <c r="F9" s="7">
        <v>2.7754416000000002</v>
      </c>
      <c r="G9" s="7" t="s">
        <v>31</v>
      </c>
      <c r="H9" s="7">
        <v>71.686568320610689</v>
      </c>
      <c r="I9" s="7" t="s">
        <v>31</v>
      </c>
      <c r="J9" s="7" t="str">
        <f t="shared" si="0"/>
        <v>NA</v>
      </c>
    </row>
    <row r="10" spans="1:10">
      <c r="A10" t="s">
        <v>84</v>
      </c>
      <c r="B10" s="26" t="s">
        <v>56</v>
      </c>
      <c r="C10" t="s">
        <v>57</v>
      </c>
      <c r="D10" s="7" t="s">
        <v>31</v>
      </c>
      <c r="E10" s="7" t="s">
        <v>31</v>
      </c>
      <c r="F10" s="7">
        <v>3.4117509999999998</v>
      </c>
      <c r="G10" s="7" t="s">
        <v>31</v>
      </c>
      <c r="H10" s="7">
        <v>5.8785229733959321</v>
      </c>
      <c r="I10" s="7" t="s">
        <v>31</v>
      </c>
      <c r="J10" s="7" t="str">
        <f t="shared" si="0"/>
        <v>NA</v>
      </c>
    </row>
    <row r="11" spans="1:10">
      <c r="A11" t="s">
        <v>84</v>
      </c>
      <c r="B11" s="26" t="s">
        <v>58</v>
      </c>
      <c r="C11" t="s">
        <v>59</v>
      </c>
      <c r="D11" s="7">
        <v>7.6999999999999999E-2</v>
      </c>
      <c r="E11" s="7" t="s">
        <v>31</v>
      </c>
      <c r="F11" s="7">
        <v>14.722417999999999</v>
      </c>
      <c r="G11" s="7" t="s">
        <v>31</v>
      </c>
      <c r="H11" s="7">
        <v>6</v>
      </c>
      <c r="I11" s="7" t="s">
        <v>31</v>
      </c>
      <c r="J11" s="7">
        <f t="shared" si="0"/>
        <v>1.1336261859999999</v>
      </c>
    </row>
    <row r="12" spans="1:10">
      <c r="A12" t="s">
        <v>84</v>
      </c>
      <c r="B12" s="26" t="s">
        <v>61</v>
      </c>
      <c r="C12" t="s">
        <v>59</v>
      </c>
      <c r="D12" s="7" t="s">
        <v>31</v>
      </c>
      <c r="E12" s="7" t="s">
        <v>31</v>
      </c>
      <c r="F12" s="7">
        <v>11.040159900000001</v>
      </c>
      <c r="G12" s="7" t="s">
        <v>31</v>
      </c>
      <c r="H12" s="7">
        <v>6</v>
      </c>
      <c r="I12" s="7" t="s">
        <v>31</v>
      </c>
      <c r="J12" s="7" t="str">
        <f t="shared" si="0"/>
        <v>NA</v>
      </c>
    </row>
    <row r="13" spans="1:10">
      <c r="A13" t="s">
        <v>62</v>
      </c>
      <c r="B13" t="s">
        <v>46</v>
      </c>
      <c r="C13" t="s">
        <v>47</v>
      </c>
      <c r="D13" s="7">
        <v>7.8200000000000006E-2</v>
      </c>
      <c r="E13" s="7">
        <v>4.8318733427108754E-2</v>
      </c>
      <c r="F13" s="7">
        <v>5.1789819999999986</v>
      </c>
      <c r="G13" s="7">
        <v>1.9726040318996264E-2</v>
      </c>
      <c r="H13" s="7">
        <v>8.9700000000000006</v>
      </c>
      <c r="I13" s="7">
        <v>0.25854722328168017</v>
      </c>
      <c r="J13" s="7">
        <f t="shared" si="0"/>
        <v>0.4049963923999999</v>
      </c>
    </row>
    <row r="14" spans="1:10">
      <c r="A14" t="s">
        <v>62</v>
      </c>
      <c r="B14" t="s">
        <v>53</v>
      </c>
      <c r="C14" t="s">
        <v>43</v>
      </c>
      <c r="D14" s="7" t="s">
        <v>31</v>
      </c>
      <c r="E14" s="7" t="s">
        <v>31</v>
      </c>
      <c r="F14" s="7">
        <v>1.9260873363599995</v>
      </c>
      <c r="G14" s="7" t="s">
        <v>31</v>
      </c>
      <c r="H14" s="7">
        <v>77.135581848484847</v>
      </c>
      <c r="I14" s="7" t="s">
        <v>31</v>
      </c>
      <c r="J14" s="7" t="str">
        <f t="shared" si="0"/>
        <v>NA</v>
      </c>
    </row>
    <row r="15" spans="1:10">
      <c r="A15" t="s">
        <v>62</v>
      </c>
      <c r="B15" t="s">
        <v>56</v>
      </c>
      <c r="C15" t="s">
        <v>57</v>
      </c>
      <c r="D15" s="7" t="s">
        <v>31</v>
      </c>
      <c r="E15" s="7" t="s">
        <v>31</v>
      </c>
      <c r="F15" s="7">
        <v>3.4117509999999998</v>
      </c>
      <c r="G15" s="7" t="s">
        <v>31</v>
      </c>
      <c r="H15" s="7">
        <v>7.9670554021909235</v>
      </c>
      <c r="I15" s="7" t="s">
        <v>31</v>
      </c>
      <c r="J15" s="7" t="str">
        <f t="shared" si="0"/>
        <v>NA</v>
      </c>
    </row>
    <row r="16" spans="1:10">
      <c r="D16" s="7"/>
      <c r="E16" s="7"/>
      <c r="F16" s="7"/>
      <c r="G16" s="7"/>
      <c r="H16" s="7"/>
      <c r="I16" s="7"/>
      <c r="J16" s="7"/>
    </row>
    <row r="17" spans="1:10">
      <c r="J17" s="7"/>
    </row>
    <row r="18" spans="1:10">
      <c r="J18" s="7"/>
    </row>
    <row r="19" spans="1:10">
      <c r="A19" s="13"/>
      <c r="B19" s="13"/>
      <c r="C19" s="13"/>
      <c r="D19" s="13"/>
      <c r="E19" s="13"/>
      <c r="F19" s="13"/>
      <c r="G19" s="13"/>
      <c r="H19" s="13"/>
      <c r="J19" s="7"/>
    </row>
    <row r="20" spans="1:10">
      <c r="A20" s="28"/>
      <c r="B20" s="28"/>
      <c r="C20" s="28"/>
      <c r="D20" s="28"/>
      <c r="E20" s="24"/>
      <c r="F20" s="24"/>
      <c r="G20" s="28"/>
      <c r="H20" s="29"/>
      <c r="J20" s="7"/>
    </row>
    <row r="21" spans="1:10">
      <c r="A21" s="24"/>
      <c r="B21" s="24"/>
      <c r="C21" s="24"/>
      <c r="D21" s="20"/>
      <c r="E21" s="21"/>
      <c r="F21" s="21"/>
      <c r="G21" s="21"/>
      <c r="H21" s="25"/>
      <c r="J21" s="7"/>
    </row>
    <row r="22" spans="1:10">
      <c r="A22" s="20"/>
      <c r="B22" s="20"/>
      <c r="C22" s="20"/>
      <c r="D22" s="20"/>
      <c r="E22" s="22"/>
      <c r="F22" s="22"/>
      <c r="G22" s="30"/>
      <c r="H22" s="25"/>
      <c r="J22" s="7"/>
    </row>
    <row r="23" spans="1:10">
      <c r="A23" s="20"/>
      <c r="B23" s="20"/>
      <c r="C23" s="20"/>
      <c r="D23" s="20"/>
      <c r="E23" s="22"/>
      <c r="F23" s="22"/>
      <c r="G23" s="30"/>
      <c r="H23" s="25"/>
      <c r="J23" s="7"/>
    </row>
    <row r="24" spans="1:10">
      <c r="A24" s="20"/>
      <c r="B24" s="20"/>
      <c r="C24" s="20"/>
      <c r="D24" s="20"/>
      <c r="E24" s="22"/>
      <c r="F24" s="22"/>
      <c r="G24" s="30"/>
      <c r="H24" s="25"/>
      <c r="J24" s="7"/>
    </row>
    <row r="25" spans="1:10">
      <c r="A25" s="20"/>
      <c r="B25" s="20"/>
      <c r="C25" s="20"/>
      <c r="D25" s="20"/>
      <c r="E25" s="22"/>
      <c r="F25" s="22"/>
      <c r="G25" s="30"/>
      <c r="H25" s="25"/>
    </row>
    <row r="26" spans="1:10">
      <c r="A26" s="24"/>
      <c r="B26" s="24"/>
      <c r="C26" s="24"/>
      <c r="D26" s="20"/>
      <c r="E26" s="22"/>
      <c r="F26" s="21"/>
      <c r="G26" s="21"/>
      <c r="H26" s="25"/>
    </row>
    <row r="27" spans="1:10">
      <c r="A27" s="20"/>
      <c r="B27" s="20"/>
      <c r="C27" s="20"/>
      <c r="D27" s="20"/>
      <c r="E27" s="22"/>
      <c r="F27" s="22"/>
      <c r="G27" s="30"/>
      <c r="H27" s="25"/>
    </row>
    <row r="28" spans="1:10">
      <c r="A28" s="20"/>
      <c r="B28" s="20"/>
      <c r="C28" s="20"/>
      <c r="D28" s="20"/>
      <c r="E28" s="22"/>
      <c r="F28" s="22"/>
      <c r="G28" s="30"/>
      <c r="H28" s="25"/>
    </row>
    <row r="29" spans="1:10">
      <c r="A29" s="20"/>
      <c r="B29" s="20"/>
      <c r="C29" s="20"/>
      <c r="D29" s="20"/>
      <c r="E29" s="22"/>
      <c r="F29" s="22"/>
      <c r="G29" s="30"/>
      <c r="H29" s="25"/>
    </row>
    <row r="30" spans="1:10">
      <c r="A30" s="20"/>
      <c r="B30" s="20"/>
      <c r="C30" s="20"/>
      <c r="D30" s="20"/>
      <c r="E30" s="22"/>
      <c r="F30" s="22"/>
      <c r="G30" s="30"/>
      <c r="H30" s="25"/>
    </row>
    <row r="31" spans="1:10">
      <c r="A31" s="19"/>
      <c r="B31" s="19"/>
      <c r="C31" s="19"/>
      <c r="D31" s="19"/>
      <c r="E31" s="21"/>
      <c r="F31" s="21"/>
      <c r="G31" s="23"/>
      <c r="H31" s="9"/>
    </row>
    <row r="32" spans="1:10">
      <c r="A32" s="19"/>
      <c r="B32" s="19"/>
      <c r="C32" s="19"/>
      <c r="D32" s="19"/>
      <c r="E32" s="21"/>
      <c r="F32" s="21"/>
      <c r="G32" s="23"/>
      <c r="H32" s="9"/>
    </row>
    <row r="33" spans="1:8">
      <c r="A33" s="24"/>
      <c r="B33" s="24"/>
      <c r="C33" s="24"/>
      <c r="D33" s="19"/>
      <c r="E33" s="22"/>
      <c r="F33" s="21"/>
      <c r="G33" s="21"/>
      <c r="H33" s="25"/>
    </row>
    <row r="34" spans="1:8">
      <c r="A34" s="19"/>
      <c r="B34" s="20"/>
      <c r="C34" s="20"/>
      <c r="D34" s="19"/>
      <c r="E34" s="22"/>
      <c r="F34" s="22"/>
      <c r="G34" s="23"/>
      <c r="H34" s="9"/>
    </row>
    <row r="35" spans="1:8">
      <c r="A35" s="19"/>
      <c r="B35" s="20"/>
      <c r="C35" s="20"/>
      <c r="D35" s="19"/>
      <c r="E35" s="22"/>
      <c r="F35" s="22"/>
      <c r="G35" s="23"/>
      <c r="H35" s="19"/>
    </row>
    <row r="36" spans="1:8">
      <c r="A36" s="19"/>
      <c r="B36" s="19"/>
      <c r="C36" s="19"/>
      <c r="D36" s="19"/>
      <c r="E36" s="22"/>
      <c r="F36" s="22"/>
      <c r="G36" s="23"/>
      <c r="H36" s="1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</vt:lpstr>
      <vt:lpstr>Imputation</vt:lpstr>
      <vt:lpstr>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2017-06-20T11:12:51Z</dcterms:created>
  <dcterms:modified xsi:type="dcterms:W3CDTF">2017-07-24T14:15:02Z</dcterms:modified>
</cp:coreProperties>
</file>