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760" windowHeight="16060" tabRatio="500" activeTab="1"/>
  </bookViews>
  <sheets>
    <sheet name="Metadata" sheetId="2" r:id="rId1"/>
    <sheet name="Data" sheetId="1" r:id="rId2"/>
    <sheet name="Guttal et al 2012" sheetId="3" r:id="rId3"/>
    <sheet name="Gasperin &amp; Pizo 201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24" i="1"/>
  <c r="F24" i="1"/>
  <c r="F23" i="1"/>
  <c r="E24" i="1"/>
  <c r="E23" i="1"/>
  <c r="D14" i="1"/>
  <c r="D4" i="1"/>
  <c r="D5" i="1"/>
  <c r="D3" i="1"/>
  <c r="B28" i="4"/>
  <c r="B27" i="4"/>
  <c r="B25" i="4"/>
  <c r="B24" i="4"/>
  <c r="B23" i="4"/>
  <c r="F26" i="4"/>
  <c r="F23" i="4"/>
  <c r="G23" i="4"/>
  <c r="E24" i="4"/>
  <c r="F24" i="4"/>
  <c r="F25" i="4"/>
  <c r="E27" i="4"/>
  <c r="E28" i="4"/>
  <c r="D28" i="4"/>
  <c r="D27" i="4"/>
  <c r="D25" i="4"/>
  <c r="D24" i="4"/>
  <c r="D23" i="4"/>
  <c r="I33" i="3"/>
  <c r="I34" i="3"/>
  <c r="I35" i="3"/>
  <c r="I36" i="3"/>
  <c r="H33" i="3"/>
  <c r="H34" i="3"/>
  <c r="H35" i="3"/>
  <c r="H36" i="3"/>
</calcChain>
</file>

<file path=xl/sharedStrings.xml><?xml version="1.0" encoding="utf-8"?>
<sst xmlns="http://schemas.openxmlformats.org/spreadsheetml/2006/main" count="414" uniqueCount="162">
  <si>
    <t>Pipra mentalis</t>
  </si>
  <si>
    <t>seed passage (min)</t>
  </si>
  <si>
    <t>seed regurgitation (min)</t>
  </si>
  <si>
    <t>Manacus vitellinus</t>
  </si>
  <si>
    <t>SD seed passage (min)</t>
  </si>
  <si>
    <t>SD seed regurgitation (min)</t>
  </si>
  <si>
    <t>study</t>
  </si>
  <si>
    <t>Worthington 1989</t>
  </si>
  <si>
    <t>species</t>
  </si>
  <si>
    <t>ref</t>
  </si>
  <si>
    <t>body mass</t>
  </si>
  <si>
    <t>Manacus candei</t>
  </si>
  <si>
    <t>Arremon aurantirostris</t>
  </si>
  <si>
    <t>Carythraustes poliogaster</t>
  </si>
  <si>
    <t>Euphonia gouldi</t>
  </si>
  <si>
    <t>Tachyphonus delatrii</t>
  </si>
  <si>
    <t>Ramphocelus passerinii</t>
  </si>
  <si>
    <t>Thraupis palmarum</t>
  </si>
  <si>
    <t>Mitrospingus cassinii</t>
  </si>
  <si>
    <t>Worthington, A. H. 1989. Adaptations for avian frugivory: assimilation efficiency and gut transit time of Manacus vitellinus and Pipra mentalis. - Oecologia 80: 381–389.</t>
  </si>
  <si>
    <t>Levey 1986</t>
  </si>
  <si>
    <t>Levey DJ (1986) Methods of seed processing by birds and seed deposition patterns. In: Estrada A Fleming TH (eds) Frugivores and seed dispersal. Dr. W. Junk Publishers Dordrecht  pp 142158</t>
  </si>
  <si>
    <t>fruit species</t>
  </si>
  <si>
    <t>Gut transit time was defined as the time from ingestion of a fruit to the first appearance of a marker in the feces (Warner1981)</t>
  </si>
  <si>
    <t>diet</t>
  </si>
  <si>
    <t>Casuarius casuarius</t>
  </si>
  <si>
    <t>Musophaga johnstoni</t>
  </si>
  <si>
    <t>Ceratogymna atrata</t>
  </si>
  <si>
    <t>Ceratogymna cylindricus</t>
  </si>
  <si>
    <t>Casuarius</t>
  </si>
  <si>
    <t>casuarius</t>
  </si>
  <si>
    <t>Aceratium</t>
  </si>
  <si>
    <t>sericoleopsis</t>
  </si>
  <si>
    <t>[29]</t>
  </si>
  <si>
    <t>Cryptocarya</t>
  </si>
  <si>
    <t>pleurosperma</t>
  </si>
  <si>
    <t>Davidsonia</t>
  </si>
  <si>
    <t>pruriens</t>
  </si>
  <si>
    <t>Elaeocarpus</t>
  </si>
  <si>
    <t>grandis</t>
  </si>
  <si>
    <t>Ficus</t>
  </si>
  <si>
    <t>crassipes</t>
  </si>
  <si>
    <t>Normanbya</t>
  </si>
  <si>
    <t>normanbyi</t>
  </si>
  <si>
    <t>Acmena</t>
  </si>
  <si>
    <t>divaricata</t>
  </si>
  <si>
    <t>Endiandra</t>
  </si>
  <si>
    <t>longipedicillata</t>
  </si>
  <si>
    <t>largiflorens</t>
  </si>
  <si>
    <t>Peripentadenia</t>
  </si>
  <si>
    <t>mearsii</t>
  </si>
  <si>
    <t>Musophaga</t>
  </si>
  <si>
    <t>johnstoni</t>
  </si>
  <si>
    <t>Syzygium</t>
  </si>
  <si>
    <t>parvifolium</t>
  </si>
  <si>
    <t>[43]</t>
  </si>
  <si>
    <t>impressicosta</t>
  </si>
  <si>
    <t>Psychotria</t>
  </si>
  <si>
    <t>mahonii</t>
  </si>
  <si>
    <t>Maesa</t>
  </si>
  <si>
    <t>lanceolata</t>
  </si>
  <si>
    <t>Ekebergia</t>
  </si>
  <si>
    <t>capensis</t>
  </si>
  <si>
    <t>Ceratogymna</t>
  </si>
  <si>
    <t>cylindricus</t>
  </si>
  <si>
    <t>Enantia</t>
  </si>
  <si>
    <t>chlorantha</t>
  </si>
  <si>
    <t>[44]</t>
  </si>
  <si>
    <t>Balthasarea</t>
  </si>
  <si>
    <t>schliebeni</t>
  </si>
  <si>
    <t>Maesopsis</t>
  </si>
  <si>
    <t>eminii</t>
  </si>
  <si>
    <t>Ilex</t>
  </si>
  <si>
    <t>mitis</t>
  </si>
  <si>
    <t>atrata</t>
  </si>
  <si>
    <t>Cleistopholis</t>
  </si>
  <si>
    <t>patens</t>
  </si>
  <si>
    <t>Strombosia</t>
  </si>
  <si>
    <t>scheffleri</t>
  </si>
  <si>
    <t>Xylopia</t>
  </si>
  <si>
    <t>hypolampra</t>
  </si>
  <si>
    <t>sp.</t>
  </si>
  <si>
    <t>Staudtia</t>
  </si>
  <si>
    <t>stipitata</t>
  </si>
  <si>
    <t>Rauwolfia</t>
  </si>
  <si>
    <t>macrophylla</t>
  </si>
  <si>
    <t>Lannea</t>
  </si>
  <si>
    <t>Aceratium sericoleopsis</t>
  </si>
  <si>
    <t>Cryptocarya pleurosperma</t>
  </si>
  <si>
    <t>Davidsonia pruriens</t>
  </si>
  <si>
    <t>Elaeocarpus grandis</t>
  </si>
  <si>
    <t>Ficus crassipes</t>
  </si>
  <si>
    <t>Normanbya normanbyi</t>
  </si>
  <si>
    <t>Acmena divaricata</t>
  </si>
  <si>
    <t>Endiandra longipedicillata</t>
  </si>
  <si>
    <t>Elaeocarpus largiflorens</t>
  </si>
  <si>
    <t>Peripentadenia mearsii</t>
  </si>
  <si>
    <t>Syzygium parvifolium</t>
  </si>
  <si>
    <t>Endiandra impressicosta</t>
  </si>
  <si>
    <t>Psychotria mahonii</t>
  </si>
  <si>
    <t>Maesa lanceolata</t>
  </si>
  <si>
    <t>Ekebergia capensis</t>
  </si>
  <si>
    <t>Enantia chlorantha</t>
  </si>
  <si>
    <t>Balthasarea schliebeni</t>
  </si>
  <si>
    <t>Maesopsis eminii</t>
  </si>
  <si>
    <t>Ilex mitis</t>
  </si>
  <si>
    <t>Cleistopholis patens</t>
  </si>
  <si>
    <t>Strombosia scheffleri</t>
  </si>
  <si>
    <t>Xylopia hypolampra</t>
  </si>
  <si>
    <t>Ficus sp.</t>
  </si>
  <si>
    <t>Staudtia stipitata</t>
  </si>
  <si>
    <t>Rauwolfia macrophylla</t>
  </si>
  <si>
    <t>Lannea sp.</t>
  </si>
  <si>
    <t>bird genera</t>
  </si>
  <si>
    <t>bird species</t>
  </si>
  <si>
    <t>plant genera</t>
  </si>
  <si>
    <t>plant species</t>
  </si>
  <si>
    <t>plant species 2</t>
  </si>
  <si>
    <t>seeds fed</t>
  </si>
  <si>
    <t>gut passage time (min)</t>
  </si>
  <si>
    <t>kurtosis</t>
  </si>
  <si>
    <t xml:space="preserve">rank </t>
  </si>
  <si>
    <t>reference</t>
  </si>
  <si>
    <t>bird species 2</t>
  </si>
  <si>
    <t>gut passage SD</t>
  </si>
  <si>
    <t>gut passage time</t>
  </si>
  <si>
    <t>regurgitation time</t>
  </si>
  <si>
    <t>Turdus albicollis</t>
  </si>
  <si>
    <t>Morus nigra</t>
  </si>
  <si>
    <t>Murraya paniculata</t>
  </si>
  <si>
    <t>Rapanea coriacea</t>
  </si>
  <si>
    <t>Turdus amaurochalinus</t>
  </si>
  <si>
    <t>Psychotria carthagenensis</t>
  </si>
  <si>
    <t>Rapanea umbellata</t>
  </si>
  <si>
    <t>Schinus terebinthifolia</t>
  </si>
  <si>
    <t>Turdus leucomelas</t>
  </si>
  <si>
    <t>Turdus rufiventris</t>
  </si>
  <si>
    <t>Stephanophorus diadematus</t>
  </si>
  <si>
    <t>Leandra sp.</t>
  </si>
  <si>
    <t>Saltator similis</t>
  </si>
  <si>
    <t>Eugenia uniflora</t>
  </si>
  <si>
    <t>regurgitation SD</t>
  </si>
  <si>
    <t>NA</t>
  </si>
  <si>
    <t>Gasperin &amp; Pizo 2012</t>
  </si>
  <si>
    <t>Gasperin &amp; Pizo 2013</t>
  </si>
  <si>
    <t>Gasperin &amp; Pizo 2014</t>
  </si>
  <si>
    <t>Gasperin &amp; Pizo 2015</t>
  </si>
  <si>
    <t>Gasperin &amp; Pizo 2016</t>
  </si>
  <si>
    <t>Gasperin &amp; Pizo 2017</t>
  </si>
  <si>
    <t>Guttal et al 2012</t>
  </si>
  <si>
    <t>Guttal et al 2013</t>
  </si>
  <si>
    <t>Guttal et al 2014</t>
  </si>
  <si>
    <t>Guttal et al 2015</t>
  </si>
  <si>
    <t>Gasperin, G. and Pizo, M. 2012. Passage time of seeds through the guts of frugivorous birds, a first assessment in Brazil. - Rev. Bras. Ornitol. 20: 48–51.</t>
  </si>
  <si>
    <t>Guttal, V. et al. 2011. Retention time variability as a mechanism for animal mediated Long-Distance dispersal. - PLoS One in press.</t>
  </si>
  <si>
    <t>Ramphastos dicolorus</t>
  </si>
  <si>
    <t>Ramphastos toco</t>
  </si>
  <si>
    <t>Elena feeding experiments 2017</t>
  </si>
  <si>
    <t>Elena feeding experiments 2018</t>
  </si>
  <si>
    <t>frugivore</t>
  </si>
  <si>
    <t>granivore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</si>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</sst>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4" fillId="0" borderId="0" xfId="0" applyNumberFormat="1" applyFont="1"/>
    <xf numFmtId="164" fontId="0" fillId="0" borderId="0" xfId="0" applyNumberFormat="1"/>
    <xf numFmtId="164" fontId="4" fillId="0" borderId="0" xfId="0" applyNumberFormat="1" applyFont="1"/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zoomScalePageLayoutView="150" workbookViewId="0">
      <selection activeCell="D6" sqref="D6"/>
    </sheetView>
  </sheetViews>
  <sheetFormatPr baseColWidth="10" defaultRowHeight="15" x14ac:dyDescent="0"/>
  <cols>
    <col min="1" max="1" width="18.83203125" bestFit="1" customWidth="1"/>
  </cols>
  <sheetData>
    <row r="1" spans="1:2">
      <c r="A1" s="1" t="s">
        <v>1</v>
      </c>
      <c r="B1" t="s">
        <v>23</v>
      </c>
    </row>
    <row r="2" spans="1:2">
      <c r="A2" s="1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9" sqref="B29"/>
    </sheetView>
  </sheetViews>
  <sheetFormatPr baseColWidth="10" defaultRowHeight="15" x14ac:dyDescent="0"/>
  <cols>
    <col min="1" max="1" width="22.1640625" bestFit="1" customWidth="1"/>
    <col min="2" max="2" width="9" bestFit="1" customWidth="1"/>
    <col min="3" max="3" width="11.33203125" bestFit="1" customWidth="1"/>
    <col min="4" max="4" width="10.1640625" bestFit="1" customWidth="1"/>
    <col min="5" max="5" width="16.83203125" bestFit="1" customWidth="1"/>
    <col min="6" max="6" width="19.33203125" bestFit="1" customWidth="1"/>
    <col min="7" max="7" width="21" bestFit="1" customWidth="1"/>
    <col min="8" max="8" width="23.5" bestFit="1" customWidth="1"/>
    <col min="9" max="9" width="18.6640625" bestFit="1" customWidth="1"/>
  </cols>
  <sheetData>
    <row r="1" spans="1:10">
      <c r="A1" s="1" t="s">
        <v>8</v>
      </c>
      <c r="B1" s="1" t="s">
        <v>24</v>
      </c>
      <c r="C1" s="1" t="s">
        <v>22</v>
      </c>
      <c r="D1" s="1" t="s">
        <v>10</v>
      </c>
      <c r="E1" s="1" t="s">
        <v>1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9</v>
      </c>
    </row>
    <row r="2" spans="1:10">
      <c r="A2" t="s">
        <v>0</v>
      </c>
      <c r="B2" t="s">
        <v>159</v>
      </c>
      <c r="C2">
        <v>4</v>
      </c>
      <c r="D2" s="6">
        <v>14.2</v>
      </c>
      <c r="E2" s="4">
        <v>11.5</v>
      </c>
      <c r="F2" s="4">
        <v>1.43</v>
      </c>
      <c r="G2">
        <v>8.6</v>
      </c>
      <c r="H2">
        <v>0.7</v>
      </c>
      <c r="I2" t="s">
        <v>7</v>
      </c>
      <c r="J2" t="s">
        <v>19</v>
      </c>
    </row>
    <row r="3" spans="1:10">
      <c r="A3" t="s">
        <v>3</v>
      </c>
      <c r="B3" t="s">
        <v>159</v>
      </c>
      <c r="C3">
        <v>4</v>
      </c>
      <c r="D3" s="6">
        <f>(16.9+18.9)/2</f>
        <v>17.899999999999999</v>
      </c>
      <c r="E3" s="4">
        <v>15.1</v>
      </c>
      <c r="F3" s="4">
        <v>2.2400000000000002</v>
      </c>
      <c r="G3">
        <v>6.8</v>
      </c>
      <c r="H3">
        <v>0.98</v>
      </c>
      <c r="I3" t="s">
        <v>7</v>
      </c>
      <c r="J3" t="s">
        <v>19</v>
      </c>
    </row>
    <row r="4" spans="1:10">
      <c r="A4" t="s">
        <v>0</v>
      </c>
      <c r="B4" t="s">
        <v>159</v>
      </c>
      <c r="C4">
        <v>7</v>
      </c>
      <c r="D4" s="6">
        <f>(12.5+17.2)/2</f>
        <v>14.85</v>
      </c>
      <c r="E4" s="4">
        <v>12.5</v>
      </c>
      <c r="F4" s="4">
        <v>6.3</v>
      </c>
      <c r="G4" t="s">
        <v>142</v>
      </c>
      <c r="H4" t="s">
        <v>142</v>
      </c>
      <c r="I4" t="s">
        <v>20</v>
      </c>
      <c r="J4" t="s">
        <v>21</v>
      </c>
    </row>
    <row r="5" spans="1:10">
      <c r="A5" t="s">
        <v>11</v>
      </c>
      <c r="B5" t="s">
        <v>159</v>
      </c>
      <c r="C5">
        <v>7</v>
      </c>
      <c r="D5" s="6">
        <f>(18.8+20.9)/2</f>
        <v>19.850000000000001</v>
      </c>
      <c r="E5" s="4">
        <v>10</v>
      </c>
      <c r="F5" s="4">
        <v>4.0999999999999996</v>
      </c>
      <c r="G5" t="s">
        <v>142</v>
      </c>
      <c r="H5" t="s">
        <v>142</v>
      </c>
      <c r="I5" t="s">
        <v>20</v>
      </c>
      <c r="J5" t="s">
        <v>21</v>
      </c>
    </row>
    <row r="6" spans="1:10">
      <c r="A6" t="s">
        <v>12</v>
      </c>
      <c r="B6" t="s">
        <v>160</v>
      </c>
      <c r="C6">
        <v>7</v>
      </c>
      <c r="D6" s="6">
        <v>34.5</v>
      </c>
      <c r="E6" s="4">
        <v>31.3</v>
      </c>
      <c r="F6" s="4">
        <v>11.1</v>
      </c>
      <c r="G6" t="s">
        <v>142</v>
      </c>
      <c r="H6" t="s">
        <v>142</v>
      </c>
      <c r="I6" t="s">
        <v>20</v>
      </c>
      <c r="J6" t="s">
        <v>21</v>
      </c>
    </row>
    <row r="7" spans="1:10">
      <c r="A7" t="s">
        <v>13</v>
      </c>
      <c r="B7" t="s">
        <v>160</v>
      </c>
      <c r="C7">
        <v>7</v>
      </c>
      <c r="D7" s="6">
        <v>41.8</v>
      </c>
      <c r="E7" s="4">
        <v>43.4</v>
      </c>
      <c r="F7" s="4">
        <v>39.200000000000003</v>
      </c>
      <c r="G7" t="s">
        <v>142</v>
      </c>
      <c r="H7" t="s">
        <v>142</v>
      </c>
      <c r="I7" t="s">
        <v>20</v>
      </c>
      <c r="J7" t="s">
        <v>21</v>
      </c>
    </row>
    <row r="8" spans="1:10">
      <c r="A8" t="s">
        <v>14</v>
      </c>
      <c r="B8" t="s">
        <v>159</v>
      </c>
      <c r="C8">
        <v>7</v>
      </c>
      <c r="D8" s="6">
        <v>14</v>
      </c>
      <c r="E8" s="4">
        <v>9.1999999999999993</v>
      </c>
      <c r="F8" s="4">
        <v>3.8</v>
      </c>
      <c r="G8" t="s">
        <v>142</v>
      </c>
      <c r="H8" t="s">
        <v>142</v>
      </c>
      <c r="I8" t="s">
        <v>20</v>
      </c>
      <c r="J8" t="s">
        <v>21</v>
      </c>
    </row>
    <row r="9" spans="1:10">
      <c r="A9" t="s">
        <v>15</v>
      </c>
      <c r="B9" t="s">
        <v>159</v>
      </c>
      <c r="C9">
        <v>7</v>
      </c>
      <c r="D9" s="6">
        <v>18</v>
      </c>
      <c r="E9" s="4">
        <v>22.5</v>
      </c>
      <c r="F9" s="4">
        <v>14.1</v>
      </c>
      <c r="G9" t="s">
        <v>142</v>
      </c>
      <c r="H9" t="s">
        <v>142</v>
      </c>
      <c r="I9" t="s">
        <v>20</v>
      </c>
      <c r="J9" t="s">
        <v>21</v>
      </c>
    </row>
    <row r="10" spans="1:10">
      <c r="A10" t="s">
        <v>16</v>
      </c>
      <c r="B10" t="s">
        <v>159</v>
      </c>
      <c r="C10">
        <v>7</v>
      </c>
      <c r="D10" s="6">
        <v>32</v>
      </c>
      <c r="E10" s="4">
        <v>32.200000000000003</v>
      </c>
      <c r="F10" s="4">
        <v>13.5</v>
      </c>
      <c r="G10" t="s">
        <v>142</v>
      </c>
      <c r="H10" t="s">
        <v>142</v>
      </c>
      <c r="I10" t="s">
        <v>20</v>
      </c>
      <c r="J10" t="s">
        <v>21</v>
      </c>
    </row>
    <row r="11" spans="1:10">
      <c r="A11" t="s">
        <v>17</v>
      </c>
      <c r="B11" t="s">
        <v>159</v>
      </c>
      <c r="C11">
        <v>7</v>
      </c>
      <c r="D11" s="6">
        <v>39</v>
      </c>
      <c r="E11" s="4">
        <v>15</v>
      </c>
      <c r="F11" s="4">
        <v>6.7</v>
      </c>
      <c r="G11" t="s">
        <v>142</v>
      </c>
      <c r="H11" t="s">
        <v>142</v>
      </c>
      <c r="I11" t="s">
        <v>20</v>
      </c>
      <c r="J11" t="s">
        <v>21</v>
      </c>
    </row>
    <row r="12" spans="1:10">
      <c r="A12" t="s">
        <v>18</v>
      </c>
      <c r="B12" t="s">
        <v>159</v>
      </c>
      <c r="C12">
        <v>7</v>
      </c>
      <c r="D12" s="6">
        <v>40.4</v>
      </c>
      <c r="E12" s="4">
        <v>23.1</v>
      </c>
      <c r="F12" s="4">
        <v>7.5</v>
      </c>
      <c r="G12" t="s">
        <v>142</v>
      </c>
      <c r="H12" t="s">
        <v>142</v>
      </c>
      <c r="I12" t="s">
        <v>20</v>
      </c>
      <c r="J12" t="s">
        <v>21</v>
      </c>
    </row>
    <row r="13" spans="1:10">
      <c r="A13" s="2" t="s">
        <v>25</v>
      </c>
      <c r="B13" t="s">
        <v>159</v>
      </c>
      <c r="C13">
        <v>11</v>
      </c>
      <c r="D13" s="7">
        <v>44000</v>
      </c>
      <c r="E13" s="5">
        <v>433.36363640000002</v>
      </c>
      <c r="F13" s="4">
        <v>306.27272727272725</v>
      </c>
      <c r="G13" t="s">
        <v>142</v>
      </c>
      <c r="H13" t="s">
        <v>142</v>
      </c>
      <c r="I13" t="s">
        <v>149</v>
      </c>
      <c r="J13" t="s">
        <v>154</v>
      </c>
    </row>
    <row r="14" spans="1:10">
      <c r="A14" s="2" t="s">
        <v>27</v>
      </c>
      <c r="B14" t="s">
        <v>159</v>
      </c>
      <c r="C14">
        <v>5</v>
      </c>
      <c r="D14" s="7">
        <f>(1348+1059)/2</f>
        <v>1203.5</v>
      </c>
      <c r="E14" s="5">
        <v>248.4</v>
      </c>
      <c r="F14" s="4">
        <v>26.4</v>
      </c>
      <c r="G14" t="s">
        <v>142</v>
      </c>
      <c r="H14" t="s">
        <v>142</v>
      </c>
      <c r="I14" t="s">
        <v>150</v>
      </c>
      <c r="J14" t="s">
        <v>154</v>
      </c>
    </row>
    <row r="15" spans="1:10">
      <c r="A15" s="2" t="s">
        <v>28</v>
      </c>
      <c r="B15" t="s">
        <v>159</v>
      </c>
      <c r="C15">
        <v>7</v>
      </c>
      <c r="D15" s="7">
        <v>921</v>
      </c>
      <c r="E15" s="5">
        <v>218.42857140000001</v>
      </c>
      <c r="F15" s="4">
        <v>28.571428571428573</v>
      </c>
      <c r="G15" t="s">
        <v>142</v>
      </c>
      <c r="H15" t="s">
        <v>142</v>
      </c>
      <c r="I15" t="s">
        <v>151</v>
      </c>
      <c r="J15" t="s">
        <v>154</v>
      </c>
    </row>
    <row r="16" spans="1:10">
      <c r="A16" s="2" t="s">
        <v>26</v>
      </c>
      <c r="B16" t="s">
        <v>159</v>
      </c>
      <c r="C16">
        <v>6</v>
      </c>
      <c r="D16" s="7">
        <v>240</v>
      </c>
      <c r="E16" s="5">
        <v>69.599999999999994</v>
      </c>
      <c r="F16" s="4">
        <v>17.633333333333333</v>
      </c>
      <c r="G16" t="s">
        <v>142</v>
      </c>
      <c r="H16" t="s">
        <v>142</v>
      </c>
      <c r="I16" t="s">
        <v>152</v>
      </c>
      <c r="J16" t="s">
        <v>154</v>
      </c>
    </row>
    <row r="17" spans="1:10">
      <c r="A17" t="s">
        <v>127</v>
      </c>
      <c r="B17" t="s">
        <v>159</v>
      </c>
      <c r="C17">
        <v>4</v>
      </c>
      <c r="D17" s="6">
        <v>54</v>
      </c>
      <c r="E17" s="4">
        <v>12.3</v>
      </c>
      <c r="F17" s="4" t="s">
        <v>142</v>
      </c>
      <c r="G17">
        <v>6.65</v>
      </c>
      <c r="H17">
        <v>3.4</v>
      </c>
      <c r="I17" t="s">
        <v>143</v>
      </c>
      <c r="J17" t="s">
        <v>153</v>
      </c>
    </row>
    <row r="18" spans="1:10">
      <c r="A18" t="s">
        <v>131</v>
      </c>
      <c r="B18" t="s">
        <v>159</v>
      </c>
      <c r="C18">
        <v>5</v>
      </c>
      <c r="D18" s="6">
        <v>57.9</v>
      </c>
      <c r="E18" s="4">
        <v>33.575000000000003</v>
      </c>
      <c r="F18" s="4">
        <v>5.25</v>
      </c>
      <c r="G18">
        <v>16.149999999999999</v>
      </c>
      <c r="H18" t="s">
        <v>142</v>
      </c>
      <c r="I18" t="s">
        <v>144</v>
      </c>
      <c r="J18" t="s">
        <v>153</v>
      </c>
    </row>
    <row r="19" spans="1:10">
      <c r="A19" t="s">
        <v>135</v>
      </c>
      <c r="B19" t="s">
        <v>159</v>
      </c>
      <c r="C19">
        <v>1</v>
      </c>
      <c r="D19" s="6">
        <v>69.099999999999994</v>
      </c>
      <c r="E19" s="4">
        <v>45</v>
      </c>
      <c r="F19" s="4"/>
      <c r="G19">
        <v>20</v>
      </c>
      <c r="H19" t="s">
        <v>142</v>
      </c>
      <c r="I19" t="s">
        <v>145</v>
      </c>
      <c r="J19" t="s">
        <v>153</v>
      </c>
    </row>
    <row r="20" spans="1:10">
      <c r="A20" t="s">
        <v>136</v>
      </c>
      <c r="B20" t="s">
        <v>159</v>
      </c>
      <c r="C20">
        <v>1</v>
      </c>
      <c r="D20" s="6">
        <v>66.8</v>
      </c>
      <c r="E20" s="4" t="s">
        <v>142</v>
      </c>
      <c r="F20" s="4" t="s">
        <v>142</v>
      </c>
      <c r="G20">
        <v>20</v>
      </c>
      <c r="H20" t="s">
        <v>142</v>
      </c>
      <c r="I20" t="s">
        <v>146</v>
      </c>
      <c r="J20" t="s">
        <v>153</v>
      </c>
    </row>
    <row r="21" spans="1:10">
      <c r="A21" t="s">
        <v>137</v>
      </c>
      <c r="B21" t="s">
        <v>159</v>
      </c>
      <c r="C21">
        <v>5</v>
      </c>
      <c r="D21" s="6">
        <v>35.4</v>
      </c>
      <c r="E21" s="4">
        <v>15</v>
      </c>
      <c r="F21" s="4">
        <v>6</v>
      </c>
      <c r="G21" t="s">
        <v>142</v>
      </c>
      <c r="H21" t="s">
        <v>142</v>
      </c>
      <c r="I21" t="s">
        <v>147</v>
      </c>
      <c r="J21" t="s">
        <v>153</v>
      </c>
    </row>
    <row r="22" spans="1:10">
      <c r="A22" t="s">
        <v>139</v>
      </c>
      <c r="B22" t="s">
        <v>159</v>
      </c>
      <c r="C22">
        <v>3</v>
      </c>
      <c r="D22" s="6">
        <v>43.29999999999999</v>
      </c>
      <c r="E22" s="4">
        <v>30.666666666666668</v>
      </c>
      <c r="F22" s="4">
        <v>19.600000000000001</v>
      </c>
      <c r="G22" t="s">
        <v>142</v>
      </c>
      <c r="H22" t="s">
        <v>142</v>
      </c>
      <c r="I22" t="s">
        <v>148</v>
      </c>
      <c r="J22" t="s">
        <v>153</v>
      </c>
    </row>
    <row r="23" spans="1:10">
      <c r="A23" t="s">
        <v>155</v>
      </c>
      <c r="B23" t="s">
        <v>159</v>
      </c>
      <c r="C23">
        <v>2</v>
      </c>
      <c r="D23" s="6">
        <v>331</v>
      </c>
      <c r="E23" s="4">
        <f>(24+31+17)/3</f>
        <v>24</v>
      </c>
      <c r="F23" s="4">
        <f>STDEV(24,31,17)</f>
        <v>7</v>
      </c>
      <c r="G23">
        <v>12</v>
      </c>
      <c r="H23" t="s">
        <v>142</v>
      </c>
      <c r="I23" t="s">
        <v>157</v>
      </c>
      <c r="J23" t="s">
        <v>142</v>
      </c>
    </row>
    <row r="24" spans="1:10">
      <c r="A24" t="s">
        <v>156</v>
      </c>
      <c r="B24" t="s">
        <v>159</v>
      </c>
      <c r="C24">
        <v>1</v>
      </c>
      <c r="D24" s="6">
        <v>618</v>
      </c>
      <c r="E24" s="4">
        <f>(56+50+30+35+45)/5</f>
        <v>43.2</v>
      </c>
      <c r="F24" s="4">
        <f>STDEV(56,50,30,35,45)/5</f>
        <v>2.1326040420106103</v>
      </c>
      <c r="G24" s="4">
        <f>(20+16+10+13+8+15+14+15)/8</f>
        <v>13.875</v>
      </c>
      <c r="H24" s="4">
        <f>STDEV(20,16,10,13,8,15,14,15)/8</f>
        <v>0.46018969303041607</v>
      </c>
      <c r="I24" t="s">
        <v>158</v>
      </c>
      <c r="J24" t="s"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1" zoomScale="125" zoomScaleNormal="125" zoomScalePageLayoutView="125" workbookViewId="0">
      <selection activeCell="C32" sqref="C32"/>
    </sheetView>
  </sheetViews>
  <sheetFormatPr baseColWidth="10" defaultRowHeight="15" x14ac:dyDescent="0"/>
  <cols>
    <col min="1" max="1" width="12.1640625" bestFit="1" customWidth="1"/>
    <col min="3" max="3" width="21.1640625" bestFit="1" customWidth="1"/>
    <col min="4" max="4" width="13.6640625" bestFit="1" customWidth="1"/>
    <col min="5" max="5" width="13.5" bestFit="1" customWidth="1"/>
    <col min="6" max="6" width="22.83203125" bestFit="1" customWidth="1"/>
    <col min="8" max="8" width="19.83203125" bestFit="1" customWidth="1"/>
    <col min="9" max="9" width="19.83203125" customWidth="1"/>
  </cols>
  <sheetData>
    <row r="1" spans="1:12" s="1" customFormat="1">
      <c r="A1" s="1" t="s">
        <v>113</v>
      </c>
      <c r="B1" s="1" t="s">
        <v>114</v>
      </c>
      <c r="C1" s="1" t="s">
        <v>123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124</v>
      </c>
      <c r="J1" s="1" t="s">
        <v>120</v>
      </c>
      <c r="K1" s="1" t="s">
        <v>121</v>
      </c>
      <c r="L1" s="1" t="s">
        <v>122</v>
      </c>
    </row>
    <row r="2" spans="1:12">
      <c r="A2" t="s">
        <v>29</v>
      </c>
      <c r="B2" t="s">
        <v>30</v>
      </c>
      <c r="C2" t="s">
        <v>25</v>
      </c>
      <c r="D2" t="s">
        <v>31</v>
      </c>
      <c r="E2" t="s">
        <v>32</v>
      </c>
      <c r="F2" t="s">
        <v>87</v>
      </c>
      <c r="G2">
        <v>405</v>
      </c>
      <c r="H2">
        <v>390</v>
      </c>
      <c r="I2">
        <v>422</v>
      </c>
      <c r="J2">
        <v>7.0250000000000004</v>
      </c>
      <c r="K2">
        <v>1</v>
      </c>
      <c r="L2" t="s">
        <v>33</v>
      </c>
    </row>
    <row r="3" spans="1:12">
      <c r="A3" t="s">
        <v>29</v>
      </c>
      <c r="B3" t="s">
        <v>30</v>
      </c>
      <c r="C3" t="s">
        <v>25</v>
      </c>
      <c r="D3" t="s">
        <v>34</v>
      </c>
      <c r="E3" t="s">
        <v>35</v>
      </c>
      <c r="F3" t="s">
        <v>88</v>
      </c>
      <c r="G3">
        <v>55</v>
      </c>
      <c r="H3">
        <v>370</v>
      </c>
      <c r="I3">
        <v>369</v>
      </c>
      <c r="J3">
        <v>5.9669999999999996</v>
      </c>
      <c r="K3">
        <v>2</v>
      </c>
      <c r="L3" t="s">
        <v>33</v>
      </c>
    </row>
    <row r="4" spans="1:12">
      <c r="A4" t="s">
        <v>29</v>
      </c>
      <c r="B4" t="s">
        <v>30</v>
      </c>
      <c r="C4" t="s">
        <v>25</v>
      </c>
      <c r="D4" t="s">
        <v>36</v>
      </c>
      <c r="E4" t="s">
        <v>37</v>
      </c>
      <c r="F4" t="s">
        <v>89</v>
      </c>
      <c r="G4">
        <v>79</v>
      </c>
      <c r="H4">
        <v>424</v>
      </c>
      <c r="I4">
        <v>379</v>
      </c>
      <c r="J4">
        <v>4.7930000000000001</v>
      </c>
      <c r="K4">
        <v>3</v>
      </c>
      <c r="L4" t="s">
        <v>33</v>
      </c>
    </row>
    <row r="5" spans="1:12">
      <c r="A5" t="s">
        <v>29</v>
      </c>
      <c r="B5" t="s">
        <v>30</v>
      </c>
      <c r="C5" t="s">
        <v>25</v>
      </c>
      <c r="D5" t="s">
        <v>38</v>
      </c>
      <c r="E5" t="s">
        <v>39</v>
      </c>
      <c r="F5" t="s">
        <v>90</v>
      </c>
      <c r="G5">
        <v>238</v>
      </c>
      <c r="H5">
        <v>403</v>
      </c>
      <c r="I5">
        <v>331</v>
      </c>
      <c r="J5">
        <v>4.0469999999999997</v>
      </c>
      <c r="K5">
        <v>4</v>
      </c>
      <c r="L5" t="s">
        <v>33</v>
      </c>
    </row>
    <row r="6" spans="1:12">
      <c r="A6" t="s">
        <v>29</v>
      </c>
      <c r="B6" t="s">
        <v>30</v>
      </c>
      <c r="C6" t="s">
        <v>25</v>
      </c>
      <c r="D6" t="s">
        <v>40</v>
      </c>
      <c r="E6" t="s">
        <v>41</v>
      </c>
      <c r="F6" t="s">
        <v>91</v>
      </c>
      <c r="G6">
        <v>5730</v>
      </c>
      <c r="H6">
        <v>379</v>
      </c>
      <c r="I6">
        <v>287</v>
      </c>
      <c r="J6">
        <v>3.44</v>
      </c>
      <c r="K6">
        <v>5</v>
      </c>
      <c r="L6" t="s">
        <v>33</v>
      </c>
    </row>
    <row r="7" spans="1:12">
      <c r="A7" t="s">
        <v>29</v>
      </c>
      <c r="B7" t="s">
        <v>30</v>
      </c>
      <c r="C7" t="s">
        <v>25</v>
      </c>
      <c r="D7" t="s">
        <v>42</v>
      </c>
      <c r="E7" t="s">
        <v>43</v>
      </c>
      <c r="F7" t="s">
        <v>92</v>
      </c>
      <c r="G7">
        <v>100</v>
      </c>
      <c r="H7">
        <v>279</v>
      </c>
      <c r="I7">
        <v>170</v>
      </c>
      <c r="J7">
        <v>2.2269999999999999</v>
      </c>
      <c r="K7">
        <v>6</v>
      </c>
      <c r="L7" t="s">
        <v>33</v>
      </c>
    </row>
    <row r="8" spans="1:12">
      <c r="A8" t="s">
        <v>29</v>
      </c>
      <c r="B8" t="s">
        <v>30</v>
      </c>
      <c r="C8" t="s">
        <v>25</v>
      </c>
      <c r="D8" t="s">
        <v>44</v>
      </c>
      <c r="E8" t="s">
        <v>45</v>
      </c>
      <c r="F8" t="s">
        <v>93</v>
      </c>
      <c r="G8">
        <v>4</v>
      </c>
      <c r="H8">
        <v>1615</v>
      </c>
      <c r="I8">
        <v>955</v>
      </c>
      <c r="J8">
        <v>2.0979999999999999</v>
      </c>
      <c r="K8">
        <v>7</v>
      </c>
      <c r="L8" t="s">
        <v>33</v>
      </c>
    </row>
    <row r="9" spans="1:12">
      <c r="A9" t="s">
        <v>29</v>
      </c>
      <c r="B9" t="s">
        <v>30</v>
      </c>
      <c r="C9" t="s">
        <v>25</v>
      </c>
      <c r="D9" t="s">
        <v>46</v>
      </c>
      <c r="E9" t="s">
        <v>47</v>
      </c>
      <c r="F9" t="s">
        <v>94</v>
      </c>
      <c r="G9">
        <v>127</v>
      </c>
      <c r="H9">
        <v>232</v>
      </c>
      <c r="I9">
        <v>132</v>
      </c>
      <c r="J9">
        <v>1.9419999999999999</v>
      </c>
      <c r="K9">
        <v>8</v>
      </c>
      <c r="L9" t="s">
        <v>33</v>
      </c>
    </row>
    <row r="10" spans="1:12">
      <c r="A10" t="s">
        <v>29</v>
      </c>
      <c r="B10" t="s">
        <v>30</v>
      </c>
      <c r="C10" t="s">
        <v>25</v>
      </c>
      <c r="D10" t="s">
        <v>38</v>
      </c>
      <c r="E10" t="s">
        <v>48</v>
      </c>
      <c r="F10" t="s">
        <v>95</v>
      </c>
      <c r="G10">
        <v>341</v>
      </c>
      <c r="H10">
        <v>197</v>
      </c>
      <c r="I10">
        <v>100</v>
      </c>
      <c r="J10">
        <v>1.546</v>
      </c>
      <c r="K10">
        <v>9</v>
      </c>
      <c r="L10" t="s">
        <v>33</v>
      </c>
    </row>
    <row r="11" spans="1:12">
      <c r="A11" t="s">
        <v>29</v>
      </c>
      <c r="B11" t="s">
        <v>30</v>
      </c>
      <c r="C11" t="s">
        <v>25</v>
      </c>
      <c r="D11" t="s">
        <v>49</v>
      </c>
      <c r="E11" t="s">
        <v>50</v>
      </c>
      <c r="F11" t="s">
        <v>96</v>
      </c>
      <c r="G11">
        <v>333</v>
      </c>
      <c r="H11">
        <v>245</v>
      </c>
      <c r="I11">
        <v>120</v>
      </c>
      <c r="J11">
        <v>1.4390000000000001</v>
      </c>
      <c r="K11">
        <v>10</v>
      </c>
      <c r="L11" t="s">
        <v>33</v>
      </c>
    </row>
    <row r="12" spans="1:12">
      <c r="A12" t="s">
        <v>29</v>
      </c>
      <c r="B12" t="s">
        <v>30</v>
      </c>
      <c r="C12" t="s">
        <v>25</v>
      </c>
      <c r="D12" t="s">
        <v>46</v>
      </c>
      <c r="E12" t="s">
        <v>56</v>
      </c>
      <c r="F12" t="s">
        <v>98</v>
      </c>
      <c r="G12">
        <v>125</v>
      </c>
      <c r="H12">
        <v>233</v>
      </c>
      <c r="I12">
        <v>104</v>
      </c>
      <c r="J12">
        <v>1.1950000000000001</v>
      </c>
      <c r="K12">
        <v>12</v>
      </c>
      <c r="L12" t="s">
        <v>33</v>
      </c>
    </row>
    <row r="13" spans="1:12">
      <c r="A13" t="s">
        <v>63</v>
      </c>
      <c r="B13" t="s">
        <v>74</v>
      </c>
      <c r="C13" t="s">
        <v>27</v>
      </c>
      <c r="D13" t="s">
        <v>75</v>
      </c>
      <c r="E13" t="s">
        <v>76</v>
      </c>
      <c r="F13" t="s">
        <v>106</v>
      </c>
      <c r="G13">
        <v>27</v>
      </c>
      <c r="H13">
        <v>212</v>
      </c>
      <c r="I13">
        <v>28</v>
      </c>
      <c r="J13">
        <v>0.104</v>
      </c>
      <c r="K13">
        <v>20</v>
      </c>
      <c r="L13" t="s">
        <v>67</v>
      </c>
    </row>
    <row r="14" spans="1:12">
      <c r="A14" t="s">
        <v>63</v>
      </c>
      <c r="B14" t="s">
        <v>74</v>
      </c>
      <c r="C14" t="s">
        <v>27</v>
      </c>
      <c r="D14" t="s">
        <v>79</v>
      </c>
      <c r="E14" t="s">
        <v>80</v>
      </c>
      <c r="F14" t="s">
        <v>108</v>
      </c>
      <c r="G14">
        <v>26</v>
      </c>
      <c r="H14">
        <v>210</v>
      </c>
      <c r="I14">
        <v>25</v>
      </c>
      <c r="J14">
        <v>8.5000000000000006E-2</v>
      </c>
      <c r="K14">
        <v>22</v>
      </c>
      <c r="L14" t="s">
        <v>67</v>
      </c>
    </row>
    <row r="15" spans="1:12">
      <c r="A15" t="s">
        <v>63</v>
      </c>
      <c r="B15" t="s">
        <v>74</v>
      </c>
      <c r="C15" t="s">
        <v>27</v>
      </c>
      <c r="D15" t="s">
        <v>82</v>
      </c>
      <c r="E15" t="s">
        <v>83</v>
      </c>
      <c r="F15" t="s">
        <v>110</v>
      </c>
      <c r="G15">
        <v>30</v>
      </c>
      <c r="H15">
        <v>345</v>
      </c>
      <c r="I15">
        <v>39</v>
      </c>
      <c r="J15">
        <v>7.5999999999999998E-2</v>
      </c>
      <c r="K15">
        <v>24</v>
      </c>
      <c r="L15" t="s">
        <v>67</v>
      </c>
    </row>
    <row r="16" spans="1:12">
      <c r="A16" t="s">
        <v>63</v>
      </c>
      <c r="B16" t="s">
        <v>74</v>
      </c>
      <c r="C16" t="s">
        <v>27</v>
      </c>
      <c r="D16" t="s">
        <v>84</v>
      </c>
      <c r="E16" t="s">
        <v>85</v>
      </c>
      <c r="F16" t="s">
        <v>111</v>
      </c>
      <c r="G16">
        <v>19</v>
      </c>
      <c r="H16">
        <v>186</v>
      </c>
      <c r="I16">
        <v>16</v>
      </c>
      <c r="J16">
        <v>4.3999999999999997E-2</v>
      </c>
      <c r="K16">
        <v>25</v>
      </c>
      <c r="L16" t="s">
        <v>67</v>
      </c>
    </row>
    <row r="17" spans="1:12">
      <c r="A17" t="s">
        <v>63</v>
      </c>
      <c r="B17" t="s">
        <v>74</v>
      </c>
      <c r="C17" t="s">
        <v>27</v>
      </c>
      <c r="D17" t="s">
        <v>70</v>
      </c>
      <c r="E17" t="s">
        <v>71</v>
      </c>
      <c r="F17" t="s">
        <v>104</v>
      </c>
      <c r="G17">
        <v>17</v>
      </c>
      <c r="H17">
        <v>289</v>
      </c>
      <c r="I17">
        <v>24</v>
      </c>
      <c r="J17">
        <v>4.1000000000000002E-2</v>
      </c>
      <c r="K17">
        <v>27</v>
      </c>
      <c r="L17" t="s">
        <v>67</v>
      </c>
    </row>
    <row r="18" spans="1:12">
      <c r="A18" t="s">
        <v>63</v>
      </c>
      <c r="B18" t="s">
        <v>64</v>
      </c>
      <c r="C18" t="s">
        <v>28</v>
      </c>
      <c r="D18" t="s">
        <v>65</v>
      </c>
      <c r="E18" t="s">
        <v>66</v>
      </c>
      <c r="F18" t="s">
        <v>102</v>
      </c>
      <c r="G18">
        <v>6</v>
      </c>
      <c r="H18">
        <v>288</v>
      </c>
      <c r="I18">
        <v>66</v>
      </c>
      <c r="J18">
        <v>0.315</v>
      </c>
      <c r="K18">
        <v>16</v>
      </c>
      <c r="L18" t="s">
        <v>67</v>
      </c>
    </row>
    <row r="19" spans="1:12">
      <c r="A19" t="s">
        <v>63</v>
      </c>
      <c r="B19" t="s">
        <v>64</v>
      </c>
      <c r="C19" t="s">
        <v>28</v>
      </c>
      <c r="D19" t="s">
        <v>70</v>
      </c>
      <c r="E19" t="s">
        <v>71</v>
      </c>
      <c r="F19" t="s">
        <v>104</v>
      </c>
      <c r="G19">
        <v>3</v>
      </c>
      <c r="H19">
        <v>267</v>
      </c>
      <c r="I19">
        <v>43</v>
      </c>
      <c r="J19">
        <v>0.156</v>
      </c>
      <c r="K19">
        <v>18</v>
      </c>
      <c r="L19" t="s">
        <v>67</v>
      </c>
    </row>
    <row r="20" spans="1:12">
      <c r="A20" t="s">
        <v>63</v>
      </c>
      <c r="B20" t="s">
        <v>64</v>
      </c>
      <c r="C20" t="s">
        <v>28</v>
      </c>
      <c r="D20" t="s">
        <v>77</v>
      </c>
      <c r="E20" t="s">
        <v>78</v>
      </c>
      <c r="F20" t="s">
        <v>107</v>
      </c>
      <c r="G20">
        <v>19</v>
      </c>
      <c r="H20">
        <v>251</v>
      </c>
      <c r="I20">
        <v>30</v>
      </c>
      <c r="J20">
        <v>8.5999999999999993E-2</v>
      </c>
      <c r="K20">
        <v>21</v>
      </c>
      <c r="L20" t="s">
        <v>67</v>
      </c>
    </row>
    <row r="21" spans="1:12">
      <c r="A21" t="s">
        <v>63</v>
      </c>
      <c r="B21" t="s">
        <v>64</v>
      </c>
      <c r="C21" t="s">
        <v>28</v>
      </c>
      <c r="D21" t="s">
        <v>40</v>
      </c>
      <c r="E21" t="s">
        <v>81</v>
      </c>
      <c r="F21" t="s">
        <v>109</v>
      </c>
      <c r="G21">
        <v>23</v>
      </c>
      <c r="H21">
        <v>209</v>
      </c>
      <c r="I21">
        <v>24</v>
      </c>
      <c r="J21">
        <v>7.9000000000000001E-2</v>
      </c>
      <c r="K21">
        <v>23</v>
      </c>
      <c r="L21" t="s">
        <v>67</v>
      </c>
    </row>
    <row r="22" spans="1:12">
      <c r="A22" t="s">
        <v>63</v>
      </c>
      <c r="B22" t="s">
        <v>64</v>
      </c>
      <c r="C22" t="s">
        <v>28</v>
      </c>
      <c r="D22" t="s">
        <v>86</v>
      </c>
      <c r="E22" t="s">
        <v>81</v>
      </c>
      <c r="F22" t="s">
        <v>112</v>
      </c>
      <c r="G22">
        <v>20</v>
      </c>
      <c r="H22">
        <v>198</v>
      </c>
      <c r="I22">
        <v>17</v>
      </c>
      <c r="J22">
        <v>4.3999999999999997E-2</v>
      </c>
      <c r="K22">
        <v>26</v>
      </c>
      <c r="L22" t="s">
        <v>67</v>
      </c>
    </row>
    <row r="23" spans="1:12">
      <c r="A23" t="s">
        <v>63</v>
      </c>
      <c r="B23" t="s">
        <v>64</v>
      </c>
      <c r="C23" t="s">
        <v>28</v>
      </c>
      <c r="D23" t="s">
        <v>79</v>
      </c>
      <c r="E23" t="s">
        <v>80</v>
      </c>
      <c r="F23" t="s">
        <v>108</v>
      </c>
      <c r="G23">
        <v>38</v>
      </c>
      <c r="H23">
        <v>154</v>
      </c>
      <c r="I23">
        <v>12</v>
      </c>
      <c r="J23">
        <v>3.5999999999999997E-2</v>
      </c>
      <c r="K23">
        <v>28</v>
      </c>
      <c r="L23" t="s">
        <v>67</v>
      </c>
    </row>
    <row r="24" spans="1:12">
      <c r="A24" t="s">
        <v>63</v>
      </c>
      <c r="B24" t="s">
        <v>64</v>
      </c>
      <c r="C24" t="s">
        <v>28</v>
      </c>
      <c r="D24" t="s">
        <v>82</v>
      </c>
      <c r="E24" t="s">
        <v>83</v>
      </c>
      <c r="F24" t="s">
        <v>110</v>
      </c>
      <c r="G24">
        <v>22</v>
      </c>
      <c r="H24">
        <v>162</v>
      </c>
      <c r="I24">
        <v>8</v>
      </c>
      <c r="J24">
        <v>1.4999999999999999E-2</v>
      </c>
      <c r="K24">
        <v>29</v>
      </c>
      <c r="L24" t="s">
        <v>67</v>
      </c>
    </row>
    <row r="25" spans="1:12">
      <c r="A25" t="s">
        <v>51</v>
      </c>
      <c r="B25" t="s">
        <v>52</v>
      </c>
      <c r="C25" t="s">
        <v>26</v>
      </c>
      <c r="D25" t="s">
        <v>53</v>
      </c>
      <c r="E25" t="s">
        <v>54</v>
      </c>
      <c r="F25" t="s">
        <v>97</v>
      </c>
      <c r="G25">
        <v>46</v>
      </c>
      <c r="H25">
        <v>40.1</v>
      </c>
      <c r="I25">
        <v>18.100000000000001</v>
      </c>
      <c r="J25">
        <v>1.222</v>
      </c>
      <c r="K25">
        <v>11</v>
      </c>
      <c r="L25" t="s">
        <v>55</v>
      </c>
    </row>
    <row r="26" spans="1:12">
      <c r="A26" t="s">
        <v>51</v>
      </c>
      <c r="B26" t="s">
        <v>52</v>
      </c>
      <c r="C26" t="s">
        <v>26</v>
      </c>
      <c r="D26" t="s">
        <v>57</v>
      </c>
      <c r="E26" t="s">
        <v>58</v>
      </c>
      <c r="F26" t="s">
        <v>99</v>
      </c>
      <c r="G26">
        <v>4</v>
      </c>
      <c r="H26">
        <v>46.4</v>
      </c>
      <c r="I26">
        <v>16.899999999999999</v>
      </c>
      <c r="J26">
        <v>0.79500000000000004</v>
      </c>
      <c r="K26">
        <v>13</v>
      </c>
      <c r="L26" t="s">
        <v>55</v>
      </c>
    </row>
    <row r="27" spans="1:12">
      <c r="A27" t="s">
        <v>51</v>
      </c>
      <c r="B27" t="s">
        <v>52</v>
      </c>
      <c r="C27" t="s">
        <v>26</v>
      </c>
      <c r="D27" t="s">
        <v>59</v>
      </c>
      <c r="E27" t="s">
        <v>60</v>
      </c>
      <c r="F27" t="s">
        <v>100</v>
      </c>
      <c r="G27">
        <v>6</v>
      </c>
      <c r="H27">
        <v>100.3</v>
      </c>
      <c r="I27">
        <v>29.2</v>
      </c>
      <c r="J27">
        <v>0.50800000000000001</v>
      </c>
      <c r="K27">
        <v>14</v>
      </c>
      <c r="L27" t="s">
        <v>55</v>
      </c>
    </row>
    <row r="28" spans="1:12">
      <c r="A28" t="s">
        <v>51</v>
      </c>
      <c r="B28" t="s">
        <v>52</v>
      </c>
      <c r="C28" t="s">
        <v>26</v>
      </c>
      <c r="D28" t="s">
        <v>61</v>
      </c>
      <c r="E28" t="s">
        <v>62</v>
      </c>
      <c r="F28" t="s">
        <v>101</v>
      </c>
      <c r="G28">
        <v>9</v>
      </c>
      <c r="H28">
        <v>67</v>
      </c>
      <c r="I28">
        <v>17</v>
      </c>
      <c r="J28">
        <v>0.38600000000000001</v>
      </c>
      <c r="K28">
        <v>15</v>
      </c>
      <c r="L28" t="s">
        <v>55</v>
      </c>
    </row>
    <row r="29" spans="1:12">
      <c r="A29" t="s">
        <v>51</v>
      </c>
      <c r="B29" t="s">
        <v>52</v>
      </c>
      <c r="C29" t="s">
        <v>26</v>
      </c>
      <c r="D29" t="s">
        <v>68</v>
      </c>
      <c r="E29" t="s">
        <v>69</v>
      </c>
      <c r="F29" t="s">
        <v>103</v>
      </c>
      <c r="G29">
        <v>3</v>
      </c>
      <c r="H29">
        <v>55.6</v>
      </c>
      <c r="I29">
        <v>9.3000000000000007</v>
      </c>
      <c r="J29">
        <v>0.16700000000000001</v>
      </c>
      <c r="K29">
        <v>17</v>
      </c>
      <c r="L29" t="s">
        <v>55</v>
      </c>
    </row>
    <row r="30" spans="1:12">
      <c r="A30" t="s">
        <v>51</v>
      </c>
      <c r="B30" t="s">
        <v>52</v>
      </c>
      <c r="C30" t="s">
        <v>26</v>
      </c>
      <c r="D30" t="s">
        <v>72</v>
      </c>
      <c r="E30" t="s">
        <v>73</v>
      </c>
      <c r="F30" t="s">
        <v>105</v>
      </c>
      <c r="G30">
        <v>4</v>
      </c>
      <c r="H30">
        <v>108.2</v>
      </c>
      <c r="I30">
        <v>15.3</v>
      </c>
      <c r="J30">
        <v>0.11899999999999999</v>
      </c>
      <c r="K30">
        <v>19</v>
      </c>
      <c r="L30" t="s">
        <v>55</v>
      </c>
    </row>
    <row r="32" spans="1:12">
      <c r="C32" s="1" t="s">
        <v>161</v>
      </c>
    </row>
    <row r="33" spans="3:9">
      <c r="C33" t="s">
        <v>25</v>
      </c>
      <c r="F33">
        <v>11</v>
      </c>
      <c r="H33">
        <f>AVERAGE(H2:H12)</f>
        <v>433.36363636363637</v>
      </c>
      <c r="I33">
        <f>AVERAGE(I2:I12)</f>
        <v>306.27272727272725</v>
      </c>
    </row>
    <row r="34" spans="3:9">
      <c r="C34" t="s">
        <v>27</v>
      </c>
      <c r="F34">
        <v>5</v>
      </c>
      <c r="H34">
        <f>AVERAGE(H13:H17)</f>
        <v>248.4</v>
      </c>
      <c r="I34">
        <f>AVERAGE(I13:I17)</f>
        <v>26.4</v>
      </c>
    </row>
    <row r="35" spans="3:9">
      <c r="C35" t="s">
        <v>28</v>
      </c>
      <c r="F35">
        <v>7</v>
      </c>
      <c r="H35">
        <f>AVERAGE(H18:H24)</f>
        <v>218.42857142857142</v>
      </c>
      <c r="I35">
        <f>AVERAGE(I18:I24)</f>
        <v>28.571428571428573</v>
      </c>
    </row>
    <row r="36" spans="3:9">
      <c r="C36" t="s">
        <v>26</v>
      </c>
      <c r="F36">
        <v>6</v>
      </c>
      <c r="H36">
        <f>AVERAGE(H25:H30)</f>
        <v>69.600000000000009</v>
      </c>
      <c r="I36">
        <f>AVERAGE(I25:I30)</f>
        <v>17.633333333333333</v>
      </c>
    </row>
  </sheetData>
  <sortState ref="A2:L30">
    <sortCondition ref="C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150" zoomScaleNormal="150" zoomScalePageLayoutView="150" workbookViewId="0">
      <selection activeCell="C26" sqref="C26"/>
    </sheetView>
  </sheetViews>
  <sheetFormatPr baseColWidth="10" defaultRowHeight="15" x14ac:dyDescent="0"/>
  <cols>
    <col min="1" max="1" width="24.6640625" bestFit="1" customWidth="1"/>
    <col min="3" max="3" width="22.33203125" bestFit="1" customWidth="1"/>
    <col min="4" max="4" width="15.33203125" bestFit="1" customWidth="1"/>
    <col min="5" max="5" width="13.6640625" bestFit="1" customWidth="1"/>
    <col min="6" max="6" width="16.33203125" bestFit="1" customWidth="1"/>
    <col min="7" max="7" width="14.83203125" bestFit="1" customWidth="1"/>
  </cols>
  <sheetData>
    <row r="1" spans="1:7">
      <c r="A1" s="3" t="s">
        <v>114</v>
      </c>
      <c r="B1" s="1" t="s">
        <v>10</v>
      </c>
      <c r="C1" s="1" t="s">
        <v>116</v>
      </c>
      <c r="D1" s="1" t="s">
        <v>125</v>
      </c>
      <c r="E1" s="1" t="s">
        <v>124</v>
      </c>
      <c r="F1" s="1" t="s">
        <v>126</v>
      </c>
      <c r="G1" s="1" t="s">
        <v>141</v>
      </c>
    </row>
    <row r="2" spans="1:7">
      <c r="A2" t="s">
        <v>127</v>
      </c>
      <c r="B2">
        <v>54</v>
      </c>
      <c r="C2" t="s">
        <v>140</v>
      </c>
    </row>
    <row r="3" spans="1:7">
      <c r="A3" t="s">
        <v>127</v>
      </c>
      <c r="B3">
        <v>54</v>
      </c>
      <c r="C3" t="s">
        <v>128</v>
      </c>
      <c r="D3">
        <v>12.3</v>
      </c>
    </row>
    <row r="4" spans="1:7">
      <c r="A4" t="s">
        <v>127</v>
      </c>
      <c r="B4">
        <v>54</v>
      </c>
      <c r="C4" t="s">
        <v>129</v>
      </c>
      <c r="F4">
        <v>6</v>
      </c>
      <c r="G4">
        <v>3.4</v>
      </c>
    </row>
    <row r="5" spans="1:7">
      <c r="A5" t="s">
        <v>127</v>
      </c>
      <c r="B5">
        <v>54</v>
      </c>
      <c r="C5" t="s">
        <v>130</v>
      </c>
      <c r="F5">
        <v>7.3</v>
      </c>
    </row>
    <row r="6" spans="1:7">
      <c r="A6" t="s">
        <v>131</v>
      </c>
      <c r="B6">
        <v>57.9</v>
      </c>
      <c r="C6" t="s">
        <v>138</v>
      </c>
      <c r="D6">
        <v>60</v>
      </c>
    </row>
    <row r="7" spans="1:7">
      <c r="A7" t="s">
        <v>131</v>
      </c>
      <c r="B7">
        <v>57.9</v>
      </c>
      <c r="C7" t="s">
        <v>129</v>
      </c>
      <c r="F7">
        <v>22.8</v>
      </c>
    </row>
    <row r="8" spans="1:7">
      <c r="A8" t="s">
        <v>131</v>
      </c>
      <c r="B8">
        <v>57.9</v>
      </c>
      <c r="C8" t="s">
        <v>132</v>
      </c>
      <c r="D8">
        <v>15.8</v>
      </c>
      <c r="E8">
        <v>3.9</v>
      </c>
    </row>
    <row r="9" spans="1:7">
      <c r="A9" t="s">
        <v>131</v>
      </c>
      <c r="B9">
        <v>57.9</v>
      </c>
      <c r="C9" t="s">
        <v>133</v>
      </c>
      <c r="D9">
        <v>42</v>
      </c>
      <c r="F9">
        <v>9.5</v>
      </c>
    </row>
    <row r="10" spans="1:7">
      <c r="A10" t="s">
        <v>131</v>
      </c>
      <c r="B10">
        <v>57.9</v>
      </c>
      <c r="C10" t="s">
        <v>134</v>
      </c>
      <c r="D10">
        <v>16.5</v>
      </c>
      <c r="E10">
        <v>6.6</v>
      </c>
    </row>
    <row r="11" spans="1:7">
      <c r="A11" t="s">
        <v>135</v>
      </c>
      <c r="B11">
        <v>69.099999999999994</v>
      </c>
      <c r="C11" t="s">
        <v>130</v>
      </c>
      <c r="D11">
        <v>45</v>
      </c>
      <c r="F11">
        <v>20</v>
      </c>
    </row>
    <row r="12" spans="1:7">
      <c r="A12" t="s">
        <v>136</v>
      </c>
      <c r="B12">
        <v>66.8</v>
      </c>
      <c r="C12" t="s">
        <v>130</v>
      </c>
      <c r="F12">
        <v>20</v>
      </c>
    </row>
    <row r="13" spans="1:7">
      <c r="A13" t="s">
        <v>137</v>
      </c>
      <c r="B13">
        <v>35.4</v>
      </c>
      <c r="C13" t="s">
        <v>109</v>
      </c>
      <c r="D13">
        <v>7</v>
      </c>
    </row>
    <row r="14" spans="1:7">
      <c r="A14" t="s">
        <v>137</v>
      </c>
      <c r="B14">
        <v>35.4</v>
      </c>
      <c r="C14" t="s">
        <v>138</v>
      </c>
      <c r="D14">
        <v>6.5</v>
      </c>
    </row>
    <row r="15" spans="1:7">
      <c r="A15" t="s">
        <v>137</v>
      </c>
      <c r="B15">
        <v>35.4</v>
      </c>
      <c r="C15" t="s">
        <v>128</v>
      </c>
      <c r="D15">
        <v>14.7</v>
      </c>
    </row>
    <row r="16" spans="1:7">
      <c r="A16" t="s">
        <v>137</v>
      </c>
      <c r="B16">
        <v>35.4</v>
      </c>
      <c r="C16" t="s">
        <v>132</v>
      </c>
      <c r="D16">
        <v>19.3</v>
      </c>
      <c r="E16">
        <v>6</v>
      </c>
    </row>
    <row r="17" spans="1:7">
      <c r="A17" t="s">
        <v>137</v>
      </c>
      <c r="B17">
        <v>35.4</v>
      </c>
      <c r="C17" t="s">
        <v>134</v>
      </c>
      <c r="D17">
        <v>27.5</v>
      </c>
    </row>
    <row r="18" spans="1:7">
      <c r="A18" t="s">
        <v>139</v>
      </c>
      <c r="B18">
        <v>43.3</v>
      </c>
      <c r="C18" t="s">
        <v>128</v>
      </c>
      <c r="D18">
        <v>27.5</v>
      </c>
    </row>
    <row r="19" spans="1:7">
      <c r="A19" t="s">
        <v>139</v>
      </c>
      <c r="B19">
        <v>43.3</v>
      </c>
      <c r="C19" t="s">
        <v>132</v>
      </c>
      <c r="D19">
        <v>32</v>
      </c>
    </row>
    <row r="20" spans="1:7">
      <c r="A20" t="s">
        <v>139</v>
      </c>
      <c r="B20">
        <v>43.3</v>
      </c>
      <c r="C20" t="s">
        <v>134</v>
      </c>
      <c r="D20">
        <v>32.5</v>
      </c>
      <c r="E20">
        <v>19.600000000000001</v>
      </c>
    </row>
    <row r="22" spans="1:7">
      <c r="A22" s="1" t="s">
        <v>161</v>
      </c>
    </row>
    <row r="23" spans="1:7">
      <c r="A23" t="s">
        <v>127</v>
      </c>
      <c r="B23">
        <f>AVERAGE(B2:B5)</f>
        <v>54</v>
      </c>
      <c r="C23">
        <v>4</v>
      </c>
      <c r="D23">
        <f>AVERAGE(D2:D5)</f>
        <v>12.3</v>
      </c>
      <c r="F23">
        <f t="shared" ref="F23:G23" si="0">AVERAGE(F2:F5)</f>
        <v>6.65</v>
      </c>
      <c r="G23">
        <f t="shared" si="0"/>
        <v>3.4</v>
      </c>
    </row>
    <row r="24" spans="1:7">
      <c r="A24" t="s">
        <v>131</v>
      </c>
      <c r="B24">
        <f>AVERAGE(B6:B10)</f>
        <v>57.9</v>
      </c>
      <c r="C24">
        <v>5</v>
      </c>
      <c r="D24">
        <f>AVERAGE(D6:D10)</f>
        <v>33.575000000000003</v>
      </c>
      <c r="E24">
        <f t="shared" ref="E24:F24" si="1">AVERAGE(E6:E10)</f>
        <v>5.25</v>
      </c>
      <c r="F24">
        <f t="shared" si="1"/>
        <v>16.149999999999999</v>
      </c>
    </row>
    <row r="25" spans="1:7">
      <c r="A25" t="s">
        <v>135</v>
      </c>
      <c r="B25">
        <f>AVERAGE(B11)</f>
        <v>69.099999999999994</v>
      </c>
      <c r="C25">
        <v>1</v>
      </c>
      <c r="D25">
        <f>AVERAGE(D11)</f>
        <v>45</v>
      </c>
      <c r="F25">
        <f t="shared" ref="F25:F26" si="2">AVERAGE(F11)</f>
        <v>20</v>
      </c>
    </row>
    <row r="26" spans="1:7">
      <c r="A26" t="s">
        <v>136</v>
      </c>
      <c r="B26">
        <v>66.8</v>
      </c>
      <c r="C26">
        <v>1</v>
      </c>
      <c r="F26">
        <f t="shared" si="2"/>
        <v>20</v>
      </c>
    </row>
    <row r="27" spans="1:7">
      <c r="A27" t="s">
        <v>137</v>
      </c>
      <c r="B27">
        <f>AVERAGE(B13:B17)</f>
        <v>35.4</v>
      </c>
      <c r="C27">
        <v>5</v>
      </c>
      <c r="D27">
        <f>AVERAGE(D13:D17)</f>
        <v>15</v>
      </c>
      <c r="E27">
        <f t="shared" ref="E27" si="3">AVERAGE(E13:E17)</f>
        <v>6</v>
      </c>
    </row>
    <row r="28" spans="1:7">
      <c r="A28" t="s">
        <v>139</v>
      </c>
      <c r="B28">
        <f>AVERAGE(B18:B20)</f>
        <v>43.29999999999999</v>
      </c>
      <c r="C28">
        <v>3</v>
      </c>
      <c r="D28">
        <f>AVERAGE(D18:D20)</f>
        <v>30.666666666666668</v>
      </c>
      <c r="E28">
        <f t="shared" ref="E28" si="4">AVERAGE(E18:E20)</f>
        <v>19.600000000000001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Data</vt:lpstr>
      <vt:lpstr>Guttal et al 2012</vt:lpstr>
      <vt:lpstr>Gasperin &amp; Pizo 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2017-07-12T11:29:05Z</dcterms:created>
  <dcterms:modified xsi:type="dcterms:W3CDTF">2017-08-14T13:40:17Z</dcterms:modified>
</cp:coreProperties>
</file>