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Documents/MS_Frangula/2022/Analisis_2022/Frangula_re-analysis/"/>
    </mc:Choice>
  </mc:AlternateContent>
  <xr:revisionPtr revIDLastSave="0" documentId="13_ncr:1_{0B7AD5D7-1896-3B46-8C49-ED4A75C437A1}" xr6:coauthVersionLast="47" xr6:coauthVersionMax="47" xr10:uidLastSave="{00000000-0000-0000-0000-000000000000}"/>
  <bookViews>
    <workbookView xWindow="10600" yWindow="-21100" windowWidth="21680" windowHeight="19460" xr2:uid="{2BF2032B-D5F4-1447-9302-BBAB06F7D5F0}"/>
  </bookViews>
  <sheets>
    <sheet name="data_2022" sheetId="1" r:id="rId1"/>
    <sheet name="pair_dispersal_distance" sheetId="2" r:id="rId2"/>
    <sheet name="buf15_variables" sheetId="3" r:id="rId3"/>
    <sheet name="Datos para tabla S1" sheetId="4" r:id="rId4"/>
  </sheets>
  <definedNames>
    <definedName name="disp_distance_by_mom_1" localSheetId="1">pair_dispersal_distance!$A$1:$D$36</definedName>
    <definedName name="glm_progeny" localSheetId="0">data_2022!$A$1:$AK$41</definedName>
  </definedName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2" i="4"/>
  <c r="V37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2" i="3"/>
  <c r="D2" i="3"/>
  <c r="L5" i="3"/>
  <c r="D29" i="3" s="1"/>
  <c r="E18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6" i="3"/>
  <c r="E17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C38" i="3"/>
  <c r="C37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6" i="3"/>
  <c r="D7" i="3"/>
  <c r="D5" i="3"/>
  <c r="D4" i="3"/>
  <c r="D3" i="3"/>
  <c r="M5" i="3"/>
  <c r="M4" i="3"/>
  <c r="M3" i="3"/>
  <c r="M2" i="3"/>
  <c r="L4" i="3"/>
  <c r="L3" i="3"/>
  <c r="L2" i="3"/>
  <c r="D30" i="3" l="1"/>
  <c r="D32" i="3"/>
  <c r="D33" i="3"/>
  <c r="D34" i="3"/>
  <c r="D35" i="3"/>
  <c r="D36" i="3"/>
  <c r="D3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FE256-9B2A-074F-9006-4A98AE980D35}" name="disp_distance_by_mom" type="6" refreshedVersion="8" background="1" saveData="1">
    <textPr sourceFile="/Users/em/Documents/MS_Frangula/2022/Analisis_2022/Frangula_re-analysis/disp_distance_by_mom.csv" thousands=" " comma="1">
      <textFields count="4">
        <textField/>
        <textField/>
        <textField/>
        <textField/>
      </textFields>
    </textPr>
  </connection>
  <connection id="2" xr16:uid="{FED8B036-0BF3-B942-94BB-EAC46257EA79}" name="glm_progeny" type="6" refreshedVersion="8" background="1" saveData="1">
    <textPr sourceFile="/Users/em/Documents/MS_Frangula/2022/Analisis_2022/Frangula_re-analysis/glm_progeny.txt" decimal="," thousands=".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<sst xmlns="http://schemas.openxmlformats.org/spreadsheetml/2006/main" count="340" uniqueCount="88">
  <si>
    <t>pop</t>
  </si>
  <si>
    <t>mother</t>
  </si>
  <si>
    <t>size.pop</t>
  </si>
  <si>
    <t>leng</t>
  </si>
  <si>
    <t>area</t>
  </si>
  <si>
    <t>zone</t>
  </si>
  <si>
    <t>dens</t>
  </si>
  <si>
    <t>buf5</t>
  </si>
  <si>
    <t>buf10</t>
  </si>
  <si>
    <t>buf15</t>
  </si>
  <si>
    <t>dbh</t>
  </si>
  <si>
    <t>nembr</t>
  </si>
  <si>
    <t>nembr_wo_unass</t>
  </si>
  <si>
    <t>npoll</t>
  </si>
  <si>
    <t>nassig</t>
  </si>
  <si>
    <t>pctassig</t>
  </si>
  <si>
    <t>nunassig</t>
  </si>
  <si>
    <t>pctunassig</t>
  </si>
  <si>
    <t>nself</t>
  </si>
  <si>
    <t>pctself</t>
  </si>
  <si>
    <t>nimm</t>
  </si>
  <si>
    <t>pctimm</t>
  </si>
  <si>
    <t>genediv</t>
  </si>
  <si>
    <t>allrich</t>
  </si>
  <si>
    <t>Fis</t>
  </si>
  <si>
    <t>dist_median</t>
  </si>
  <si>
    <t>dist_max</t>
  </si>
  <si>
    <t>kinship</t>
  </si>
  <si>
    <t>corrpat</t>
  </si>
  <si>
    <t>Nep</t>
  </si>
  <si>
    <t>JV</t>
  </si>
  <si>
    <t>JV0605</t>
  </si>
  <si>
    <t>up</t>
  </si>
  <si>
    <t>high</t>
  </si>
  <si>
    <t>JV0607</t>
  </si>
  <si>
    <t>JV0612</t>
  </si>
  <si>
    <t>down</t>
  </si>
  <si>
    <t>low</t>
  </si>
  <si>
    <t>JV0624</t>
  </si>
  <si>
    <t>JV0786</t>
  </si>
  <si>
    <t>JV0787</t>
  </si>
  <si>
    <t>JV0853</t>
  </si>
  <si>
    <t>PL</t>
  </si>
  <si>
    <t>S0043</t>
  </si>
  <si>
    <t>S0073</t>
  </si>
  <si>
    <t>S0075</t>
  </si>
  <si>
    <t>S0079</t>
  </si>
  <si>
    <t>S0088</t>
  </si>
  <si>
    <t>S0094</t>
  </si>
  <si>
    <t>S0109</t>
  </si>
  <si>
    <t>S0151</t>
  </si>
  <si>
    <t>S0157</t>
  </si>
  <si>
    <t>S0867</t>
  </si>
  <si>
    <t>S0868</t>
  </si>
  <si>
    <t>S0870</t>
  </si>
  <si>
    <t>SAUC</t>
  </si>
  <si>
    <t>4S0164</t>
  </si>
  <si>
    <t>4S0169</t>
  </si>
  <si>
    <t>4S0189</t>
  </si>
  <si>
    <t>4S0197</t>
  </si>
  <si>
    <t>4S0211</t>
  </si>
  <si>
    <t>4S0229</t>
  </si>
  <si>
    <t>4S0232</t>
  </si>
  <si>
    <t>4S0238</t>
  </si>
  <si>
    <t>ZP</t>
  </si>
  <si>
    <t>Z0357</t>
  </si>
  <si>
    <t>Z0377</t>
  </si>
  <si>
    <t>Z0386</t>
  </si>
  <si>
    <t>Z0562b</t>
  </si>
  <si>
    <t>Z0598</t>
  </si>
  <si>
    <t>Z0762</t>
  </si>
  <si>
    <t>Z0765</t>
  </si>
  <si>
    <t>Z0776</t>
  </si>
  <si>
    <t>Z0562mother</t>
  </si>
  <si>
    <t>medDispDist</t>
  </si>
  <si>
    <t>maxDispDist</t>
  </si>
  <si>
    <t>Sauc</t>
  </si>
  <si>
    <t>buf15.mean</t>
  </si>
  <si>
    <t>buf15.sd</t>
  </si>
  <si>
    <t>buf15.std.pop</t>
  </si>
  <si>
    <t>buf15.std.all</t>
  </si>
  <si>
    <t>buf15.range</t>
  </si>
  <si>
    <t>rango.&lt;5</t>
  </si>
  <si>
    <t>rango.&gt;5</t>
  </si>
  <si>
    <t>Assigned</t>
  </si>
  <si>
    <t>Unassigned</t>
  </si>
  <si>
    <t>Selfing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</si>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</sst>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0" fillId="2" borderId="0" xfId="0" applyFill="1"/>
    <xf numFmtId="4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m_progeny" connectionId="2" xr16:uid="{C4E7C0A3-43B4-C343-9717-56B81D6CE7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p_distance_by_mom_1" connectionId="1" xr16:uid="{5157458C-D305-6A46-8250-6AB2613D78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4955-FA79-094B-9655-0B94AE0368AE}">
  <dimension ref="A1:AD37"/>
  <sheetViews>
    <sheetView tabSelected="1" workbookViewId="0">
      <selection activeCell="AK1" sqref="AK1:AO36"/>
    </sheetView>
  </sheetViews>
  <sheetFormatPr baseColWidth="10" defaultRowHeight="16" x14ac:dyDescent="0.2"/>
  <cols>
    <col min="1" max="1" width="5.6640625" bestFit="1" customWidth="1"/>
    <col min="2" max="2" width="7.1640625" bestFit="1" customWidth="1"/>
    <col min="3" max="3" width="7.83203125" bestFit="1" customWidth="1"/>
    <col min="4" max="4" width="5.1640625" bestFit="1" customWidth="1"/>
    <col min="5" max="5" width="6.1640625" bestFit="1" customWidth="1"/>
    <col min="6" max="6" width="5.6640625" bestFit="1" customWidth="1"/>
    <col min="7" max="7" width="5" bestFit="1" customWidth="1"/>
    <col min="8" max="8" width="4.83203125" bestFit="1" customWidth="1"/>
    <col min="9" max="10" width="5.83203125" bestFit="1" customWidth="1"/>
    <col min="11" max="11" width="5.1640625" bestFit="1" customWidth="1"/>
    <col min="12" max="12" width="6.5" bestFit="1" customWidth="1"/>
    <col min="13" max="13" width="15.6640625" bestFit="1" customWidth="1"/>
    <col min="14" max="14" width="5.1640625" bestFit="1" customWidth="1"/>
    <col min="15" max="15" width="6.33203125" bestFit="1" customWidth="1"/>
    <col min="16" max="16" width="7.83203125" bestFit="1" customWidth="1"/>
    <col min="17" max="17" width="8.33203125" bestFit="1" customWidth="1"/>
    <col min="18" max="18" width="9.83203125" bestFit="1" customWidth="1"/>
    <col min="19" max="19" width="5.1640625" bestFit="1" customWidth="1"/>
    <col min="20" max="20" width="6.6640625" bestFit="1" customWidth="1"/>
    <col min="21" max="21" width="6" bestFit="1" customWidth="1"/>
    <col min="22" max="23" width="7.5" bestFit="1" customWidth="1"/>
    <col min="24" max="24" width="6.1640625" bestFit="1" customWidth="1"/>
    <col min="25" max="25" width="5.83203125" bestFit="1" customWidth="1"/>
    <col min="26" max="26" width="11.33203125" bestFit="1" customWidth="1"/>
    <col min="27" max="27" width="8.6640625" bestFit="1" customWidth="1"/>
    <col min="28" max="28" width="11.1640625" bestFit="1" customWidth="1"/>
    <col min="29" max="29" width="7" bestFit="1" customWidth="1"/>
    <col min="30" max="30" width="7.1640625" bestFit="1" customWidth="1"/>
    <col min="31" max="35" width="7.1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40</v>
      </c>
      <c r="D2">
        <v>290</v>
      </c>
      <c r="E2">
        <v>3725</v>
      </c>
      <c r="F2" t="s">
        <v>32</v>
      </c>
      <c r="G2" t="s">
        <v>33</v>
      </c>
      <c r="H2">
        <v>4</v>
      </c>
      <c r="I2">
        <v>6</v>
      </c>
      <c r="J2">
        <v>10</v>
      </c>
      <c r="K2">
        <v>10.8</v>
      </c>
      <c r="L2">
        <v>30</v>
      </c>
      <c r="M2">
        <v>18</v>
      </c>
      <c r="N2">
        <v>12</v>
      </c>
      <c r="O2" s="6">
        <v>15</v>
      </c>
      <c r="P2" s="6">
        <v>50</v>
      </c>
      <c r="Q2" s="6">
        <v>12</v>
      </c>
      <c r="R2" s="6">
        <v>40</v>
      </c>
      <c r="S2" s="6">
        <v>2</v>
      </c>
      <c r="T2" s="6">
        <v>6.67</v>
      </c>
      <c r="U2" s="6">
        <v>1</v>
      </c>
      <c r="V2" s="6">
        <v>3.33</v>
      </c>
      <c r="W2">
        <v>0.24</v>
      </c>
      <c r="X2">
        <v>2.67</v>
      </c>
      <c r="Y2">
        <v>-0.28999999999999998</v>
      </c>
      <c r="Z2" s="5">
        <v>17.1412981</v>
      </c>
      <c r="AA2" s="5">
        <v>82.656567199999998</v>
      </c>
      <c r="AB2">
        <v>0.14580847</v>
      </c>
      <c r="AC2">
        <v>5.0000000000000001E-3</v>
      </c>
      <c r="AD2">
        <v>183.82</v>
      </c>
    </row>
    <row r="3" spans="1:30" x14ac:dyDescent="0.2">
      <c r="A3" t="s">
        <v>30</v>
      </c>
      <c r="B3" t="s">
        <v>34</v>
      </c>
      <c r="C3">
        <v>40</v>
      </c>
      <c r="D3">
        <v>290</v>
      </c>
      <c r="E3">
        <v>3725</v>
      </c>
      <c r="F3" t="s">
        <v>32</v>
      </c>
      <c r="G3" t="s">
        <v>33</v>
      </c>
      <c r="H3">
        <v>3</v>
      </c>
      <c r="I3">
        <v>8</v>
      </c>
      <c r="J3">
        <v>8</v>
      </c>
      <c r="K3">
        <v>8.1999999999999993</v>
      </c>
      <c r="L3">
        <v>30</v>
      </c>
      <c r="M3">
        <v>20</v>
      </c>
      <c r="N3">
        <v>14</v>
      </c>
      <c r="O3" s="6">
        <v>19</v>
      </c>
      <c r="P3" s="6">
        <v>63.33</v>
      </c>
      <c r="Q3" s="6">
        <v>10</v>
      </c>
      <c r="R3" s="6">
        <v>33.33</v>
      </c>
      <c r="S3" s="6"/>
      <c r="T3" s="6">
        <v>0</v>
      </c>
      <c r="U3" s="6">
        <v>1</v>
      </c>
      <c r="V3" s="6">
        <v>3.33</v>
      </c>
      <c r="W3">
        <v>0.33</v>
      </c>
      <c r="X3">
        <v>3.02</v>
      </c>
      <c r="Y3">
        <v>-0.16</v>
      </c>
      <c r="Z3" s="5">
        <v>34.147024799999997</v>
      </c>
      <c r="AA3" s="5">
        <v>151.22144030000001</v>
      </c>
      <c r="AB3">
        <v>9.8381529999999995E-2</v>
      </c>
      <c r="AC3">
        <v>3.9E-2</v>
      </c>
      <c r="AD3">
        <v>25.51</v>
      </c>
    </row>
    <row r="4" spans="1:30" x14ac:dyDescent="0.2">
      <c r="A4" t="s">
        <v>30</v>
      </c>
      <c r="B4" t="s">
        <v>35</v>
      </c>
      <c r="C4">
        <v>40</v>
      </c>
      <c r="D4">
        <v>290</v>
      </c>
      <c r="E4">
        <v>3725</v>
      </c>
      <c r="F4" t="s">
        <v>36</v>
      </c>
      <c r="G4" t="s">
        <v>37</v>
      </c>
      <c r="H4">
        <v>3</v>
      </c>
      <c r="I4">
        <v>3</v>
      </c>
      <c r="J4">
        <v>3</v>
      </c>
      <c r="K4">
        <v>9.3000000000000007</v>
      </c>
      <c r="L4">
        <v>30</v>
      </c>
      <c r="M4">
        <v>17</v>
      </c>
      <c r="N4">
        <v>10</v>
      </c>
      <c r="O4" s="6">
        <v>14</v>
      </c>
      <c r="P4" s="6">
        <v>46.67</v>
      </c>
      <c r="Q4" s="6">
        <v>13</v>
      </c>
      <c r="R4" s="6">
        <v>43.33</v>
      </c>
      <c r="S4" s="6">
        <v>1</v>
      </c>
      <c r="T4" s="6">
        <v>3.33</v>
      </c>
      <c r="U4" s="6">
        <v>2</v>
      </c>
      <c r="V4" s="6">
        <v>6.67</v>
      </c>
      <c r="W4">
        <v>0.24</v>
      </c>
      <c r="X4">
        <v>2.17</v>
      </c>
      <c r="Y4">
        <v>-0.23</v>
      </c>
      <c r="Z4" s="5">
        <v>3.2209314999999998</v>
      </c>
      <c r="AA4" s="5">
        <v>156.02807340000001</v>
      </c>
      <c r="AB4">
        <v>0.19837803000000001</v>
      </c>
      <c r="AC4">
        <v>0.157</v>
      </c>
      <c r="AD4">
        <v>6.37</v>
      </c>
    </row>
    <row r="5" spans="1:30" x14ac:dyDescent="0.2">
      <c r="A5" t="s">
        <v>30</v>
      </c>
      <c r="B5" t="s">
        <v>38</v>
      </c>
      <c r="C5">
        <v>40</v>
      </c>
      <c r="D5">
        <v>290</v>
      </c>
      <c r="E5">
        <v>3725</v>
      </c>
      <c r="F5" t="s">
        <v>36</v>
      </c>
      <c r="G5" t="s">
        <v>37</v>
      </c>
      <c r="H5">
        <v>2</v>
      </c>
      <c r="I5">
        <v>2</v>
      </c>
      <c r="J5">
        <v>4</v>
      </c>
      <c r="K5">
        <v>18.3</v>
      </c>
      <c r="L5">
        <v>25</v>
      </c>
      <c r="M5">
        <v>24</v>
      </c>
      <c r="N5">
        <v>10</v>
      </c>
      <c r="O5" s="6">
        <v>24</v>
      </c>
      <c r="P5" s="6">
        <v>96</v>
      </c>
      <c r="Q5" s="6">
        <v>1</v>
      </c>
      <c r="R5" s="6">
        <v>4</v>
      </c>
      <c r="S5" s="6"/>
      <c r="T5" s="6">
        <v>0</v>
      </c>
      <c r="U5" s="6">
        <v>0</v>
      </c>
      <c r="V5" s="6">
        <v>0</v>
      </c>
      <c r="W5">
        <v>0.39</v>
      </c>
      <c r="X5">
        <v>3</v>
      </c>
      <c r="Y5">
        <v>-0.19</v>
      </c>
      <c r="Z5" s="5">
        <v>20.9601574</v>
      </c>
      <c r="AA5" s="5">
        <v>227.21601920000001</v>
      </c>
      <c r="AB5">
        <v>0.11552427999999999</v>
      </c>
      <c r="AC5">
        <v>0.44900000000000001</v>
      </c>
      <c r="AD5">
        <v>2.23</v>
      </c>
    </row>
    <row r="6" spans="1:30" x14ac:dyDescent="0.2">
      <c r="A6" t="s">
        <v>30</v>
      </c>
      <c r="B6" t="s">
        <v>39</v>
      </c>
      <c r="C6">
        <v>40</v>
      </c>
      <c r="D6">
        <v>290</v>
      </c>
      <c r="E6">
        <v>3725</v>
      </c>
      <c r="F6" t="s">
        <v>32</v>
      </c>
      <c r="G6" t="s">
        <v>37</v>
      </c>
      <c r="H6">
        <v>1</v>
      </c>
      <c r="I6">
        <v>1</v>
      </c>
      <c r="J6">
        <v>1</v>
      </c>
      <c r="K6">
        <v>27</v>
      </c>
      <c r="L6">
        <v>30</v>
      </c>
      <c r="M6">
        <v>21</v>
      </c>
      <c r="N6">
        <v>9</v>
      </c>
      <c r="O6" s="6">
        <v>13</v>
      </c>
      <c r="P6" s="6">
        <v>43.33</v>
      </c>
      <c r="Q6" s="6">
        <v>9</v>
      </c>
      <c r="R6" s="6">
        <v>30</v>
      </c>
      <c r="S6" s="6">
        <v>4</v>
      </c>
      <c r="T6" s="6">
        <v>13.33</v>
      </c>
      <c r="U6" s="6">
        <v>4</v>
      </c>
      <c r="V6" s="6">
        <v>13.33</v>
      </c>
      <c r="W6">
        <v>0.28000000000000003</v>
      </c>
      <c r="X6">
        <v>2.94</v>
      </c>
      <c r="Y6">
        <v>-0.14000000000000001</v>
      </c>
      <c r="Z6" s="5">
        <v>26.007391299999998</v>
      </c>
      <c r="AA6" s="5">
        <v>260.22461870000001</v>
      </c>
      <c r="AB6">
        <v>0.19357114</v>
      </c>
      <c r="AC6">
        <v>0.16500000000000001</v>
      </c>
      <c r="AD6">
        <v>6.06</v>
      </c>
    </row>
    <row r="7" spans="1:30" x14ac:dyDescent="0.2">
      <c r="A7" t="s">
        <v>30</v>
      </c>
      <c r="B7" t="s">
        <v>40</v>
      </c>
      <c r="C7">
        <v>40</v>
      </c>
      <c r="D7">
        <v>290</v>
      </c>
      <c r="E7">
        <v>3725</v>
      </c>
      <c r="F7" t="s">
        <v>32</v>
      </c>
      <c r="G7" t="s">
        <v>37</v>
      </c>
      <c r="H7">
        <v>1</v>
      </c>
      <c r="I7">
        <v>3</v>
      </c>
      <c r="J7">
        <v>5</v>
      </c>
      <c r="K7">
        <v>16.3</v>
      </c>
      <c r="L7">
        <v>30</v>
      </c>
      <c r="M7">
        <v>18</v>
      </c>
      <c r="N7">
        <v>10</v>
      </c>
      <c r="O7" s="6">
        <v>13</v>
      </c>
      <c r="P7" s="6">
        <v>43.33</v>
      </c>
      <c r="Q7" s="6">
        <v>12</v>
      </c>
      <c r="R7" s="6">
        <v>40</v>
      </c>
      <c r="S7" s="6">
        <v>3</v>
      </c>
      <c r="T7" s="6">
        <v>10</v>
      </c>
      <c r="U7" s="6">
        <v>2</v>
      </c>
      <c r="V7" s="6">
        <v>6.67</v>
      </c>
      <c r="W7">
        <v>0.23</v>
      </c>
      <c r="X7">
        <v>2.39</v>
      </c>
      <c r="Y7">
        <v>-0.02</v>
      </c>
      <c r="Z7" s="5">
        <v>19.664604000000001</v>
      </c>
      <c r="AA7" s="5">
        <v>68.517478100000005</v>
      </c>
      <c r="AB7">
        <v>0.2082019</v>
      </c>
      <c r="AC7">
        <v>5.7000000000000002E-2</v>
      </c>
      <c r="AD7">
        <v>17.64</v>
      </c>
    </row>
    <row r="8" spans="1:30" x14ac:dyDescent="0.2">
      <c r="A8" t="s">
        <v>30</v>
      </c>
      <c r="B8" t="s">
        <v>41</v>
      </c>
      <c r="C8">
        <v>40</v>
      </c>
      <c r="D8">
        <v>290</v>
      </c>
      <c r="E8">
        <v>3725</v>
      </c>
      <c r="F8" t="s">
        <v>36</v>
      </c>
      <c r="G8" t="s">
        <v>37</v>
      </c>
      <c r="H8">
        <v>3</v>
      </c>
      <c r="I8">
        <v>3</v>
      </c>
      <c r="J8">
        <v>5</v>
      </c>
      <c r="K8">
        <v>12</v>
      </c>
      <c r="L8">
        <v>30</v>
      </c>
      <c r="M8">
        <v>24</v>
      </c>
      <c r="N8">
        <v>6</v>
      </c>
      <c r="O8" s="6">
        <v>22</v>
      </c>
      <c r="P8" s="6">
        <v>73.33</v>
      </c>
      <c r="Q8" s="6">
        <v>6</v>
      </c>
      <c r="R8" s="6">
        <v>20</v>
      </c>
      <c r="S8" s="6"/>
      <c r="T8" s="6">
        <v>0</v>
      </c>
      <c r="U8" s="6">
        <v>2</v>
      </c>
      <c r="V8" s="6">
        <v>6.67</v>
      </c>
      <c r="W8">
        <v>0.31</v>
      </c>
      <c r="X8">
        <v>2.19</v>
      </c>
      <c r="Y8">
        <v>-0.12</v>
      </c>
      <c r="Z8" s="5">
        <v>3.9655768999999998</v>
      </c>
      <c r="AA8" s="5">
        <v>214.17786179999999</v>
      </c>
      <c r="AB8">
        <v>0.11353779999999999</v>
      </c>
      <c r="AC8">
        <v>0.41099999999999998</v>
      </c>
      <c r="AD8">
        <v>2.4300000000000002</v>
      </c>
    </row>
    <row r="9" spans="1:30" x14ac:dyDescent="0.2">
      <c r="A9" t="s">
        <v>55</v>
      </c>
      <c r="B9" t="s">
        <v>56</v>
      </c>
      <c r="C9">
        <v>88</v>
      </c>
      <c r="D9">
        <v>520</v>
      </c>
      <c r="E9">
        <v>10400</v>
      </c>
      <c r="F9" t="s">
        <v>32</v>
      </c>
      <c r="G9" t="s">
        <v>33</v>
      </c>
      <c r="H9">
        <v>4</v>
      </c>
      <c r="I9">
        <v>5</v>
      </c>
      <c r="J9">
        <v>7</v>
      </c>
      <c r="K9">
        <v>19.399999999999999</v>
      </c>
      <c r="L9">
        <v>14</v>
      </c>
      <c r="M9">
        <v>14</v>
      </c>
      <c r="N9">
        <v>9</v>
      </c>
      <c r="O9" s="6">
        <v>12</v>
      </c>
      <c r="P9" s="6">
        <v>85.71</v>
      </c>
      <c r="Q9" s="6"/>
      <c r="R9" s="6">
        <v>0</v>
      </c>
      <c r="S9" s="6"/>
      <c r="T9" s="6">
        <v>0</v>
      </c>
      <c r="U9" s="6">
        <v>2</v>
      </c>
      <c r="V9" s="6">
        <v>14.29</v>
      </c>
      <c r="W9">
        <v>0.42</v>
      </c>
      <c r="X9">
        <v>2.94</v>
      </c>
      <c r="Y9">
        <v>-0.03</v>
      </c>
      <c r="Z9" s="5">
        <v>13.378223</v>
      </c>
      <c r="AA9" s="5">
        <v>138.67192940000001</v>
      </c>
      <c r="AB9">
        <v>0.1353</v>
      </c>
      <c r="AC9">
        <v>0.42099999999999999</v>
      </c>
      <c r="AD9">
        <v>2.38</v>
      </c>
    </row>
    <row r="10" spans="1:30" x14ac:dyDescent="0.2">
      <c r="A10" t="s">
        <v>55</v>
      </c>
      <c r="B10" t="s">
        <v>57</v>
      </c>
      <c r="C10">
        <v>88</v>
      </c>
      <c r="D10">
        <v>520</v>
      </c>
      <c r="E10">
        <v>10400</v>
      </c>
      <c r="F10" t="s">
        <v>32</v>
      </c>
      <c r="G10" t="s">
        <v>37</v>
      </c>
      <c r="H10">
        <v>1</v>
      </c>
      <c r="I10">
        <v>1</v>
      </c>
      <c r="J10">
        <v>3</v>
      </c>
      <c r="K10">
        <v>22.3</v>
      </c>
      <c r="L10">
        <v>15</v>
      </c>
      <c r="M10">
        <v>15</v>
      </c>
      <c r="N10">
        <v>9</v>
      </c>
      <c r="O10" s="6">
        <v>14</v>
      </c>
      <c r="P10" s="6">
        <v>93.33</v>
      </c>
      <c r="Q10" s="6"/>
      <c r="R10" s="6">
        <v>0</v>
      </c>
      <c r="S10" s="6"/>
      <c r="T10" s="6">
        <v>0</v>
      </c>
      <c r="U10" s="6">
        <v>1</v>
      </c>
      <c r="V10" s="6">
        <v>6.67</v>
      </c>
      <c r="W10">
        <v>0.4</v>
      </c>
      <c r="X10">
        <v>2.4300000000000002</v>
      </c>
      <c r="Y10">
        <v>-0.27</v>
      </c>
      <c r="Z10" s="5">
        <v>14.502892449999999</v>
      </c>
      <c r="AA10" s="5">
        <v>207.94392830000001</v>
      </c>
      <c r="AB10">
        <v>0.1719213</v>
      </c>
      <c r="AC10">
        <v>0.127</v>
      </c>
      <c r="AD10">
        <v>7.87</v>
      </c>
    </row>
    <row r="11" spans="1:30" x14ac:dyDescent="0.2">
      <c r="A11" t="s">
        <v>55</v>
      </c>
      <c r="B11" t="s">
        <v>58</v>
      </c>
      <c r="C11">
        <v>88</v>
      </c>
      <c r="D11">
        <v>520</v>
      </c>
      <c r="E11">
        <v>10400</v>
      </c>
      <c r="F11" t="s">
        <v>32</v>
      </c>
      <c r="G11" t="s">
        <v>33</v>
      </c>
      <c r="H11">
        <v>2</v>
      </c>
      <c r="I11">
        <v>7</v>
      </c>
      <c r="J11">
        <v>8</v>
      </c>
      <c r="K11">
        <v>19.399999999999999</v>
      </c>
      <c r="L11">
        <v>15</v>
      </c>
      <c r="M11">
        <v>15</v>
      </c>
      <c r="N11">
        <v>11</v>
      </c>
      <c r="O11" s="6">
        <v>12</v>
      </c>
      <c r="P11" s="6">
        <v>80</v>
      </c>
      <c r="Q11" s="6"/>
      <c r="R11" s="6">
        <v>0</v>
      </c>
      <c r="S11" s="6"/>
      <c r="T11" s="6">
        <v>0</v>
      </c>
      <c r="U11" s="6">
        <v>3</v>
      </c>
      <c r="V11" s="6">
        <v>20</v>
      </c>
      <c r="W11">
        <v>0.41</v>
      </c>
      <c r="X11">
        <v>3.15</v>
      </c>
      <c r="Y11">
        <v>-0.14000000000000001</v>
      </c>
      <c r="Z11" s="5">
        <v>33.904763950000003</v>
      </c>
      <c r="AA11" s="5">
        <v>191.70782589999999</v>
      </c>
      <c r="AB11">
        <v>0.23054667000000001</v>
      </c>
      <c r="AC11">
        <v>1.9E-2</v>
      </c>
      <c r="AD11">
        <v>52.91</v>
      </c>
    </row>
    <row r="12" spans="1:30" x14ac:dyDescent="0.2">
      <c r="A12" t="s">
        <v>55</v>
      </c>
      <c r="B12" t="s">
        <v>59</v>
      </c>
      <c r="C12">
        <v>88</v>
      </c>
      <c r="D12">
        <v>520</v>
      </c>
      <c r="E12">
        <v>10400</v>
      </c>
      <c r="F12" t="s">
        <v>32</v>
      </c>
      <c r="G12" t="s">
        <v>33</v>
      </c>
      <c r="H12">
        <v>1</v>
      </c>
      <c r="I12">
        <v>3</v>
      </c>
      <c r="J12">
        <v>8</v>
      </c>
      <c r="K12">
        <v>13.1</v>
      </c>
      <c r="L12">
        <v>14</v>
      </c>
      <c r="M12">
        <v>14</v>
      </c>
      <c r="N12">
        <v>14</v>
      </c>
      <c r="O12" s="6">
        <v>13</v>
      </c>
      <c r="P12" s="6">
        <v>92.86</v>
      </c>
      <c r="Q12" s="6"/>
      <c r="R12" s="6">
        <v>0</v>
      </c>
      <c r="S12" s="6"/>
      <c r="T12" s="6">
        <v>0</v>
      </c>
      <c r="U12" s="6">
        <v>1</v>
      </c>
      <c r="V12" s="6">
        <v>7.14</v>
      </c>
      <c r="W12">
        <v>0.46</v>
      </c>
      <c r="X12">
        <v>3.19</v>
      </c>
      <c r="Y12">
        <v>-0.12</v>
      </c>
      <c r="Z12" s="5">
        <v>35.474905200000002</v>
      </c>
      <c r="AA12" s="5">
        <v>216.4230274</v>
      </c>
      <c r="AB12">
        <v>0.11101398</v>
      </c>
      <c r="AC12">
        <v>1.7000000000000001E-2</v>
      </c>
      <c r="AD12">
        <v>57.5</v>
      </c>
    </row>
    <row r="13" spans="1:30" x14ac:dyDescent="0.2">
      <c r="A13" t="s">
        <v>55</v>
      </c>
      <c r="B13" t="s">
        <v>60</v>
      </c>
      <c r="C13">
        <v>88</v>
      </c>
      <c r="D13">
        <v>520</v>
      </c>
      <c r="E13">
        <v>10400</v>
      </c>
      <c r="F13" t="s">
        <v>36</v>
      </c>
      <c r="G13" t="s">
        <v>33</v>
      </c>
      <c r="H13">
        <v>3</v>
      </c>
      <c r="I13">
        <v>3</v>
      </c>
      <c r="J13">
        <v>6</v>
      </c>
      <c r="K13">
        <v>14</v>
      </c>
      <c r="L13">
        <v>15</v>
      </c>
      <c r="M13">
        <v>15</v>
      </c>
      <c r="N13">
        <v>11</v>
      </c>
      <c r="O13" s="6">
        <v>14</v>
      </c>
      <c r="P13" s="6">
        <v>93.33</v>
      </c>
      <c r="Q13" s="6"/>
      <c r="R13" s="6">
        <v>0</v>
      </c>
      <c r="S13" s="6"/>
      <c r="T13" s="6">
        <v>0</v>
      </c>
      <c r="U13" s="6">
        <v>1</v>
      </c>
      <c r="V13" s="6">
        <v>6.67</v>
      </c>
      <c r="W13">
        <v>0.42</v>
      </c>
      <c r="X13">
        <v>2.96</v>
      </c>
      <c r="Y13">
        <v>-0.16</v>
      </c>
      <c r="Z13" s="5">
        <v>47.06783875</v>
      </c>
      <c r="AA13" s="5">
        <v>187.0265249</v>
      </c>
      <c r="AB13">
        <v>0.14717611999999999</v>
      </c>
      <c r="AC13">
        <v>6.6000000000000003E-2</v>
      </c>
      <c r="AD13">
        <v>15.23</v>
      </c>
    </row>
    <row r="14" spans="1:30" x14ac:dyDescent="0.2">
      <c r="A14" t="s">
        <v>55</v>
      </c>
      <c r="B14" t="s">
        <v>61</v>
      </c>
      <c r="C14">
        <v>88</v>
      </c>
      <c r="D14">
        <v>520</v>
      </c>
      <c r="E14">
        <v>10400</v>
      </c>
      <c r="F14" t="s">
        <v>36</v>
      </c>
      <c r="G14" t="s">
        <v>37</v>
      </c>
      <c r="H14">
        <v>1</v>
      </c>
      <c r="I14">
        <v>2</v>
      </c>
      <c r="J14">
        <v>2</v>
      </c>
      <c r="K14">
        <v>16.600000000000001</v>
      </c>
      <c r="L14">
        <v>15</v>
      </c>
      <c r="M14">
        <v>15</v>
      </c>
      <c r="N14">
        <v>3</v>
      </c>
      <c r="O14" s="6">
        <v>13</v>
      </c>
      <c r="P14" s="6">
        <v>86.67</v>
      </c>
      <c r="Q14" s="6"/>
      <c r="R14" s="6">
        <v>0</v>
      </c>
      <c r="S14" s="6">
        <v>2</v>
      </c>
      <c r="T14" s="6">
        <v>13.33</v>
      </c>
      <c r="U14" s="6">
        <v>0</v>
      </c>
      <c r="V14" s="6">
        <v>0</v>
      </c>
      <c r="W14">
        <v>0.28999999999999998</v>
      </c>
      <c r="X14">
        <v>1.75</v>
      </c>
      <c r="Y14">
        <v>-0.2</v>
      </c>
      <c r="Z14" s="5">
        <v>5.2301146999999997</v>
      </c>
      <c r="AA14" s="5">
        <v>39.678762599999999</v>
      </c>
      <c r="AB14">
        <v>0.38998111000000002</v>
      </c>
      <c r="AC14">
        <v>0.51500000000000001</v>
      </c>
      <c r="AD14">
        <v>1.94</v>
      </c>
    </row>
    <row r="15" spans="1:30" x14ac:dyDescent="0.2">
      <c r="A15" t="s">
        <v>55</v>
      </c>
      <c r="B15" t="s">
        <v>62</v>
      </c>
      <c r="C15">
        <v>88</v>
      </c>
      <c r="D15">
        <v>520</v>
      </c>
      <c r="E15">
        <v>10400</v>
      </c>
      <c r="F15" t="s">
        <v>36</v>
      </c>
      <c r="G15" t="s">
        <v>37</v>
      </c>
      <c r="H15">
        <v>1</v>
      </c>
      <c r="I15">
        <v>2</v>
      </c>
      <c r="J15">
        <v>3</v>
      </c>
      <c r="K15">
        <v>11.5</v>
      </c>
      <c r="L15">
        <v>15</v>
      </c>
      <c r="M15">
        <v>15</v>
      </c>
      <c r="N15">
        <v>6</v>
      </c>
      <c r="O15" s="6">
        <v>14</v>
      </c>
      <c r="P15" s="6">
        <v>93.33</v>
      </c>
      <c r="Q15" s="6"/>
      <c r="R15" s="6">
        <v>0</v>
      </c>
      <c r="S15" s="6"/>
      <c r="T15" s="6">
        <v>0</v>
      </c>
      <c r="U15" s="6">
        <v>1</v>
      </c>
      <c r="V15" s="6">
        <v>6.67</v>
      </c>
      <c r="W15">
        <v>0.42</v>
      </c>
      <c r="X15">
        <v>2.59</v>
      </c>
      <c r="Y15">
        <v>-0.21</v>
      </c>
      <c r="Z15" s="5">
        <v>20.030961000000001</v>
      </c>
      <c r="AA15" s="5">
        <v>272.77268650000002</v>
      </c>
      <c r="AB15">
        <v>0.18350035000000001</v>
      </c>
      <c r="AC15">
        <v>0.13700000000000001</v>
      </c>
      <c r="AD15">
        <v>7.29</v>
      </c>
    </row>
    <row r="16" spans="1:30" x14ac:dyDescent="0.2">
      <c r="A16" t="s">
        <v>55</v>
      </c>
      <c r="B16" t="s">
        <v>63</v>
      </c>
      <c r="C16">
        <v>88</v>
      </c>
      <c r="D16">
        <v>520</v>
      </c>
      <c r="E16">
        <v>10400</v>
      </c>
      <c r="F16" t="s">
        <v>36</v>
      </c>
      <c r="G16" t="s">
        <v>37</v>
      </c>
      <c r="H16">
        <v>1</v>
      </c>
      <c r="I16">
        <v>1</v>
      </c>
      <c r="J16">
        <v>1</v>
      </c>
      <c r="K16">
        <v>27.1</v>
      </c>
      <c r="L16">
        <v>14</v>
      </c>
      <c r="M16">
        <v>14</v>
      </c>
      <c r="N16">
        <v>10</v>
      </c>
      <c r="O16" s="6">
        <v>12</v>
      </c>
      <c r="P16" s="6">
        <v>85.71</v>
      </c>
      <c r="Q16" s="6"/>
      <c r="R16" s="6">
        <v>0</v>
      </c>
      <c r="S16" s="6">
        <v>1</v>
      </c>
      <c r="T16" s="6">
        <v>7.14</v>
      </c>
      <c r="U16" s="6">
        <v>1</v>
      </c>
      <c r="V16" s="6">
        <v>7.14</v>
      </c>
      <c r="W16">
        <v>0.45</v>
      </c>
      <c r="X16">
        <v>3</v>
      </c>
      <c r="Y16">
        <v>-0.14000000000000001</v>
      </c>
      <c r="Z16" s="5">
        <v>114.73227009999999</v>
      </c>
      <c r="AA16" s="5">
        <v>173.95970249999999</v>
      </c>
      <c r="AB16">
        <v>0.15062913999999999</v>
      </c>
      <c r="AC16">
        <v>1.7999999999999999E-2</v>
      </c>
      <c r="AD16">
        <v>54.59</v>
      </c>
    </row>
    <row r="17" spans="1:30" x14ac:dyDescent="0.2">
      <c r="A17" t="s">
        <v>42</v>
      </c>
      <c r="B17" t="s">
        <v>43</v>
      </c>
      <c r="C17">
        <v>144</v>
      </c>
      <c r="D17">
        <v>2200</v>
      </c>
      <c r="E17">
        <v>92000</v>
      </c>
      <c r="F17" t="s">
        <v>36</v>
      </c>
      <c r="G17" t="s">
        <v>37</v>
      </c>
      <c r="H17">
        <v>1</v>
      </c>
      <c r="I17">
        <v>1</v>
      </c>
      <c r="J17">
        <v>1</v>
      </c>
      <c r="K17">
        <v>13.7</v>
      </c>
      <c r="L17">
        <v>10</v>
      </c>
      <c r="M17">
        <v>10</v>
      </c>
      <c r="N17">
        <v>9</v>
      </c>
      <c r="O17" s="6">
        <v>9</v>
      </c>
      <c r="P17" s="6">
        <v>90</v>
      </c>
      <c r="Q17" s="6"/>
      <c r="R17" s="6">
        <v>0</v>
      </c>
      <c r="S17" s="6"/>
      <c r="T17" s="6">
        <v>0</v>
      </c>
      <c r="U17" s="6">
        <v>1</v>
      </c>
      <c r="V17" s="6">
        <v>10</v>
      </c>
      <c r="W17">
        <v>0.43</v>
      </c>
      <c r="X17">
        <v>2.56</v>
      </c>
      <c r="Y17">
        <v>-0.37</v>
      </c>
      <c r="Z17" s="5">
        <v>644.90634130000001</v>
      </c>
      <c r="AA17" s="5">
        <v>1314.481667</v>
      </c>
      <c r="AB17">
        <v>0.23847399999999999</v>
      </c>
      <c r="AC17">
        <v>0.38</v>
      </c>
      <c r="AD17">
        <v>2.63</v>
      </c>
    </row>
    <row r="18" spans="1:30" x14ac:dyDescent="0.2">
      <c r="A18" t="s">
        <v>42</v>
      </c>
      <c r="B18" t="s">
        <v>44</v>
      </c>
      <c r="C18">
        <v>144</v>
      </c>
      <c r="D18">
        <v>2200</v>
      </c>
      <c r="E18">
        <v>92000</v>
      </c>
      <c r="F18" t="s">
        <v>36</v>
      </c>
      <c r="G18" t="s">
        <v>37</v>
      </c>
      <c r="H18">
        <v>1</v>
      </c>
      <c r="I18">
        <v>2</v>
      </c>
      <c r="J18">
        <v>2</v>
      </c>
      <c r="K18">
        <v>11.8</v>
      </c>
      <c r="L18">
        <v>14</v>
      </c>
      <c r="M18">
        <v>14</v>
      </c>
      <c r="N18">
        <v>10</v>
      </c>
      <c r="O18" s="6">
        <v>12</v>
      </c>
      <c r="P18" s="6">
        <v>85.71</v>
      </c>
      <c r="Q18" s="6"/>
      <c r="R18" s="6">
        <v>0</v>
      </c>
      <c r="S18" s="6">
        <v>1</v>
      </c>
      <c r="T18" s="6">
        <v>7.14</v>
      </c>
      <c r="U18" s="6">
        <v>1</v>
      </c>
      <c r="V18" s="6">
        <v>7.14</v>
      </c>
      <c r="W18">
        <v>0.37</v>
      </c>
      <c r="X18">
        <v>2.48</v>
      </c>
      <c r="Y18">
        <v>-0.16</v>
      </c>
      <c r="Z18" s="5">
        <v>108.987869</v>
      </c>
      <c r="AA18" s="5">
        <v>226.49878430000001</v>
      </c>
      <c r="AB18">
        <v>0.36885277</v>
      </c>
      <c r="AC18">
        <v>0.51500000000000001</v>
      </c>
      <c r="AD18">
        <v>1.94</v>
      </c>
    </row>
    <row r="19" spans="1:30" x14ac:dyDescent="0.2">
      <c r="A19" t="s">
        <v>42</v>
      </c>
      <c r="B19" t="s">
        <v>45</v>
      </c>
      <c r="C19">
        <v>144</v>
      </c>
      <c r="D19">
        <v>2200</v>
      </c>
      <c r="E19">
        <v>92000</v>
      </c>
      <c r="F19" t="s">
        <v>32</v>
      </c>
      <c r="G19" t="s">
        <v>33</v>
      </c>
      <c r="H19">
        <v>1</v>
      </c>
      <c r="I19">
        <v>4</v>
      </c>
      <c r="J19">
        <v>4</v>
      </c>
      <c r="K19">
        <v>16.2</v>
      </c>
      <c r="L19">
        <v>14</v>
      </c>
      <c r="M19">
        <v>14</v>
      </c>
      <c r="N19">
        <v>7</v>
      </c>
      <c r="O19" s="6">
        <v>13</v>
      </c>
      <c r="P19" s="6">
        <v>92.86</v>
      </c>
      <c r="Q19" s="6"/>
      <c r="R19" s="6">
        <v>0</v>
      </c>
      <c r="S19" s="6"/>
      <c r="T19" s="6">
        <v>0</v>
      </c>
      <c r="U19" s="6">
        <v>1</v>
      </c>
      <c r="V19" s="6">
        <v>7.14</v>
      </c>
      <c r="W19">
        <v>0.47</v>
      </c>
      <c r="X19">
        <v>2.92</v>
      </c>
      <c r="Y19">
        <v>-0.12</v>
      </c>
      <c r="Z19" s="5">
        <v>18.1435967</v>
      </c>
      <c r="AA19" s="5">
        <v>527.84780330000001</v>
      </c>
      <c r="AB19">
        <v>0.16904242999999999</v>
      </c>
      <c r="AC19">
        <v>0.22600000000000001</v>
      </c>
      <c r="AD19">
        <v>4.43</v>
      </c>
    </row>
    <row r="20" spans="1:30" x14ac:dyDescent="0.2">
      <c r="A20" t="s">
        <v>42</v>
      </c>
      <c r="B20" t="s">
        <v>46</v>
      </c>
      <c r="C20">
        <v>144</v>
      </c>
      <c r="D20">
        <v>2200</v>
      </c>
      <c r="E20">
        <v>92000</v>
      </c>
      <c r="F20" t="s">
        <v>32</v>
      </c>
      <c r="G20" t="s">
        <v>33</v>
      </c>
      <c r="H20">
        <v>1</v>
      </c>
      <c r="I20">
        <v>3</v>
      </c>
      <c r="J20">
        <v>7</v>
      </c>
      <c r="K20">
        <v>15.8</v>
      </c>
      <c r="L20">
        <v>15</v>
      </c>
      <c r="M20">
        <v>15</v>
      </c>
      <c r="N20">
        <v>10</v>
      </c>
      <c r="O20" s="6">
        <v>15</v>
      </c>
      <c r="P20" s="6">
        <v>100</v>
      </c>
      <c r="Q20" s="6"/>
      <c r="R20" s="6">
        <v>0</v>
      </c>
      <c r="S20" s="6"/>
      <c r="T20" s="6">
        <v>0</v>
      </c>
      <c r="U20" s="6">
        <v>0</v>
      </c>
      <c r="V20" s="6">
        <v>0</v>
      </c>
      <c r="W20">
        <v>0.47</v>
      </c>
      <c r="X20">
        <v>2.94</v>
      </c>
      <c r="Y20">
        <v>-7.0000000000000007E-2</v>
      </c>
      <c r="Z20" s="5">
        <v>24.5690578</v>
      </c>
      <c r="AA20" s="5">
        <v>938.41819459999999</v>
      </c>
      <c r="AB20">
        <v>0.14324966</v>
      </c>
      <c r="AC20">
        <v>0.215</v>
      </c>
      <c r="AD20">
        <v>4.6500000000000004</v>
      </c>
    </row>
    <row r="21" spans="1:30" x14ac:dyDescent="0.2">
      <c r="A21" t="s">
        <v>42</v>
      </c>
      <c r="B21" t="s">
        <v>47</v>
      </c>
      <c r="C21">
        <v>144</v>
      </c>
      <c r="D21">
        <v>2200</v>
      </c>
      <c r="E21">
        <v>92000</v>
      </c>
      <c r="F21" t="s">
        <v>36</v>
      </c>
      <c r="G21" t="s">
        <v>33</v>
      </c>
      <c r="H21">
        <v>1</v>
      </c>
      <c r="I21">
        <v>3</v>
      </c>
      <c r="J21">
        <v>4</v>
      </c>
      <c r="K21">
        <v>25.5</v>
      </c>
      <c r="L21">
        <v>15</v>
      </c>
      <c r="M21">
        <v>15</v>
      </c>
      <c r="N21">
        <v>12</v>
      </c>
      <c r="O21" s="6">
        <v>13</v>
      </c>
      <c r="P21" s="6">
        <v>86.67</v>
      </c>
      <c r="Q21" s="6"/>
      <c r="R21" s="6">
        <v>0</v>
      </c>
      <c r="S21" s="6"/>
      <c r="T21" s="6">
        <v>0</v>
      </c>
      <c r="U21" s="6">
        <v>2</v>
      </c>
      <c r="V21" s="6">
        <v>13.33</v>
      </c>
      <c r="W21">
        <v>0.4</v>
      </c>
      <c r="X21">
        <v>3.06</v>
      </c>
      <c r="Y21">
        <v>-0.19</v>
      </c>
      <c r="Z21" s="5">
        <v>129.80598019999999</v>
      </c>
      <c r="AA21" s="5">
        <v>551.67830500000002</v>
      </c>
      <c r="AB21">
        <v>0.14255611000000001</v>
      </c>
      <c r="AC21">
        <v>2.5000000000000001E-2</v>
      </c>
      <c r="AD21">
        <v>40.6</v>
      </c>
    </row>
    <row r="22" spans="1:30" x14ac:dyDescent="0.2">
      <c r="A22" t="s">
        <v>42</v>
      </c>
      <c r="B22" t="s">
        <v>48</v>
      </c>
      <c r="C22">
        <v>144</v>
      </c>
      <c r="D22">
        <v>2200</v>
      </c>
      <c r="E22">
        <v>92000</v>
      </c>
      <c r="F22" t="s">
        <v>32</v>
      </c>
      <c r="G22" t="s">
        <v>37</v>
      </c>
      <c r="H22">
        <v>1</v>
      </c>
      <c r="I22">
        <v>2</v>
      </c>
      <c r="J22">
        <v>2</v>
      </c>
      <c r="K22">
        <v>9.5</v>
      </c>
      <c r="L22">
        <v>15</v>
      </c>
      <c r="M22">
        <v>15</v>
      </c>
      <c r="N22">
        <v>9</v>
      </c>
      <c r="O22" s="6">
        <v>15</v>
      </c>
      <c r="P22" s="6">
        <v>100</v>
      </c>
      <c r="Q22" s="6"/>
      <c r="R22" s="6">
        <v>0</v>
      </c>
      <c r="S22" s="6"/>
      <c r="T22" s="6">
        <v>0</v>
      </c>
      <c r="U22" s="6">
        <v>0</v>
      </c>
      <c r="V22" s="6">
        <v>0</v>
      </c>
      <c r="W22">
        <v>0.39</v>
      </c>
      <c r="X22">
        <v>2.2200000000000002</v>
      </c>
      <c r="Y22">
        <v>-0.09</v>
      </c>
      <c r="Z22" s="5">
        <v>41.541502100000002</v>
      </c>
      <c r="AA22" s="5">
        <v>1114.2045648999999</v>
      </c>
      <c r="AB22">
        <v>0.15580263</v>
      </c>
      <c r="AC22">
        <v>0.188</v>
      </c>
      <c r="AD22">
        <v>5.32</v>
      </c>
    </row>
    <row r="23" spans="1:30" x14ac:dyDescent="0.2">
      <c r="A23" t="s">
        <v>42</v>
      </c>
      <c r="B23" t="s">
        <v>49</v>
      </c>
      <c r="C23">
        <v>144</v>
      </c>
      <c r="D23">
        <v>2200</v>
      </c>
      <c r="E23">
        <v>92000</v>
      </c>
      <c r="F23" t="s">
        <v>32</v>
      </c>
      <c r="G23" t="s">
        <v>37</v>
      </c>
      <c r="H23">
        <v>1</v>
      </c>
      <c r="I23">
        <v>2</v>
      </c>
      <c r="J23">
        <v>2</v>
      </c>
      <c r="K23">
        <v>13.1</v>
      </c>
      <c r="L23">
        <v>11</v>
      </c>
      <c r="M23">
        <v>11</v>
      </c>
      <c r="N23">
        <v>7</v>
      </c>
      <c r="O23" s="6">
        <v>10</v>
      </c>
      <c r="P23" s="6">
        <v>90.91</v>
      </c>
      <c r="Q23" s="6"/>
      <c r="R23" s="6">
        <v>0</v>
      </c>
      <c r="S23" s="6">
        <v>1</v>
      </c>
      <c r="T23" s="6">
        <v>9.09</v>
      </c>
      <c r="U23" s="6">
        <v>0</v>
      </c>
      <c r="V23" s="6">
        <v>0</v>
      </c>
      <c r="W23">
        <v>0.33</v>
      </c>
      <c r="X23">
        <v>2.1800000000000002</v>
      </c>
      <c r="Y23">
        <v>-0.17</v>
      </c>
      <c r="Z23" s="5">
        <v>29.777474699999999</v>
      </c>
      <c r="AA23" s="5">
        <v>497.97365280000002</v>
      </c>
      <c r="AB23">
        <v>0.23505688999999999</v>
      </c>
      <c r="AC23">
        <v>0.33500000000000002</v>
      </c>
      <c r="AD23">
        <v>2.99</v>
      </c>
    </row>
    <row r="24" spans="1:30" x14ac:dyDescent="0.2">
      <c r="A24" t="s">
        <v>42</v>
      </c>
      <c r="B24" t="s">
        <v>50</v>
      </c>
      <c r="C24">
        <v>144</v>
      </c>
      <c r="D24">
        <v>2200</v>
      </c>
      <c r="E24">
        <v>92000</v>
      </c>
      <c r="F24" t="s">
        <v>36</v>
      </c>
      <c r="G24" t="s">
        <v>37</v>
      </c>
      <c r="H24">
        <v>1</v>
      </c>
      <c r="I24">
        <v>2</v>
      </c>
      <c r="J24">
        <v>2</v>
      </c>
      <c r="K24">
        <v>9.5</v>
      </c>
      <c r="L24">
        <v>14</v>
      </c>
      <c r="M24">
        <v>14</v>
      </c>
      <c r="N24">
        <v>12</v>
      </c>
      <c r="O24" s="6">
        <v>12</v>
      </c>
      <c r="P24" s="6">
        <v>85.71</v>
      </c>
      <c r="Q24" s="6"/>
      <c r="R24" s="6">
        <v>0</v>
      </c>
      <c r="S24" s="6"/>
      <c r="T24" s="6">
        <v>0</v>
      </c>
      <c r="U24" s="6">
        <v>2</v>
      </c>
      <c r="V24" s="6">
        <v>14.29</v>
      </c>
      <c r="W24">
        <v>0.42</v>
      </c>
      <c r="X24">
        <v>2.91</v>
      </c>
      <c r="Y24">
        <v>-0.11</v>
      </c>
      <c r="Z24" s="5">
        <v>230.86277104999999</v>
      </c>
      <c r="AA24" s="5">
        <v>571.87732149999999</v>
      </c>
      <c r="AB24">
        <v>0.21449682</v>
      </c>
      <c r="AC24">
        <v>9.9000000000000005E-2</v>
      </c>
      <c r="AD24">
        <v>10.07</v>
      </c>
    </row>
    <row r="25" spans="1:30" x14ac:dyDescent="0.2">
      <c r="A25" t="s">
        <v>42</v>
      </c>
      <c r="B25" t="s">
        <v>51</v>
      </c>
      <c r="C25">
        <v>144</v>
      </c>
      <c r="D25">
        <v>2200</v>
      </c>
      <c r="E25">
        <v>92000</v>
      </c>
      <c r="F25" t="s">
        <v>36</v>
      </c>
      <c r="G25" t="s">
        <v>37</v>
      </c>
      <c r="H25">
        <v>1</v>
      </c>
      <c r="I25">
        <v>1</v>
      </c>
      <c r="J25">
        <v>1</v>
      </c>
      <c r="K25">
        <v>27.4</v>
      </c>
      <c r="L25">
        <v>15</v>
      </c>
      <c r="M25">
        <v>15</v>
      </c>
      <c r="N25">
        <v>13</v>
      </c>
      <c r="O25" s="6">
        <v>8</v>
      </c>
      <c r="P25" s="6">
        <v>53.33</v>
      </c>
      <c r="Q25" s="6"/>
      <c r="R25" s="6">
        <v>0</v>
      </c>
      <c r="S25" s="6">
        <v>3</v>
      </c>
      <c r="T25" s="6">
        <v>20</v>
      </c>
      <c r="U25" s="6">
        <v>4</v>
      </c>
      <c r="V25" s="6">
        <v>26.67</v>
      </c>
      <c r="W25">
        <v>0.41</v>
      </c>
      <c r="X25">
        <v>2.95</v>
      </c>
      <c r="Y25">
        <v>-0.23</v>
      </c>
      <c r="Z25" s="5">
        <v>311.34216309999999</v>
      </c>
      <c r="AA25" s="5">
        <v>717.75224079999998</v>
      </c>
      <c r="AB25">
        <v>0.22752542000000001</v>
      </c>
      <c r="AC25">
        <v>6.7000000000000004E-2</v>
      </c>
      <c r="AD25">
        <v>14.98</v>
      </c>
    </row>
    <row r="26" spans="1:30" x14ac:dyDescent="0.2">
      <c r="A26" t="s">
        <v>42</v>
      </c>
      <c r="B26" t="s">
        <v>52</v>
      </c>
      <c r="C26">
        <v>144</v>
      </c>
      <c r="D26">
        <v>2200</v>
      </c>
      <c r="E26">
        <v>92000</v>
      </c>
      <c r="F26" t="s">
        <v>32</v>
      </c>
      <c r="G26" t="s">
        <v>33</v>
      </c>
      <c r="H26">
        <v>2</v>
      </c>
      <c r="I26">
        <v>3</v>
      </c>
      <c r="J26">
        <v>4</v>
      </c>
      <c r="K26">
        <v>8.3000000000000007</v>
      </c>
      <c r="L26">
        <v>15</v>
      </c>
      <c r="M26">
        <v>15</v>
      </c>
      <c r="N26">
        <v>12</v>
      </c>
      <c r="O26" s="6">
        <v>13</v>
      </c>
      <c r="P26" s="6">
        <v>86.67</v>
      </c>
      <c r="Q26" s="6"/>
      <c r="R26" s="6">
        <v>0</v>
      </c>
      <c r="S26" s="6"/>
      <c r="T26" s="6">
        <v>0</v>
      </c>
      <c r="U26" s="6">
        <v>2</v>
      </c>
      <c r="V26" s="6">
        <v>13.33</v>
      </c>
      <c r="W26">
        <v>0.4</v>
      </c>
      <c r="X26">
        <v>2.4700000000000002</v>
      </c>
      <c r="Y26">
        <v>-0.18</v>
      </c>
      <c r="Z26" s="5">
        <v>172.27336560000001</v>
      </c>
      <c r="AA26" s="5">
        <v>532.3539882</v>
      </c>
      <c r="AB26">
        <v>0.18394812999999999</v>
      </c>
      <c r="AC26">
        <v>0.312</v>
      </c>
      <c r="AD26">
        <v>3.21</v>
      </c>
    </row>
    <row r="27" spans="1:30" x14ac:dyDescent="0.2">
      <c r="A27" t="s">
        <v>42</v>
      </c>
      <c r="B27" t="s">
        <v>53</v>
      </c>
      <c r="C27">
        <v>144</v>
      </c>
      <c r="D27">
        <v>2200</v>
      </c>
      <c r="E27">
        <v>92000</v>
      </c>
      <c r="F27" t="s">
        <v>32</v>
      </c>
      <c r="G27" t="s">
        <v>37</v>
      </c>
      <c r="H27">
        <v>1</v>
      </c>
      <c r="I27">
        <v>1</v>
      </c>
      <c r="J27">
        <v>1</v>
      </c>
      <c r="K27">
        <v>8.8000000000000007</v>
      </c>
      <c r="L27">
        <v>14</v>
      </c>
      <c r="M27">
        <v>14</v>
      </c>
      <c r="N27">
        <v>10</v>
      </c>
      <c r="O27" s="6">
        <v>14</v>
      </c>
      <c r="P27" s="6">
        <v>100</v>
      </c>
      <c r="Q27" s="6"/>
      <c r="R27" s="6">
        <v>0</v>
      </c>
      <c r="S27" s="6"/>
      <c r="T27" s="6">
        <v>0</v>
      </c>
      <c r="U27" s="6">
        <v>0</v>
      </c>
      <c r="V27" s="6">
        <v>0</v>
      </c>
      <c r="W27">
        <v>0.41</v>
      </c>
      <c r="X27">
        <v>2.93</v>
      </c>
      <c r="Y27">
        <v>-0.18</v>
      </c>
      <c r="Z27" s="5">
        <v>62.311746100000001</v>
      </c>
      <c r="AA27" s="5">
        <v>514.4713567</v>
      </c>
      <c r="AB27">
        <v>0.17710181999999999</v>
      </c>
      <c r="AC27">
        <v>0.16600000000000001</v>
      </c>
      <c r="AD27">
        <v>6.01</v>
      </c>
    </row>
    <row r="28" spans="1:30" x14ac:dyDescent="0.2">
      <c r="A28" t="s">
        <v>42</v>
      </c>
      <c r="B28" t="s">
        <v>54</v>
      </c>
      <c r="C28">
        <v>144</v>
      </c>
      <c r="D28">
        <v>2200</v>
      </c>
      <c r="E28">
        <v>92000</v>
      </c>
      <c r="F28" t="s">
        <v>32</v>
      </c>
      <c r="G28" t="s">
        <v>33</v>
      </c>
      <c r="H28">
        <v>3</v>
      </c>
      <c r="I28">
        <v>4</v>
      </c>
      <c r="J28">
        <v>7</v>
      </c>
      <c r="K28">
        <v>13.3</v>
      </c>
      <c r="L28">
        <v>15</v>
      </c>
      <c r="M28">
        <v>15</v>
      </c>
      <c r="N28">
        <v>7</v>
      </c>
      <c r="O28" s="6">
        <v>15</v>
      </c>
      <c r="P28" s="6">
        <v>100</v>
      </c>
      <c r="Q28" s="6"/>
      <c r="R28" s="6">
        <v>0</v>
      </c>
      <c r="S28" s="6"/>
      <c r="T28" s="6">
        <v>0</v>
      </c>
      <c r="U28" s="6">
        <v>0</v>
      </c>
      <c r="V28" s="6">
        <v>0</v>
      </c>
      <c r="W28">
        <v>0.35</v>
      </c>
      <c r="X28">
        <v>2.5</v>
      </c>
      <c r="Y28">
        <v>-0.21</v>
      </c>
      <c r="Z28" s="5">
        <v>15.3436143</v>
      </c>
      <c r="AA28" s="5">
        <v>261.01185409999999</v>
      </c>
      <c r="AB28">
        <v>0.18543808000000001</v>
      </c>
      <c r="AC28">
        <v>0.315</v>
      </c>
      <c r="AD28">
        <v>3.18</v>
      </c>
    </row>
    <row r="29" spans="1:30" x14ac:dyDescent="0.2">
      <c r="A29" t="s">
        <v>64</v>
      </c>
      <c r="B29" t="s">
        <v>65</v>
      </c>
      <c r="C29">
        <v>226</v>
      </c>
      <c r="D29">
        <v>1500</v>
      </c>
      <c r="E29">
        <v>45000</v>
      </c>
      <c r="F29" t="s">
        <v>36</v>
      </c>
      <c r="G29" t="s">
        <v>37</v>
      </c>
      <c r="H29">
        <v>3</v>
      </c>
      <c r="I29">
        <v>3</v>
      </c>
      <c r="J29">
        <v>3</v>
      </c>
      <c r="K29">
        <v>7.5</v>
      </c>
      <c r="L29">
        <v>15</v>
      </c>
      <c r="M29">
        <v>14</v>
      </c>
      <c r="N29">
        <v>12</v>
      </c>
      <c r="O29" s="6">
        <v>12</v>
      </c>
      <c r="P29" s="6">
        <v>80</v>
      </c>
      <c r="Q29" s="6">
        <v>1</v>
      </c>
      <c r="R29" s="6">
        <v>6.67</v>
      </c>
      <c r="S29" s="6"/>
      <c r="T29" s="6">
        <v>0</v>
      </c>
      <c r="U29" s="6">
        <v>2</v>
      </c>
      <c r="V29" s="6">
        <v>13.33</v>
      </c>
      <c r="W29">
        <v>0.42</v>
      </c>
      <c r="X29">
        <v>3.01</v>
      </c>
      <c r="Y29">
        <v>-0.16</v>
      </c>
      <c r="Z29" s="5">
        <v>403.31640040000002</v>
      </c>
      <c r="AA29" s="5">
        <v>982.86311990000002</v>
      </c>
      <c r="AB29">
        <v>0.198382</v>
      </c>
      <c r="AC29">
        <v>0.28399999999999997</v>
      </c>
      <c r="AD29">
        <v>3.52</v>
      </c>
    </row>
    <row r="30" spans="1:30" x14ac:dyDescent="0.2">
      <c r="A30" t="s">
        <v>64</v>
      </c>
      <c r="B30" t="s">
        <v>66</v>
      </c>
      <c r="C30">
        <v>226</v>
      </c>
      <c r="D30">
        <v>1500</v>
      </c>
      <c r="E30">
        <v>45000</v>
      </c>
      <c r="F30" t="s">
        <v>36</v>
      </c>
      <c r="G30" t="s">
        <v>37</v>
      </c>
      <c r="H30">
        <v>1</v>
      </c>
      <c r="I30">
        <v>3</v>
      </c>
      <c r="J30">
        <v>5</v>
      </c>
      <c r="K30">
        <v>12</v>
      </c>
      <c r="L30">
        <v>15</v>
      </c>
      <c r="M30">
        <v>14</v>
      </c>
      <c r="N30">
        <v>8</v>
      </c>
      <c r="O30" s="6">
        <v>12</v>
      </c>
      <c r="P30" s="6">
        <v>80</v>
      </c>
      <c r="Q30" s="6">
        <v>1</v>
      </c>
      <c r="R30" s="6">
        <v>6.67</v>
      </c>
      <c r="S30" s="6">
        <v>1</v>
      </c>
      <c r="T30" s="6">
        <v>6.67</v>
      </c>
      <c r="U30" s="6">
        <v>1</v>
      </c>
      <c r="V30" s="6">
        <v>6.67</v>
      </c>
      <c r="W30">
        <v>0.48</v>
      </c>
      <c r="X30">
        <v>3.27</v>
      </c>
      <c r="Y30">
        <v>-0.19</v>
      </c>
      <c r="Z30" s="5">
        <v>8.4216446999999999</v>
      </c>
      <c r="AA30" s="5">
        <v>740.09661570000003</v>
      </c>
      <c r="AB30">
        <v>0.2269834</v>
      </c>
      <c r="AC30">
        <v>0.123</v>
      </c>
      <c r="AD30">
        <v>8.14</v>
      </c>
    </row>
    <row r="31" spans="1:30" x14ac:dyDescent="0.2">
      <c r="A31" t="s">
        <v>64</v>
      </c>
      <c r="B31" t="s">
        <v>67</v>
      </c>
      <c r="C31">
        <v>226</v>
      </c>
      <c r="D31">
        <v>1500</v>
      </c>
      <c r="E31">
        <v>45000</v>
      </c>
      <c r="F31" t="s">
        <v>32</v>
      </c>
      <c r="G31" t="s">
        <v>37</v>
      </c>
      <c r="H31">
        <v>2</v>
      </c>
      <c r="I31">
        <v>2</v>
      </c>
      <c r="J31">
        <v>2</v>
      </c>
      <c r="K31">
        <v>12.3</v>
      </c>
      <c r="L31">
        <v>15</v>
      </c>
      <c r="M31">
        <v>13</v>
      </c>
      <c r="N31">
        <v>10</v>
      </c>
      <c r="O31" s="6">
        <v>13</v>
      </c>
      <c r="P31" s="6">
        <v>86.67</v>
      </c>
      <c r="Q31" s="6">
        <v>2</v>
      </c>
      <c r="R31" s="6">
        <v>13.33</v>
      </c>
      <c r="S31" s="6"/>
      <c r="T31" s="6">
        <v>0</v>
      </c>
      <c r="U31" s="6">
        <v>0</v>
      </c>
      <c r="V31" s="6">
        <v>0</v>
      </c>
      <c r="W31">
        <v>0.4</v>
      </c>
      <c r="X31">
        <v>2.61</v>
      </c>
      <c r="Y31">
        <v>-0.03</v>
      </c>
      <c r="Z31" s="5">
        <v>201.738302</v>
      </c>
      <c r="AA31" s="5">
        <v>677.70832729999995</v>
      </c>
      <c r="AB31">
        <v>0.14315269999999999</v>
      </c>
      <c r="AC31">
        <v>0.19600000000000001</v>
      </c>
      <c r="AD31">
        <v>5.1100000000000003</v>
      </c>
    </row>
    <row r="32" spans="1:30" x14ac:dyDescent="0.2">
      <c r="A32" t="s">
        <v>64</v>
      </c>
      <c r="B32" t="s">
        <v>68</v>
      </c>
      <c r="C32">
        <v>226</v>
      </c>
      <c r="D32">
        <v>1500</v>
      </c>
      <c r="E32">
        <v>45000</v>
      </c>
      <c r="F32" t="s">
        <v>36</v>
      </c>
      <c r="G32" t="s">
        <v>37</v>
      </c>
      <c r="H32">
        <v>1</v>
      </c>
      <c r="I32">
        <v>2</v>
      </c>
      <c r="J32">
        <v>3</v>
      </c>
      <c r="K32">
        <v>10</v>
      </c>
      <c r="L32">
        <v>30</v>
      </c>
      <c r="M32">
        <v>19</v>
      </c>
      <c r="N32">
        <v>17</v>
      </c>
      <c r="O32" s="6">
        <v>17</v>
      </c>
      <c r="P32" s="6">
        <v>56.67</v>
      </c>
      <c r="Q32" s="6">
        <v>11</v>
      </c>
      <c r="R32" s="6">
        <v>36.67</v>
      </c>
      <c r="S32" s="6"/>
      <c r="T32" s="6">
        <v>0</v>
      </c>
      <c r="U32" s="6">
        <v>2</v>
      </c>
      <c r="V32" s="6">
        <v>6.67</v>
      </c>
      <c r="W32">
        <v>0.43</v>
      </c>
      <c r="X32">
        <v>3.01</v>
      </c>
      <c r="Y32">
        <v>-0.13</v>
      </c>
      <c r="Z32" s="5">
        <v>262.52171299999998</v>
      </c>
      <c r="AA32" s="5">
        <v>1100.0063728</v>
      </c>
      <c r="AB32">
        <v>6.3527700000000006E-2</v>
      </c>
      <c r="AC32">
        <v>5.3999999999999999E-2</v>
      </c>
      <c r="AD32">
        <v>18.41</v>
      </c>
    </row>
    <row r="33" spans="1:30" x14ac:dyDescent="0.2">
      <c r="A33" t="s">
        <v>64</v>
      </c>
      <c r="B33" t="s">
        <v>69</v>
      </c>
      <c r="C33">
        <v>226</v>
      </c>
      <c r="D33">
        <v>1500</v>
      </c>
      <c r="E33">
        <v>45000</v>
      </c>
      <c r="F33" t="s">
        <v>36</v>
      </c>
      <c r="G33" t="s">
        <v>33</v>
      </c>
      <c r="H33">
        <v>1</v>
      </c>
      <c r="I33">
        <v>10</v>
      </c>
      <c r="J33">
        <v>20</v>
      </c>
      <c r="K33">
        <v>9.3000000000000007</v>
      </c>
      <c r="L33">
        <v>15</v>
      </c>
      <c r="M33">
        <v>14</v>
      </c>
      <c r="N33">
        <v>10</v>
      </c>
      <c r="O33" s="6">
        <v>13</v>
      </c>
      <c r="P33" s="6">
        <v>86.67</v>
      </c>
      <c r="Q33" s="6">
        <v>1</v>
      </c>
      <c r="R33" s="6">
        <v>6.67</v>
      </c>
      <c r="S33" s="6"/>
      <c r="T33" s="6">
        <v>0</v>
      </c>
      <c r="U33" s="6">
        <v>1</v>
      </c>
      <c r="V33" s="6">
        <v>6.67</v>
      </c>
      <c r="W33">
        <v>0.4</v>
      </c>
      <c r="X33">
        <v>2.97</v>
      </c>
      <c r="Y33">
        <v>-0.15</v>
      </c>
      <c r="Z33" s="5">
        <v>44.871160000000003</v>
      </c>
      <c r="AA33" s="5">
        <v>750.5086728</v>
      </c>
      <c r="AB33">
        <v>0.1395304</v>
      </c>
      <c r="AC33">
        <v>0.14399999999999999</v>
      </c>
      <c r="AD33">
        <v>6.96</v>
      </c>
    </row>
    <row r="34" spans="1:30" x14ac:dyDescent="0.2">
      <c r="A34" t="s">
        <v>64</v>
      </c>
      <c r="B34" t="s">
        <v>70</v>
      </c>
      <c r="C34">
        <v>226</v>
      </c>
      <c r="D34">
        <v>1500</v>
      </c>
      <c r="E34">
        <v>45000</v>
      </c>
      <c r="F34" t="s">
        <v>32</v>
      </c>
      <c r="G34" t="s">
        <v>33</v>
      </c>
      <c r="H34">
        <v>3</v>
      </c>
      <c r="I34">
        <v>11</v>
      </c>
      <c r="J34">
        <v>13</v>
      </c>
      <c r="K34">
        <v>11.3</v>
      </c>
      <c r="L34">
        <v>28</v>
      </c>
      <c r="M34">
        <v>24</v>
      </c>
      <c r="N34">
        <v>9</v>
      </c>
      <c r="O34" s="6">
        <v>23</v>
      </c>
      <c r="P34" s="6">
        <v>82.14</v>
      </c>
      <c r="Q34" s="6">
        <v>4</v>
      </c>
      <c r="R34" s="6">
        <v>14.29</v>
      </c>
      <c r="S34" s="6"/>
      <c r="T34" s="6">
        <v>0</v>
      </c>
      <c r="U34" s="6">
        <v>1</v>
      </c>
      <c r="V34" s="6">
        <v>3.57</v>
      </c>
      <c r="W34">
        <v>0.42</v>
      </c>
      <c r="X34">
        <v>2.66</v>
      </c>
      <c r="Y34">
        <v>-0.17</v>
      </c>
      <c r="Z34" s="5">
        <v>1.8920094999999999</v>
      </c>
      <c r="AA34" s="5">
        <v>1326.7098681</v>
      </c>
      <c r="AB34">
        <v>0.13788149999999999</v>
      </c>
      <c r="AC34">
        <v>0.20599999999999999</v>
      </c>
      <c r="AD34">
        <v>4.8600000000000003</v>
      </c>
    </row>
    <row r="35" spans="1:30" x14ac:dyDescent="0.2">
      <c r="A35" t="s">
        <v>64</v>
      </c>
      <c r="B35" t="s">
        <v>71</v>
      </c>
      <c r="C35">
        <v>226</v>
      </c>
      <c r="D35">
        <v>1500</v>
      </c>
      <c r="E35">
        <v>45000</v>
      </c>
      <c r="F35" t="s">
        <v>32</v>
      </c>
      <c r="G35" t="s">
        <v>33</v>
      </c>
      <c r="H35">
        <v>8</v>
      </c>
      <c r="I35">
        <v>12</v>
      </c>
      <c r="J35">
        <v>15</v>
      </c>
      <c r="K35">
        <v>11.8</v>
      </c>
      <c r="L35">
        <v>29</v>
      </c>
      <c r="M35">
        <v>27</v>
      </c>
      <c r="N35">
        <v>5</v>
      </c>
      <c r="O35" s="6">
        <v>27</v>
      </c>
      <c r="P35" s="6">
        <v>93.1</v>
      </c>
      <c r="Q35" s="6">
        <v>2</v>
      </c>
      <c r="R35" s="6">
        <v>6.9</v>
      </c>
      <c r="S35" s="6"/>
      <c r="T35" s="6">
        <v>0</v>
      </c>
      <c r="U35" s="6">
        <v>0</v>
      </c>
      <c r="V35" s="6">
        <v>0</v>
      </c>
      <c r="W35">
        <v>0.43</v>
      </c>
      <c r="X35">
        <v>2.64</v>
      </c>
      <c r="Y35">
        <v>-0.22</v>
      </c>
      <c r="Z35" s="5">
        <v>3.4294023</v>
      </c>
      <c r="AA35" s="5">
        <v>837.85641929999997</v>
      </c>
      <c r="AB35">
        <v>0.1566256</v>
      </c>
      <c r="AC35">
        <v>0.184</v>
      </c>
      <c r="AD35">
        <v>5.45</v>
      </c>
    </row>
    <row r="36" spans="1:30" x14ac:dyDescent="0.2">
      <c r="A36" t="s">
        <v>64</v>
      </c>
      <c r="B36" t="s">
        <v>72</v>
      </c>
      <c r="C36">
        <v>226</v>
      </c>
      <c r="D36">
        <v>1500</v>
      </c>
      <c r="E36">
        <v>45000</v>
      </c>
      <c r="F36" t="s">
        <v>32</v>
      </c>
      <c r="G36" t="s">
        <v>33</v>
      </c>
      <c r="H36">
        <v>3</v>
      </c>
      <c r="I36">
        <v>9</v>
      </c>
      <c r="J36">
        <v>12</v>
      </c>
      <c r="K36">
        <v>8.1</v>
      </c>
      <c r="L36">
        <v>15</v>
      </c>
      <c r="M36">
        <v>11</v>
      </c>
      <c r="N36">
        <v>8</v>
      </c>
      <c r="O36" s="6">
        <v>10</v>
      </c>
      <c r="P36" s="6">
        <v>66.67</v>
      </c>
      <c r="Q36" s="6">
        <v>4</v>
      </c>
      <c r="R36" s="6">
        <v>26.67</v>
      </c>
      <c r="S36" s="6"/>
      <c r="T36" s="6">
        <v>0</v>
      </c>
      <c r="U36" s="6">
        <v>1</v>
      </c>
      <c r="V36" s="6">
        <v>6.67</v>
      </c>
      <c r="W36">
        <v>0.32</v>
      </c>
      <c r="X36">
        <v>2.67</v>
      </c>
      <c r="Y36">
        <v>-0.09</v>
      </c>
      <c r="Z36" s="5">
        <v>17.0518413</v>
      </c>
      <c r="AA36" s="5">
        <v>107.85828669999999</v>
      </c>
      <c r="AB36">
        <v>0.15721550000000001</v>
      </c>
      <c r="AC36">
        <v>0.10199999999999999</v>
      </c>
      <c r="AD36">
        <v>9.77</v>
      </c>
    </row>
    <row r="37" spans="1:30" x14ac:dyDescent="0.2">
      <c r="V37">
        <f>MAX(V2:V36)</f>
        <v>26.67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52A3-AE43-CB4F-8653-5839E7F72933}">
  <dimension ref="A1:D36"/>
  <sheetViews>
    <sheetView workbookViewId="0">
      <selection activeCell="C2" sqref="C2:D36"/>
    </sheetView>
  </sheetViews>
  <sheetFormatPr baseColWidth="10" defaultRowHeight="16" x14ac:dyDescent="0.2"/>
  <cols>
    <col min="1" max="1" width="6.1640625" customWidth="1"/>
    <col min="2" max="3" width="11.5" bestFit="1" customWidth="1"/>
    <col min="4" max="4" width="11.33203125" bestFit="1" customWidth="1"/>
    <col min="5" max="5" width="12.1640625" bestFit="1" customWidth="1"/>
    <col min="6" max="6" width="5.6640625" bestFit="1" customWidth="1"/>
  </cols>
  <sheetData>
    <row r="1" spans="1:4" x14ac:dyDescent="0.2">
      <c r="A1" s="1" t="s">
        <v>0</v>
      </c>
      <c r="B1" s="1" t="s">
        <v>1</v>
      </c>
      <c r="C1" t="s">
        <v>74</v>
      </c>
      <c r="D1" t="s">
        <v>75</v>
      </c>
    </row>
    <row r="2" spans="1:4" x14ac:dyDescent="0.2">
      <c r="A2" s="2" t="s">
        <v>30</v>
      </c>
      <c r="B2" s="3" t="s">
        <v>31</v>
      </c>
      <c r="C2" s="5">
        <v>17.1412981</v>
      </c>
      <c r="D2" s="5">
        <v>82.656567199999998</v>
      </c>
    </row>
    <row r="3" spans="1:4" x14ac:dyDescent="0.2">
      <c r="A3" s="2" t="s">
        <v>30</v>
      </c>
      <c r="B3" s="3" t="s">
        <v>34</v>
      </c>
      <c r="C3" s="5">
        <v>34.147024799999997</v>
      </c>
      <c r="D3" s="5">
        <v>151.22144030000001</v>
      </c>
    </row>
    <row r="4" spans="1:4" x14ac:dyDescent="0.2">
      <c r="A4" s="2" t="s">
        <v>30</v>
      </c>
      <c r="B4" s="3" t="s">
        <v>35</v>
      </c>
      <c r="C4" s="5">
        <v>3.2209314999999998</v>
      </c>
      <c r="D4" s="5">
        <v>156.02807340000001</v>
      </c>
    </row>
    <row r="5" spans="1:4" x14ac:dyDescent="0.2">
      <c r="A5" s="2" t="s">
        <v>30</v>
      </c>
      <c r="B5" s="3" t="s">
        <v>38</v>
      </c>
      <c r="C5" s="5">
        <v>20.9601574</v>
      </c>
      <c r="D5" s="5">
        <v>227.21601920000001</v>
      </c>
    </row>
    <row r="6" spans="1:4" x14ac:dyDescent="0.2">
      <c r="A6" s="2" t="s">
        <v>30</v>
      </c>
      <c r="B6" s="3" t="s">
        <v>39</v>
      </c>
      <c r="C6" s="5">
        <v>26.007391299999998</v>
      </c>
      <c r="D6" s="5">
        <v>260.22461870000001</v>
      </c>
    </row>
    <row r="7" spans="1:4" x14ac:dyDescent="0.2">
      <c r="A7" s="2" t="s">
        <v>30</v>
      </c>
      <c r="B7" s="3" t="s">
        <v>40</v>
      </c>
      <c r="C7" s="5">
        <v>19.664604000000001</v>
      </c>
      <c r="D7" s="5">
        <v>68.517478100000005</v>
      </c>
    </row>
    <row r="8" spans="1:4" x14ac:dyDescent="0.2">
      <c r="A8" s="2" t="s">
        <v>30</v>
      </c>
      <c r="B8" s="3" t="s">
        <v>41</v>
      </c>
      <c r="C8" s="5">
        <v>3.9655768999999998</v>
      </c>
      <c r="D8" s="5">
        <v>214.17786179999999</v>
      </c>
    </row>
    <row r="9" spans="1:4" x14ac:dyDescent="0.2">
      <c r="A9" s="2" t="s">
        <v>42</v>
      </c>
      <c r="B9" s="3" t="s">
        <v>43</v>
      </c>
      <c r="C9" s="5">
        <v>644.90634130000001</v>
      </c>
      <c r="D9" s="5">
        <v>1314.481667</v>
      </c>
    </row>
    <row r="10" spans="1:4" x14ac:dyDescent="0.2">
      <c r="A10" s="2" t="s">
        <v>42</v>
      </c>
      <c r="B10" s="3" t="s">
        <v>44</v>
      </c>
      <c r="C10" s="5">
        <v>108.987869</v>
      </c>
      <c r="D10" s="5">
        <v>226.49878430000001</v>
      </c>
    </row>
    <row r="11" spans="1:4" x14ac:dyDescent="0.2">
      <c r="A11" s="2" t="s">
        <v>42</v>
      </c>
      <c r="B11" s="3" t="s">
        <v>45</v>
      </c>
      <c r="C11" s="5">
        <v>18.1435967</v>
      </c>
      <c r="D11" s="5">
        <v>527.84780330000001</v>
      </c>
    </row>
    <row r="12" spans="1:4" x14ac:dyDescent="0.2">
      <c r="A12" s="2" t="s">
        <v>42</v>
      </c>
      <c r="B12" s="3" t="s">
        <v>46</v>
      </c>
      <c r="C12" s="5">
        <v>24.5690578</v>
      </c>
      <c r="D12" s="5">
        <v>938.41819459999999</v>
      </c>
    </row>
    <row r="13" spans="1:4" x14ac:dyDescent="0.2">
      <c r="A13" s="2" t="s">
        <v>42</v>
      </c>
      <c r="B13" s="3" t="s">
        <v>47</v>
      </c>
      <c r="C13" s="5">
        <v>129.80598019999999</v>
      </c>
      <c r="D13" s="5">
        <v>551.67830500000002</v>
      </c>
    </row>
    <row r="14" spans="1:4" x14ac:dyDescent="0.2">
      <c r="A14" s="2" t="s">
        <v>42</v>
      </c>
      <c r="B14" s="3" t="s">
        <v>48</v>
      </c>
      <c r="C14" s="5">
        <v>41.541502100000002</v>
      </c>
      <c r="D14" s="5">
        <v>1114.2045648999999</v>
      </c>
    </row>
    <row r="15" spans="1:4" x14ac:dyDescent="0.2">
      <c r="A15" s="2" t="s">
        <v>42</v>
      </c>
      <c r="B15" s="3" t="s">
        <v>49</v>
      </c>
      <c r="C15" s="5">
        <v>29.777474699999999</v>
      </c>
      <c r="D15" s="5">
        <v>497.97365280000002</v>
      </c>
    </row>
    <row r="16" spans="1:4" x14ac:dyDescent="0.2">
      <c r="A16" s="2" t="s">
        <v>42</v>
      </c>
      <c r="B16" s="3" t="s">
        <v>50</v>
      </c>
      <c r="C16" s="5">
        <v>230.86277104999999</v>
      </c>
      <c r="D16" s="5">
        <v>571.87732149999999</v>
      </c>
    </row>
    <row r="17" spans="1:4" x14ac:dyDescent="0.2">
      <c r="A17" s="2" t="s">
        <v>42</v>
      </c>
      <c r="B17" s="3" t="s">
        <v>51</v>
      </c>
      <c r="C17" s="5">
        <v>311.34216309999999</v>
      </c>
      <c r="D17" s="5">
        <v>717.75224079999998</v>
      </c>
    </row>
    <row r="18" spans="1:4" x14ac:dyDescent="0.2">
      <c r="A18" s="2" t="s">
        <v>42</v>
      </c>
      <c r="B18" s="3" t="s">
        <v>52</v>
      </c>
      <c r="C18" s="5">
        <v>172.27336560000001</v>
      </c>
      <c r="D18" s="5">
        <v>532.3539882</v>
      </c>
    </row>
    <row r="19" spans="1:4" x14ac:dyDescent="0.2">
      <c r="A19" s="2" t="s">
        <v>42</v>
      </c>
      <c r="B19" s="3" t="s">
        <v>53</v>
      </c>
      <c r="C19" s="5">
        <v>62.311746100000001</v>
      </c>
      <c r="D19" s="5">
        <v>514.4713567</v>
      </c>
    </row>
    <row r="20" spans="1:4" x14ac:dyDescent="0.2">
      <c r="A20" s="2" t="s">
        <v>42</v>
      </c>
      <c r="B20" s="3" t="s">
        <v>54</v>
      </c>
      <c r="C20" s="5">
        <v>15.3436143</v>
      </c>
      <c r="D20" s="5">
        <v>261.01185409999999</v>
      </c>
    </row>
    <row r="21" spans="1:4" x14ac:dyDescent="0.2">
      <c r="A21" s="2" t="s">
        <v>55</v>
      </c>
      <c r="B21" s="3" t="s">
        <v>56</v>
      </c>
      <c r="C21" s="5">
        <v>13.378223</v>
      </c>
      <c r="D21" s="5">
        <v>138.67192940000001</v>
      </c>
    </row>
    <row r="22" spans="1:4" x14ac:dyDescent="0.2">
      <c r="A22" s="2" t="s">
        <v>55</v>
      </c>
      <c r="B22" s="3" t="s">
        <v>57</v>
      </c>
      <c r="C22" s="5">
        <v>14.502892449999999</v>
      </c>
      <c r="D22" s="5">
        <v>207.94392830000001</v>
      </c>
    </row>
    <row r="23" spans="1:4" x14ac:dyDescent="0.2">
      <c r="A23" s="2" t="s">
        <v>55</v>
      </c>
      <c r="B23" s="3" t="s">
        <v>58</v>
      </c>
      <c r="C23" s="5">
        <v>33.904763950000003</v>
      </c>
      <c r="D23" s="5">
        <v>191.70782589999999</v>
      </c>
    </row>
    <row r="24" spans="1:4" x14ac:dyDescent="0.2">
      <c r="A24" s="2" t="s">
        <v>55</v>
      </c>
      <c r="B24" s="3" t="s">
        <v>59</v>
      </c>
      <c r="C24" s="5">
        <v>35.474905200000002</v>
      </c>
      <c r="D24" s="5">
        <v>216.4230274</v>
      </c>
    </row>
    <row r="25" spans="1:4" x14ac:dyDescent="0.2">
      <c r="A25" s="2" t="s">
        <v>55</v>
      </c>
      <c r="B25" s="3" t="s">
        <v>60</v>
      </c>
      <c r="C25" s="5">
        <v>47.06783875</v>
      </c>
      <c r="D25" s="5">
        <v>187.0265249</v>
      </c>
    </row>
    <row r="26" spans="1:4" x14ac:dyDescent="0.2">
      <c r="A26" s="2" t="s">
        <v>55</v>
      </c>
      <c r="B26" s="3" t="s">
        <v>61</v>
      </c>
      <c r="C26" s="5">
        <v>5.2301146999999997</v>
      </c>
      <c r="D26" s="5">
        <v>39.678762599999999</v>
      </c>
    </row>
    <row r="27" spans="1:4" x14ac:dyDescent="0.2">
      <c r="A27" s="2" t="s">
        <v>55</v>
      </c>
      <c r="B27" s="3" t="s">
        <v>62</v>
      </c>
      <c r="C27" s="5">
        <v>20.030961000000001</v>
      </c>
      <c r="D27" s="5">
        <v>272.77268650000002</v>
      </c>
    </row>
    <row r="28" spans="1:4" x14ac:dyDescent="0.2">
      <c r="A28" s="2" t="s">
        <v>55</v>
      </c>
      <c r="B28" s="3" t="s">
        <v>63</v>
      </c>
      <c r="C28" s="5">
        <v>114.73227009999999</v>
      </c>
      <c r="D28" s="5">
        <v>173.95970249999999</v>
      </c>
    </row>
    <row r="29" spans="1:4" x14ac:dyDescent="0.2">
      <c r="A29" s="2" t="s">
        <v>64</v>
      </c>
      <c r="B29" s="3" t="s">
        <v>65</v>
      </c>
      <c r="C29" s="5">
        <v>403.31640040000002</v>
      </c>
      <c r="D29" s="5">
        <v>982.86311990000002</v>
      </c>
    </row>
    <row r="30" spans="1:4" x14ac:dyDescent="0.2">
      <c r="A30" s="2" t="s">
        <v>64</v>
      </c>
      <c r="B30" s="3" t="s">
        <v>66</v>
      </c>
      <c r="C30" s="5">
        <v>8.4216446999999999</v>
      </c>
      <c r="D30" s="5">
        <v>740.09661570000003</v>
      </c>
    </row>
    <row r="31" spans="1:4" x14ac:dyDescent="0.2">
      <c r="A31" s="2" t="s">
        <v>64</v>
      </c>
      <c r="B31" s="3" t="s">
        <v>67</v>
      </c>
      <c r="C31" s="5">
        <v>201.738302</v>
      </c>
      <c r="D31" s="5">
        <v>677.70832729999995</v>
      </c>
    </row>
    <row r="32" spans="1:4" x14ac:dyDescent="0.2">
      <c r="A32" s="2" t="s">
        <v>64</v>
      </c>
      <c r="B32" s="3" t="s">
        <v>73</v>
      </c>
      <c r="C32" s="5">
        <v>262.52171299999998</v>
      </c>
      <c r="D32" s="5">
        <v>1100.0063728</v>
      </c>
    </row>
    <row r="33" spans="1:4" x14ac:dyDescent="0.2">
      <c r="A33" s="2" t="s">
        <v>64</v>
      </c>
      <c r="B33" s="3" t="s">
        <v>69</v>
      </c>
      <c r="C33" s="5">
        <v>44.871160000000003</v>
      </c>
      <c r="D33" s="5">
        <v>750.5086728</v>
      </c>
    </row>
    <row r="34" spans="1:4" x14ac:dyDescent="0.2">
      <c r="A34" s="2" t="s">
        <v>64</v>
      </c>
      <c r="B34" s="3" t="s">
        <v>70</v>
      </c>
      <c r="C34" s="5">
        <v>1.8920094999999999</v>
      </c>
      <c r="D34" s="5">
        <v>1326.7098681</v>
      </c>
    </row>
    <row r="35" spans="1:4" x14ac:dyDescent="0.2">
      <c r="A35" s="2" t="s">
        <v>64</v>
      </c>
      <c r="B35" s="3" t="s">
        <v>71</v>
      </c>
      <c r="C35" s="5">
        <v>3.4294023</v>
      </c>
      <c r="D35" s="5">
        <v>837.85641929999997</v>
      </c>
    </row>
    <row r="36" spans="1:4" x14ac:dyDescent="0.2">
      <c r="A36" s="2" t="s">
        <v>64</v>
      </c>
      <c r="B36" s="3" t="s">
        <v>72</v>
      </c>
      <c r="C36" s="5">
        <v>17.0518413</v>
      </c>
      <c r="D36" s="5">
        <v>107.85828669999999</v>
      </c>
    </row>
  </sheetData>
  <sortState xmlns:xlrd2="http://schemas.microsoft.com/office/spreadsheetml/2017/richdata2" ref="A2:D36">
    <sortCondition ref="A2:A36"/>
    <sortCondition ref="B2: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2E3-746B-9848-B070-4074A7B2C27F}">
  <dimension ref="A1:M38"/>
  <sheetViews>
    <sheetView zoomScale="125" workbookViewId="0">
      <selection activeCell="G36" sqref="G36"/>
    </sheetView>
  </sheetViews>
  <sheetFormatPr baseColWidth="10" defaultRowHeight="16" x14ac:dyDescent="0.2"/>
  <cols>
    <col min="1" max="1" width="5.6640625" bestFit="1" customWidth="1"/>
    <col min="2" max="2" width="7.1640625" bestFit="1" customWidth="1"/>
    <col min="3" max="3" width="11.6640625" bestFit="1" customWidth="1"/>
    <col min="4" max="4" width="12.6640625" bestFit="1" customWidth="1"/>
  </cols>
  <sheetData>
    <row r="1" spans="1:13" x14ac:dyDescent="0.2">
      <c r="A1" t="s">
        <v>0</v>
      </c>
      <c r="B1" t="s">
        <v>1</v>
      </c>
      <c r="C1" t="s">
        <v>9</v>
      </c>
      <c r="D1" t="s">
        <v>79</v>
      </c>
      <c r="E1" t="s">
        <v>80</v>
      </c>
      <c r="F1" t="s">
        <v>82</v>
      </c>
      <c r="G1" t="s">
        <v>83</v>
      </c>
      <c r="H1" t="s">
        <v>81</v>
      </c>
      <c r="L1" t="s">
        <v>77</v>
      </c>
      <c r="M1" t="s">
        <v>78</v>
      </c>
    </row>
    <row r="2" spans="1:13" x14ac:dyDescent="0.2">
      <c r="A2" t="s">
        <v>30</v>
      </c>
      <c r="B2" t="s">
        <v>31</v>
      </c>
      <c r="C2">
        <v>10</v>
      </c>
      <c r="D2">
        <f>(C2-L2)/M2</f>
        <v>1.9101663321523676</v>
      </c>
      <c r="E2">
        <f t="shared" ref="E2:E15" si="0">(C2-3.824)/4.4</f>
        <v>1.4036363636363636</v>
      </c>
      <c r="F2">
        <f>IF(C2&lt;5,C2*1,0)</f>
        <v>0</v>
      </c>
      <c r="G2">
        <f>IF(C2&gt;4,C2*1.5,0)</f>
        <v>15</v>
      </c>
      <c r="H2">
        <v>15</v>
      </c>
      <c r="K2" t="s">
        <v>30</v>
      </c>
      <c r="L2">
        <f>GEOMEAN(C2:C8)</f>
        <v>4.2241999112644946</v>
      </c>
      <c r="M2">
        <f>_xlfn.STDEV.S(C2:C8)</f>
        <v>3.023715784073818</v>
      </c>
    </row>
    <row r="3" spans="1:13" x14ac:dyDescent="0.2">
      <c r="A3" t="s">
        <v>30</v>
      </c>
      <c r="B3" t="s">
        <v>34</v>
      </c>
      <c r="C3">
        <v>8</v>
      </c>
      <c r="D3">
        <f>(C3-L2)/M2</f>
        <v>1.24872850438622</v>
      </c>
      <c r="E3">
        <f t="shared" si="0"/>
        <v>0.9490909090909091</v>
      </c>
      <c r="F3">
        <f t="shared" ref="F3:F36" si="1">IF(C3&lt;5,C3*1,0)</f>
        <v>0</v>
      </c>
      <c r="G3">
        <f t="shared" ref="G3:G36" si="2">IF(C3&gt;4,C3*1.5,0)</f>
        <v>12</v>
      </c>
      <c r="H3">
        <v>12</v>
      </c>
      <c r="K3" t="s">
        <v>42</v>
      </c>
      <c r="L3">
        <f>GEOMEAN(C9:C20)</f>
        <v>2.4643818583473069</v>
      </c>
      <c r="M3">
        <f>_xlfn.STDEV.S(C9:C20)</f>
        <v>2.151461800448216</v>
      </c>
    </row>
    <row r="4" spans="1:13" x14ac:dyDescent="0.2">
      <c r="A4" t="s">
        <v>30</v>
      </c>
      <c r="B4" t="s">
        <v>35</v>
      </c>
      <c r="C4">
        <v>3</v>
      </c>
      <c r="D4">
        <f>(C4-L2)/M2</f>
        <v>-0.40486606502914896</v>
      </c>
      <c r="E4">
        <f t="shared" si="0"/>
        <v>-0.18727272727272723</v>
      </c>
      <c r="F4">
        <f t="shared" si="1"/>
        <v>3</v>
      </c>
      <c r="G4">
        <f t="shared" si="2"/>
        <v>0</v>
      </c>
      <c r="H4">
        <v>3</v>
      </c>
      <c r="K4" t="s">
        <v>76</v>
      </c>
      <c r="L4">
        <f>GEOMEAN(C21:C28)</f>
        <v>3.8511259398089495</v>
      </c>
      <c r="M4">
        <f>_xlfn.STDEV.S(C21:C28)</f>
        <v>2.8157719063467179</v>
      </c>
    </row>
    <row r="5" spans="1:13" x14ac:dyDescent="0.2">
      <c r="A5" t="s">
        <v>30</v>
      </c>
      <c r="B5" t="s">
        <v>38</v>
      </c>
      <c r="C5">
        <v>4</v>
      </c>
      <c r="D5">
        <f>(C5-L2)/M2</f>
        <v>-7.414715114607516E-2</v>
      </c>
      <c r="E5">
        <f t="shared" si="0"/>
        <v>4.0000000000000036E-2</v>
      </c>
      <c r="F5">
        <f t="shared" si="1"/>
        <v>4</v>
      </c>
      <c r="G5">
        <f t="shared" si="2"/>
        <v>0</v>
      </c>
      <c r="H5">
        <v>4</v>
      </c>
      <c r="K5" t="s">
        <v>64</v>
      </c>
      <c r="L5">
        <f>GEOMEAN(C29:C36)</f>
        <v>6.7307125789809916</v>
      </c>
      <c r="M5">
        <f>_xlfn.STDEV.S(C29:C36)</f>
        <v>6.7493385919341335</v>
      </c>
    </row>
    <row r="6" spans="1:13" x14ac:dyDescent="0.2">
      <c r="A6" t="s">
        <v>30</v>
      </c>
      <c r="B6" t="s">
        <v>39</v>
      </c>
      <c r="C6">
        <v>1</v>
      </c>
      <c r="D6">
        <f>(C6-L2)/M2</f>
        <v>-1.0663038927952966</v>
      </c>
      <c r="E6">
        <f t="shared" si="0"/>
        <v>-0.64181818181818173</v>
      </c>
      <c r="F6">
        <f t="shared" si="1"/>
        <v>1</v>
      </c>
      <c r="G6">
        <f t="shared" si="2"/>
        <v>0</v>
      </c>
      <c r="H6">
        <v>1</v>
      </c>
    </row>
    <row r="7" spans="1:13" x14ac:dyDescent="0.2">
      <c r="A7" t="s">
        <v>30</v>
      </c>
      <c r="B7" t="s">
        <v>40</v>
      </c>
      <c r="C7">
        <v>5</v>
      </c>
      <c r="D7">
        <f>(C7-L2)/M2</f>
        <v>0.25657176273699861</v>
      </c>
      <c r="E7">
        <f t="shared" si="0"/>
        <v>0.26727272727272727</v>
      </c>
      <c r="F7">
        <f t="shared" si="1"/>
        <v>0</v>
      </c>
      <c r="G7">
        <f t="shared" si="2"/>
        <v>7.5</v>
      </c>
      <c r="H7">
        <v>7.5</v>
      </c>
    </row>
    <row r="8" spans="1:13" x14ac:dyDescent="0.2">
      <c r="A8" t="s">
        <v>30</v>
      </c>
      <c r="B8" t="s">
        <v>41</v>
      </c>
      <c r="C8">
        <v>5</v>
      </c>
      <c r="D8">
        <f>(C8-L2)/M2</f>
        <v>0.25657176273699861</v>
      </c>
      <c r="E8">
        <f t="shared" si="0"/>
        <v>0.26727272727272727</v>
      </c>
      <c r="F8">
        <f t="shared" si="1"/>
        <v>0</v>
      </c>
      <c r="G8">
        <f t="shared" si="2"/>
        <v>7.5</v>
      </c>
      <c r="H8">
        <v>7.5</v>
      </c>
    </row>
    <row r="9" spans="1:13" x14ac:dyDescent="0.2">
      <c r="A9" t="s">
        <v>42</v>
      </c>
      <c r="B9" t="s">
        <v>43</v>
      </c>
      <c r="C9">
        <v>1</v>
      </c>
      <c r="D9">
        <f>(C9-L3)/M3</f>
        <v>-0.68064506562107263</v>
      </c>
      <c r="E9">
        <f t="shared" si="0"/>
        <v>-0.64181818181818173</v>
      </c>
      <c r="F9">
        <f t="shared" si="1"/>
        <v>1</v>
      </c>
      <c r="G9">
        <f t="shared" si="2"/>
        <v>0</v>
      </c>
      <c r="H9">
        <v>1</v>
      </c>
    </row>
    <row r="10" spans="1:13" x14ac:dyDescent="0.2">
      <c r="A10" t="s">
        <v>42</v>
      </c>
      <c r="B10" t="s">
        <v>44</v>
      </c>
      <c r="C10">
        <v>2</v>
      </c>
      <c r="D10">
        <f>(C10-L3)/M3</f>
        <v>-0.21584480758643348</v>
      </c>
      <c r="E10">
        <f t="shared" si="0"/>
        <v>-0.41454545454545449</v>
      </c>
      <c r="F10">
        <f t="shared" si="1"/>
        <v>2</v>
      </c>
      <c r="G10">
        <f t="shared" si="2"/>
        <v>0</v>
      </c>
      <c r="H10">
        <v>2</v>
      </c>
    </row>
    <row r="11" spans="1:13" x14ac:dyDescent="0.2">
      <c r="A11" t="s">
        <v>42</v>
      </c>
      <c r="B11" t="s">
        <v>45</v>
      </c>
      <c r="C11">
        <v>4</v>
      </c>
      <c r="D11">
        <f>(C11-L3)/M3</f>
        <v>0.71375570848284475</v>
      </c>
      <c r="E11">
        <f t="shared" si="0"/>
        <v>4.0000000000000036E-2</v>
      </c>
      <c r="F11">
        <f t="shared" si="1"/>
        <v>4</v>
      </c>
      <c r="G11">
        <f t="shared" si="2"/>
        <v>0</v>
      </c>
      <c r="H11">
        <v>4</v>
      </c>
    </row>
    <row r="12" spans="1:13" x14ac:dyDescent="0.2">
      <c r="A12" t="s">
        <v>42</v>
      </c>
      <c r="B12" t="s">
        <v>46</v>
      </c>
      <c r="C12">
        <v>7</v>
      </c>
      <c r="D12">
        <f>(C12-L3)/M3</f>
        <v>2.1081564825867618</v>
      </c>
      <c r="E12">
        <f t="shared" si="0"/>
        <v>0.7218181818181818</v>
      </c>
      <c r="F12">
        <f t="shared" si="1"/>
        <v>0</v>
      </c>
      <c r="G12">
        <f t="shared" si="2"/>
        <v>10.5</v>
      </c>
      <c r="H12">
        <v>10.5</v>
      </c>
    </row>
    <row r="13" spans="1:13" x14ac:dyDescent="0.2">
      <c r="A13" t="s">
        <v>42</v>
      </c>
      <c r="B13" t="s">
        <v>47</v>
      </c>
      <c r="C13">
        <v>4</v>
      </c>
      <c r="D13">
        <f>(C13-L3)/M3</f>
        <v>0.71375570848284475</v>
      </c>
      <c r="E13">
        <f t="shared" si="0"/>
        <v>4.0000000000000036E-2</v>
      </c>
      <c r="F13">
        <f t="shared" si="1"/>
        <v>4</v>
      </c>
      <c r="G13">
        <f t="shared" si="2"/>
        <v>0</v>
      </c>
      <c r="H13">
        <v>4</v>
      </c>
    </row>
    <row r="14" spans="1:13" x14ac:dyDescent="0.2">
      <c r="A14" t="s">
        <v>42</v>
      </c>
      <c r="B14" t="s">
        <v>48</v>
      </c>
      <c r="C14">
        <v>2</v>
      </c>
      <c r="D14">
        <f>(C14-L3)/M3</f>
        <v>-0.21584480758643348</v>
      </c>
      <c r="E14">
        <f t="shared" si="0"/>
        <v>-0.41454545454545449</v>
      </c>
      <c r="F14">
        <f t="shared" si="1"/>
        <v>2</v>
      </c>
      <c r="G14">
        <f t="shared" si="2"/>
        <v>0</v>
      </c>
      <c r="H14">
        <v>2</v>
      </c>
    </row>
    <row r="15" spans="1:13" x14ac:dyDescent="0.2">
      <c r="A15" t="s">
        <v>42</v>
      </c>
      <c r="B15" t="s">
        <v>49</v>
      </c>
      <c r="C15">
        <v>2</v>
      </c>
      <c r="D15">
        <f>(C15-L3)/M3</f>
        <v>-0.21584480758643348</v>
      </c>
      <c r="E15">
        <f t="shared" si="0"/>
        <v>-0.41454545454545449</v>
      </c>
      <c r="F15">
        <f t="shared" si="1"/>
        <v>2</v>
      </c>
      <c r="G15">
        <f t="shared" si="2"/>
        <v>0</v>
      </c>
      <c r="H15">
        <v>2</v>
      </c>
    </row>
    <row r="16" spans="1:13" x14ac:dyDescent="0.2">
      <c r="A16" t="s">
        <v>42</v>
      </c>
      <c r="B16" t="s">
        <v>50</v>
      </c>
      <c r="C16">
        <v>2</v>
      </c>
      <c r="D16">
        <f>(C16-L3)/M3</f>
        <v>-0.21584480758643348</v>
      </c>
      <c r="E16">
        <f t="shared" ref="E16:E36" si="3">(C16-3.824)/4.4</f>
        <v>-0.41454545454545449</v>
      </c>
      <c r="F16">
        <f t="shared" si="1"/>
        <v>2</v>
      </c>
      <c r="G16">
        <f t="shared" si="2"/>
        <v>0</v>
      </c>
      <c r="H16">
        <v>2</v>
      </c>
    </row>
    <row r="17" spans="1:8" x14ac:dyDescent="0.2">
      <c r="A17" t="s">
        <v>42</v>
      </c>
      <c r="B17" t="s">
        <v>51</v>
      </c>
      <c r="C17">
        <v>1</v>
      </c>
      <c r="D17">
        <f>(C17-L3)/M3</f>
        <v>-0.68064506562107263</v>
      </c>
      <c r="E17">
        <f t="shared" si="3"/>
        <v>-0.64181818181818173</v>
      </c>
      <c r="F17">
        <f t="shared" si="1"/>
        <v>1</v>
      </c>
      <c r="G17">
        <f t="shared" si="2"/>
        <v>0</v>
      </c>
      <c r="H17">
        <v>1</v>
      </c>
    </row>
    <row r="18" spans="1:8" x14ac:dyDescent="0.2">
      <c r="A18" t="s">
        <v>42</v>
      </c>
      <c r="B18" t="s">
        <v>52</v>
      </c>
      <c r="C18">
        <v>4</v>
      </c>
      <c r="D18">
        <f>(C18-L3)/M3</f>
        <v>0.71375570848284475</v>
      </c>
      <c r="E18">
        <f>(C18-3.824)/4.4</f>
        <v>4.0000000000000036E-2</v>
      </c>
      <c r="F18">
        <f t="shared" si="1"/>
        <v>4</v>
      </c>
      <c r="G18">
        <f t="shared" si="2"/>
        <v>0</v>
      </c>
      <c r="H18">
        <v>4</v>
      </c>
    </row>
    <row r="19" spans="1:8" x14ac:dyDescent="0.2">
      <c r="A19" t="s">
        <v>42</v>
      </c>
      <c r="B19" t="s">
        <v>53</v>
      </c>
      <c r="C19">
        <v>1</v>
      </c>
      <c r="D19">
        <f>(C19-L3)/M3</f>
        <v>-0.68064506562107263</v>
      </c>
      <c r="E19">
        <f t="shared" si="3"/>
        <v>-0.64181818181818173</v>
      </c>
      <c r="F19">
        <f t="shared" si="1"/>
        <v>1</v>
      </c>
      <c r="G19">
        <f t="shared" si="2"/>
        <v>0</v>
      </c>
      <c r="H19">
        <v>1</v>
      </c>
    </row>
    <row r="20" spans="1:8" x14ac:dyDescent="0.2">
      <c r="A20" t="s">
        <v>42</v>
      </c>
      <c r="B20" t="s">
        <v>54</v>
      </c>
      <c r="C20">
        <v>7</v>
      </c>
      <c r="D20">
        <f>(C20-L3)/M3</f>
        <v>2.1081564825867618</v>
      </c>
      <c r="E20">
        <f t="shared" si="3"/>
        <v>0.7218181818181818</v>
      </c>
      <c r="F20">
        <f t="shared" si="1"/>
        <v>0</v>
      </c>
      <c r="G20">
        <f t="shared" si="2"/>
        <v>10.5</v>
      </c>
      <c r="H20">
        <v>10.5</v>
      </c>
    </row>
    <row r="21" spans="1:8" x14ac:dyDescent="0.2">
      <c r="A21" t="s">
        <v>55</v>
      </c>
      <c r="B21" t="s">
        <v>56</v>
      </c>
      <c r="C21">
        <v>7</v>
      </c>
      <c r="D21">
        <f>(C21-L4)/M4</f>
        <v>1.1182986992282735</v>
      </c>
      <c r="E21">
        <f t="shared" si="3"/>
        <v>0.7218181818181818</v>
      </c>
      <c r="F21">
        <f t="shared" si="1"/>
        <v>0</v>
      </c>
      <c r="G21">
        <f t="shared" si="2"/>
        <v>10.5</v>
      </c>
      <c r="H21">
        <v>10.5</v>
      </c>
    </row>
    <row r="22" spans="1:8" x14ac:dyDescent="0.2">
      <c r="A22" t="s">
        <v>55</v>
      </c>
      <c r="B22" t="s">
        <v>57</v>
      </c>
      <c r="C22">
        <v>3</v>
      </c>
      <c r="D22">
        <f>(C22-L4)/M4</f>
        <v>-0.30227091118088123</v>
      </c>
      <c r="E22">
        <f t="shared" si="3"/>
        <v>-0.18727272727272723</v>
      </c>
      <c r="F22">
        <f t="shared" si="1"/>
        <v>3</v>
      </c>
      <c r="G22">
        <f t="shared" si="2"/>
        <v>0</v>
      </c>
      <c r="H22">
        <v>3</v>
      </c>
    </row>
    <row r="23" spans="1:8" x14ac:dyDescent="0.2">
      <c r="A23" t="s">
        <v>55</v>
      </c>
      <c r="B23" t="s">
        <v>58</v>
      </c>
      <c r="C23">
        <v>8</v>
      </c>
      <c r="D23">
        <f>(C23-L4)/M4</f>
        <v>1.4734411018305622</v>
      </c>
      <c r="E23">
        <f t="shared" si="3"/>
        <v>0.9490909090909091</v>
      </c>
      <c r="F23">
        <f t="shared" si="1"/>
        <v>0</v>
      </c>
      <c r="G23">
        <f t="shared" si="2"/>
        <v>12</v>
      </c>
      <c r="H23">
        <v>12</v>
      </c>
    </row>
    <row r="24" spans="1:8" x14ac:dyDescent="0.2">
      <c r="A24" t="s">
        <v>55</v>
      </c>
      <c r="B24" t="s">
        <v>59</v>
      </c>
      <c r="C24">
        <v>8</v>
      </c>
      <c r="D24">
        <f>(C24-L4)/M4</f>
        <v>1.4734411018305622</v>
      </c>
      <c r="E24">
        <f t="shared" si="3"/>
        <v>0.9490909090909091</v>
      </c>
      <c r="F24">
        <f t="shared" si="1"/>
        <v>0</v>
      </c>
      <c r="G24">
        <f t="shared" si="2"/>
        <v>12</v>
      </c>
      <c r="H24">
        <v>12</v>
      </c>
    </row>
    <row r="25" spans="1:8" x14ac:dyDescent="0.2">
      <c r="A25" t="s">
        <v>55</v>
      </c>
      <c r="B25" t="s">
        <v>60</v>
      </c>
      <c r="C25">
        <v>6</v>
      </c>
      <c r="D25">
        <f>(C25-L4)/M4</f>
        <v>0.76315629662598483</v>
      </c>
      <c r="E25">
        <f t="shared" si="3"/>
        <v>0.49454545454545457</v>
      </c>
      <c r="F25">
        <f t="shared" si="1"/>
        <v>0</v>
      </c>
      <c r="G25">
        <f t="shared" si="2"/>
        <v>9</v>
      </c>
      <c r="H25">
        <v>9</v>
      </c>
    </row>
    <row r="26" spans="1:8" x14ac:dyDescent="0.2">
      <c r="A26" t="s">
        <v>55</v>
      </c>
      <c r="B26" t="s">
        <v>61</v>
      </c>
      <c r="C26">
        <v>2</v>
      </c>
      <c r="D26">
        <f>(C26-L4)/M4</f>
        <v>-0.65741331378316992</v>
      </c>
      <c r="E26">
        <f t="shared" si="3"/>
        <v>-0.41454545454545449</v>
      </c>
      <c r="F26">
        <f t="shared" si="1"/>
        <v>2</v>
      </c>
      <c r="G26">
        <f t="shared" si="2"/>
        <v>0</v>
      </c>
      <c r="H26">
        <v>2</v>
      </c>
    </row>
    <row r="27" spans="1:8" x14ac:dyDescent="0.2">
      <c r="A27" t="s">
        <v>55</v>
      </c>
      <c r="B27" t="s">
        <v>62</v>
      </c>
      <c r="C27">
        <v>3</v>
      </c>
      <c r="D27">
        <f>(C27-L4)/M4</f>
        <v>-0.30227091118088123</v>
      </c>
      <c r="E27">
        <f t="shared" si="3"/>
        <v>-0.18727272727272723</v>
      </c>
      <c r="F27">
        <f t="shared" si="1"/>
        <v>3</v>
      </c>
      <c r="G27">
        <f t="shared" si="2"/>
        <v>0</v>
      </c>
      <c r="H27">
        <v>3</v>
      </c>
    </row>
    <row r="28" spans="1:8" x14ac:dyDescent="0.2">
      <c r="A28" t="s">
        <v>55</v>
      </c>
      <c r="B28" t="s">
        <v>63</v>
      </c>
      <c r="C28">
        <v>1</v>
      </c>
      <c r="D28">
        <f>(C28-L4)/M4</f>
        <v>-1.0125557163854586</v>
      </c>
      <c r="E28">
        <f t="shared" si="3"/>
        <v>-0.64181818181818173</v>
      </c>
      <c r="F28">
        <f t="shared" si="1"/>
        <v>1</v>
      </c>
      <c r="G28">
        <f t="shared" si="2"/>
        <v>0</v>
      </c>
      <c r="H28">
        <v>1</v>
      </c>
    </row>
    <row r="29" spans="1:8" x14ac:dyDescent="0.2">
      <c r="A29" t="s">
        <v>64</v>
      </c>
      <c r="B29" t="s">
        <v>65</v>
      </c>
      <c r="C29">
        <v>3</v>
      </c>
      <c r="D29">
        <f>(C29-L5)/M5</f>
        <v>-0.55275232204818081</v>
      </c>
      <c r="E29">
        <f t="shared" si="3"/>
        <v>-0.18727272727272723</v>
      </c>
      <c r="F29">
        <f t="shared" si="1"/>
        <v>3</v>
      </c>
      <c r="G29">
        <f t="shared" si="2"/>
        <v>0</v>
      </c>
      <c r="H29">
        <v>3</v>
      </c>
    </row>
    <row r="30" spans="1:8" x14ac:dyDescent="0.2">
      <c r="A30" t="s">
        <v>64</v>
      </c>
      <c r="B30" t="s">
        <v>66</v>
      </c>
      <c r="C30">
        <v>5</v>
      </c>
      <c r="D30">
        <f>(C30-L5)/M5</f>
        <v>-0.25642698990524754</v>
      </c>
      <c r="E30">
        <f t="shared" si="3"/>
        <v>0.26727272727272727</v>
      </c>
      <c r="F30">
        <f t="shared" si="1"/>
        <v>0</v>
      </c>
      <c r="G30">
        <f t="shared" si="2"/>
        <v>7.5</v>
      </c>
      <c r="H30">
        <v>7.5</v>
      </c>
    </row>
    <row r="31" spans="1:8" x14ac:dyDescent="0.2">
      <c r="A31" t="s">
        <v>64</v>
      </c>
      <c r="B31" t="s">
        <v>67</v>
      </c>
      <c r="C31">
        <v>2</v>
      </c>
      <c r="D31">
        <f>(C31-L5)/M5</f>
        <v>-0.70091498811964748</v>
      </c>
      <c r="E31">
        <f t="shared" si="3"/>
        <v>-0.41454545454545449</v>
      </c>
      <c r="F31">
        <f t="shared" si="1"/>
        <v>2</v>
      </c>
      <c r="G31">
        <f t="shared" si="2"/>
        <v>0</v>
      </c>
      <c r="H31">
        <v>2</v>
      </c>
    </row>
    <row r="32" spans="1:8" x14ac:dyDescent="0.2">
      <c r="A32" t="s">
        <v>64</v>
      </c>
      <c r="B32" t="s">
        <v>68</v>
      </c>
      <c r="C32">
        <v>3</v>
      </c>
      <c r="D32">
        <f>(C32-L5)/M5</f>
        <v>-0.55275232204818081</v>
      </c>
      <c r="E32">
        <f t="shared" si="3"/>
        <v>-0.18727272727272723</v>
      </c>
      <c r="F32">
        <f t="shared" si="1"/>
        <v>3</v>
      </c>
      <c r="G32">
        <f t="shared" si="2"/>
        <v>0</v>
      </c>
      <c r="H32">
        <v>3</v>
      </c>
    </row>
    <row r="33" spans="1:8" x14ac:dyDescent="0.2">
      <c r="A33" t="s">
        <v>64</v>
      </c>
      <c r="B33" t="s">
        <v>69</v>
      </c>
      <c r="C33">
        <v>20</v>
      </c>
      <c r="D33">
        <f>(C33-L5)/M5</f>
        <v>1.9660130011667523</v>
      </c>
      <c r="E33">
        <f t="shared" si="3"/>
        <v>3.6763636363636367</v>
      </c>
      <c r="F33">
        <f t="shared" si="1"/>
        <v>0</v>
      </c>
      <c r="G33">
        <f t="shared" si="2"/>
        <v>30</v>
      </c>
      <c r="H33">
        <v>30</v>
      </c>
    </row>
    <row r="34" spans="1:8" x14ac:dyDescent="0.2">
      <c r="A34" t="s">
        <v>64</v>
      </c>
      <c r="B34" t="s">
        <v>70</v>
      </c>
      <c r="C34">
        <v>13</v>
      </c>
      <c r="D34">
        <f>(C34-L5)/M5</f>
        <v>0.92887433866648572</v>
      </c>
      <c r="E34">
        <f t="shared" si="3"/>
        <v>2.0854545454545454</v>
      </c>
      <c r="F34">
        <f t="shared" si="1"/>
        <v>0</v>
      </c>
      <c r="G34">
        <f t="shared" si="2"/>
        <v>19.5</v>
      </c>
      <c r="H34">
        <v>19.5</v>
      </c>
    </row>
    <row r="35" spans="1:8" x14ac:dyDescent="0.2">
      <c r="A35" t="s">
        <v>64</v>
      </c>
      <c r="B35" t="s">
        <v>71</v>
      </c>
      <c r="C35">
        <v>15</v>
      </c>
      <c r="D35">
        <f>(C35-L5)/M5</f>
        <v>1.2251996708094191</v>
      </c>
      <c r="E35">
        <f t="shared" si="3"/>
        <v>2.54</v>
      </c>
      <c r="F35">
        <f t="shared" si="1"/>
        <v>0</v>
      </c>
      <c r="G35">
        <f t="shared" si="2"/>
        <v>22.5</v>
      </c>
      <c r="H35">
        <v>22.5</v>
      </c>
    </row>
    <row r="36" spans="1:8" x14ac:dyDescent="0.2">
      <c r="A36" t="s">
        <v>64</v>
      </c>
      <c r="B36" t="s">
        <v>72</v>
      </c>
      <c r="C36">
        <v>12</v>
      </c>
      <c r="D36">
        <f>(C36-L5)/M5</f>
        <v>0.78071167259501906</v>
      </c>
      <c r="E36">
        <f t="shared" si="3"/>
        <v>1.8581818181818182</v>
      </c>
      <c r="F36">
        <f t="shared" si="1"/>
        <v>0</v>
      </c>
      <c r="G36">
        <f t="shared" si="2"/>
        <v>18</v>
      </c>
      <c r="H36">
        <v>18</v>
      </c>
    </row>
    <row r="37" spans="1:8" x14ac:dyDescent="0.2">
      <c r="C37">
        <f>GEOMEAN(C2:C36)</f>
        <v>3.8244456851123743</v>
      </c>
    </row>
    <row r="38" spans="1:8" x14ac:dyDescent="0.2">
      <c r="C38">
        <f>_xlfn.STDEV.S(C2:C36)</f>
        <v>4.4014894346911113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1E09-C17D-4843-A087-AF5AFC1E4D5A}">
  <dimension ref="A1:M36"/>
  <sheetViews>
    <sheetView workbookViewId="0">
      <selection activeCell="N26" sqref="N26"/>
    </sheetView>
  </sheetViews>
  <sheetFormatPr baseColWidth="10" defaultRowHeight="16" x14ac:dyDescent="0.2"/>
  <cols>
    <col min="1" max="1" width="6.33203125" bestFit="1" customWidth="1"/>
    <col min="2" max="2" width="7.83203125" bestFit="1" customWidth="1"/>
    <col min="3" max="3" width="8.33203125" bestFit="1" customWidth="1"/>
    <col min="4" max="4" width="9.83203125" bestFit="1" customWidth="1"/>
    <col min="5" max="5" width="5.1640625" bestFit="1" customWidth="1"/>
    <col min="6" max="6" width="6.6640625" bestFit="1" customWidth="1"/>
    <col min="7" max="7" width="6" bestFit="1" customWidth="1"/>
    <col min="8" max="8" width="7.5" bestFit="1" customWidth="1"/>
  </cols>
  <sheetData>
    <row r="1" spans="1:13" x14ac:dyDescent="0.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">
      <c r="A2" s="7">
        <v>15</v>
      </c>
      <c r="B2" s="7">
        <v>50</v>
      </c>
      <c r="C2" s="7">
        <v>12</v>
      </c>
      <c r="D2" s="7">
        <v>40</v>
      </c>
      <c r="E2" s="7">
        <v>2</v>
      </c>
      <c r="F2" s="7">
        <v>7</v>
      </c>
      <c r="G2" s="7">
        <v>1</v>
      </c>
      <c r="H2" s="7">
        <v>3</v>
      </c>
      <c r="J2" s="9" t="str">
        <f>CONCATENATE(A2," (",B2,")")</f>
        <v>15 (50)</v>
      </c>
      <c r="K2" s="9" t="str">
        <f>CONCATENATE(C2," (",D2,")")</f>
        <v>12 (40)</v>
      </c>
      <c r="L2" s="9" t="str">
        <f>CONCATENATE(E2," (",F2,")")</f>
        <v>2 (7)</v>
      </c>
      <c r="M2" s="9" t="str">
        <f>CONCATENATE(G2," (",H2,")")</f>
        <v>1 (3)</v>
      </c>
    </row>
    <row r="3" spans="1:13" x14ac:dyDescent="0.2">
      <c r="A3" s="7">
        <v>19</v>
      </c>
      <c r="B3" s="7">
        <v>63</v>
      </c>
      <c r="C3" s="7">
        <v>10</v>
      </c>
      <c r="D3" s="7">
        <v>33</v>
      </c>
      <c r="E3" s="8">
        <v>0</v>
      </c>
      <c r="F3" s="7">
        <v>0</v>
      </c>
      <c r="G3" s="7">
        <v>1</v>
      </c>
      <c r="H3" s="7">
        <v>3</v>
      </c>
      <c r="J3" s="9" t="str">
        <f t="shared" ref="J3:J36" si="0">CONCATENATE(A3," (",B3,")")</f>
        <v>19 (63)</v>
      </c>
      <c r="K3" s="9" t="str">
        <f t="shared" ref="K3:K36" si="1">CONCATENATE(C3," (",D3,")")</f>
        <v>10 (33)</v>
      </c>
      <c r="L3" s="9" t="str">
        <f t="shared" ref="L3:L36" si="2">CONCATENATE(E3," (",F3,")")</f>
        <v>0 (0)</v>
      </c>
      <c r="M3" s="9" t="str">
        <f t="shared" ref="M3:M36" si="3">CONCATENATE(G3," (",H3,")")</f>
        <v>1 (3)</v>
      </c>
    </row>
    <row r="4" spans="1:13" x14ac:dyDescent="0.2">
      <c r="A4" s="7">
        <v>14</v>
      </c>
      <c r="B4" s="7">
        <v>47</v>
      </c>
      <c r="C4" s="7">
        <v>13</v>
      </c>
      <c r="D4" s="7">
        <v>43</v>
      </c>
      <c r="E4" s="7">
        <v>1</v>
      </c>
      <c r="F4" s="7">
        <v>3</v>
      </c>
      <c r="G4" s="7">
        <v>2</v>
      </c>
      <c r="H4" s="7">
        <v>7</v>
      </c>
      <c r="J4" s="9" t="str">
        <f t="shared" si="0"/>
        <v>14 (47)</v>
      </c>
      <c r="K4" s="9" t="str">
        <f t="shared" si="1"/>
        <v>13 (43)</v>
      </c>
      <c r="L4" s="9" t="str">
        <f t="shared" si="2"/>
        <v>1 (3)</v>
      </c>
      <c r="M4" s="9" t="str">
        <f t="shared" si="3"/>
        <v>2 (7)</v>
      </c>
    </row>
    <row r="5" spans="1:13" x14ac:dyDescent="0.2">
      <c r="A5" s="7">
        <v>24</v>
      </c>
      <c r="B5" s="7">
        <v>96</v>
      </c>
      <c r="C5" s="7">
        <v>1</v>
      </c>
      <c r="D5" s="7">
        <v>4</v>
      </c>
      <c r="E5" s="8">
        <v>0</v>
      </c>
      <c r="F5" s="7">
        <v>0</v>
      </c>
      <c r="G5" s="7">
        <v>0</v>
      </c>
      <c r="H5" s="7">
        <v>0</v>
      </c>
      <c r="J5" s="9" t="str">
        <f t="shared" si="0"/>
        <v>24 (96)</v>
      </c>
      <c r="K5" s="9" t="str">
        <f t="shared" si="1"/>
        <v>1 (4)</v>
      </c>
      <c r="L5" s="9" t="str">
        <f t="shared" si="2"/>
        <v>0 (0)</v>
      </c>
      <c r="M5" s="9" t="str">
        <f t="shared" si="3"/>
        <v>0 (0)</v>
      </c>
    </row>
    <row r="6" spans="1:13" x14ac:dyDescent="0.2">
      <c r="A6" s="7">
        <v>13</v>
      </c>
      <c r="B6" s="7">
        <v>43</v>
      </c>
      <c r="C6" s="7">
        <v>9</v>
      </c>
      <c r="D6" s="7">
        <v>30</v>
      </c>
      <c r="E6" s="7">
        <v>4</v>
      </c>
      <c r="F6" s="7">
        <v>13</v>
      </c>
      <c r="G6" s="7">
        <v>4</v>
      </c>
      <c r="H6" s="7">
        <v>13</v>
      </c>
      <c r="J6" s="9" t="str">
        <f t="shared" si="0"/>
        <v>13 (43)</v>
      </c>
      <c r="K6" s="9" t="str">
        <f t="shared" si="1"/>
        <v>9 (30)</v>
      </c>
      <c r="L6" s="9" t="str">
        <f t="shared" si="2"/>
        <v>4 (13)</v>
      </c>
      <c r="M6" s="9" t="str">
        <f t="shared" si="3"/>
        <v>4 (13)</v>
      </c>
    </row>
    <row r="7" spans="1:13" x14ac:dyDescent="0.2">
      <c r="A7" s="7">
        <v>13</v>
      </c>
      <c r="B7" s="7">
        <v>43</v>
      </c>
      <c r="C7" s="7">
        <v>12</v>
      </c>
      <c r="D7" s="7">
        <v>40</v>
      </c>
      <c r="E7" s="7">
        <v>3</v>
      </c>
      <c r="F7" s="7">
        <v>10</v>
      </c>
      <c r="G7" s="7">
        <v>2</v>
      </c>
      <c r="H7" s="7">
        <v>7</v>
      </c>
      <c r="J7" s="9" t="str">
        <f t="shared" si="0"/>
        <v>13 (43)</v>
      </c>
      <c r="K7" s="9" t="str">
        <f t="shared" si="1"/>
        <v>12 (40)</v>
      </c>
      <c r="L7" s="9" t="str">
        <f t="shared" si="2"/>
        <v>3 (10)</v>
      </c>
      <c r="M7" s="9" t="str">
        <f t="shared" si="3"/>
        <v>2 (7)</v>
      </c>
    </row>
    <row r="8" spans="1:13" x14ac:dyDescent="0.2">
      <c r="A8" s="7">
        <v>22</v>
      </c>
      <c r="B8" s="7">
        <v>73</v>
      </c>
      <c r="C8" s="7">
        <v>6</v>
      </c>
      <c r="D8" s="7">
        <v>20</v>
      </c>
      <c r="E8" s="8">
        <v>0</v>
      </c>
      <c r="F8" s="7">
        <v>0</v>
      </c>
      <c r="G8" s="7">
        <v>2</v>
      </c>
      <c r="H8" s="7">
        <v>7</v>
      </c>
      <c r="J8" s="9" t="str">
        <f t="shared" si="0"/>
        <v>22 (73)</v>
      </c>
      <c r="K8" s="9" t="str">
        <f t="shared" si="1"/>
        <v>6 (20)</v>
      </c>
      <c r="L8" s="9" t="str">
        <f t="shared" si="2"/>
        <v>0 (0)</v>
      </c>
      <c r="M8" s="9" t="str">
        <f t="shared" si="3"/>
        <v>2 (7)</v>
      </c>
    </row>
    <row r="9" spans="1:13" x14ac:dyDescent="0.2">
      <c r="A9" s="7">
        <v>12</v>
      </c>
      <c r="B9" s="7">
        <v>86</v>
      </c>
      <c r="C9" s="8">
        <v>0</v>
      </c>
      <c r="D9" s="7">
        <v>0</v>
      </c>
      <c r="E9" s="8">
        <v>0</v>
      </c>
      <c r="F9" s="7">
        <v>0</v>
      </c>
      <c r="G9" s="7">
        <v>2</v>
      </c>
      <c r="H9" s="7">
        <v>14</v>
      </c>
      <c r="J9" s="9" t="str">
        <f t="shared" si="0"/>
        <v>12 (86)</v>
      </c>
      <c r="K9" s="9" t="str">
        <f t="shared" si="1"/>
        <v>0 (0)</v>
      </c>
      <c r="L9" s="9" t="str">
        <f t="shared" si="2"/>
        <v>0 (0)</v>
      </c>
      <c r="M9" s="9" t="str">
        <f t="shared" si="3"/>
        <v>2 (14)</v>
      </c>
    </row>
    <row r="10" spans="1:13" x14ac:dyDescent="0.2">
      <c r="A10" s="7">
        <v>14</v>
      </c>
      <c r="B10" s="7">
        <v>93</v>
      </c>
      <c r="C10" s="8">
        <v>0</v>
      </c>
      <c r="D10" s="7">
        <v>0</v>
      </c>
      <c r="E10" s="8">
        <v>0</v>
      </c>
      <c r="F10" s="7">
        <v>0</v>
      </c>
      <c r="G10" s="7">
        <v>1</v>
      </c>
      <c r="H10" s="7">
        <v>7</v>
      </c>
      <c r="J10" s="9" t="str">
        <f t="shared" si="0"/>
        <v>14 (93)</v>
      </c>
      <c r="K10" s="9" t="str">
        <f t="shared" si="1"/>
        <v>0 (0)</v>
      </c>
      <c r="L10" s="9" t="str">
        <f t="shared" si="2"/>
        <v>0 (0)</v>
      </c>
      <c r="M10" s="9" t="str">
        <f t="shared" si="3"/>
        <v>1 (7)</v>
      </c>
    </row>
    <row r="11" spans="1:13" x14ac:dyDescent="0.2">
      <c r="A11" s="7">
        <v>12</v>
      </c>
      <c r="B11" s="7">
        <v>80</v>
      </c>
      <c r="C11" s="8">
        <v>0</v>
      </c>
      <c r="D11" s="7">
        <v>0</v>
      </c>
      <c r="E11" s="8">
        <v>0</v>
      </c>
      <c r="F11" s="7">
        <v>0</v>
      </c>
      <c r="G11" s="7">
        <v>3</v>
      </c>
      <c r="H11" s="7">
        <v>20</v>
      </c>
      <c r="J11" s="9" t="str">
        <f t="shared" si="0"/>
        <v>12 (80)</v>
      </c>
      <c r="K11" s="9" t="str">
        <f t="shared" si="1"/>
        <v>0 (0)</v>
      </c>
      <c r="L11" s="9" t="str">
        <f t="shared" si="2"/>
        <v>0 (0)</v>
      </c>
      <c r="M11" s="9" t="str">
        <f t="shared" si="3"/>
        <v>3 (20)</v>
      </c>
    </row>
    <row r="12" spans="1:13" x14ac:dyDescent="0.2">
      <c r="A12" s="7">
        <v>13</v>
      </c>
      <c r="B12" s="7">
        <v>93</v>
      </c>
      <c r="C12" s="8">
        <v>0</v>
      </c>
      <c r="D12" s="7">
        <v>0</v>
      </c>
      <c r="E12" s="8">
        <v>0</v>
      </c>
      <c r="F12" s="7">
        <v>0</v>
      </c>
      <c r="G12" s="7">
        <v>1</v>
      </c>
      <c r="H12" s="7">
        <v>7</v>
      </c>
      <c r="J12" s="9" t="str">
        <f t="shared" si="0"/>
        <v>13 (93)</v>
      </c>
      <c r="K12" s="9" t="str">
        <f t="shared" si="1"/>
        <v>0 (0)</v>
      </c>
      <c r="L12" s="9" t="str">
        <f t="shared" si="2"/>
        <v>0 (0)</v>
      </c>
      <c r="M12" s="9" t="str">
        <f t="shared" si="3"/>
        <v>1 (7)</v>
      </c>
    </row>
    <row r="13" spans="1:13" x14ac:dyDescent="0.2">
      <c r="A13" s="7">
        <v>14</v>
      </c>
      <c r="B13" s="7">
        <v>93</v>
      </c>
      <c r="C13" s="8">
        <v>0</v>
      </c>
      <c r="D13" s="7">
        <v>0</v>
      </c>
      <c r="E13" s="8">
        <v>0</v>
      </c>
      <c r="F13" s="7">
        <v>0</v>
      </c>
      <c r="G13" s="7">
        <v>1</v>
      </c>
      <c r="H13" s="7">
        <v>7</v>
      </c>
      <c r="J13" s="9" t="str">
        <f t="shared" si="0"/>
        <v>14 (93)</v>
      </c>
      <c r="K13" s="9" t="str">
        <f t="shared" si="1"/>
        <v>0 (0)</v>
      </c>
      <c r="L13" s="9" t="str">
        <f t="shared" si="2"/>
        <v>0 (0)</v>
      </c>
      <c r="M13" s="9" t="str">
        <f t="shared" si="3"/>
        <v>1 (7)</v>
      </c>
    </row>
    <row r="14" spans="1:13" x14ac:dyDescent="0.2">
      <c r="A14" s="7">
        <v>13</v>
      </c>
      <c r="B14" s="7">
        <v>87</v>
      </c>
      <c r="C14" s="8">
        <v>0</v>
      </c>
      <c r="D14" s="7">
        <v>0</v>
      </c>
      <c r="E14" s="7">
        <v>2</v>
      </c>
      <c r="F14" s="7">
        <v>13</v>
      </c>
      <c r="G14" s="7">
        <v>0</v>
      </c>
      <c r="H14" s="7">
        <v>0</v>
      </c>
      <c r="J14" s="9" t="str">
        <f t="shared" si="0"/>
        <v>13 (87)</v>
      </c>
      <c r="K14" s="9" t="str">
        <f t="shared" si="1"/>
        <v>0 (0)</v>
      </c>
      <c r="L14" s="9" t="str">
        <f t="shared" si="2"/>
        <v>2 (13)</v>
      </c>
      <c r="M14" s="9" t="str">
        <f t="shared" si="3"/>
        <v>0 (0)</v>
      </c>
    </row>
    <row r="15" spans="1:13" x14ac:dyDescent="0.2">
      <c r="A15" s="7">
        <v>14</v>
      </c>
      <c r="B15" s="7">
        <v>93</v>
      </c>
      <c r="C15" s="8">
        <v>0</v>
      </c>
      <c r="D15" s="7">
        <v>0</v>
      </c>
      <c r="E15" s="8">
        <v>0</v>
      </c>
      <c r="F15" s="7">
        <v>0</v>
      </c>
      <c r="G15" s="7">
        <v>1</v>
      </c>
      <c r="H15" s="7">
        <v>7</v>
      </c>
      <c r="J15" s="9" t="str">
        <f t="shared" si="0"/>
        <v>14 (93)</v>
      </c>
      <c r="K15" s="9" t="str">
        <f t="shared" si="1"/>
        <v>0 (0)</v>
      </c>
      <c r="L15" s="9" t="str">
        <f t="shared" si="2"/>
        <v>0 (0)</v>
      </c>
      <c r="M15" s="9" t="str">
        <f t="shared" si="3"/>
        <v>1 (7)</v>
      </c>
    </row>
    <row r="16" spans="1:13" x14ac:dyDescent="0.2">
      <c r="A16" s="7">
        <v>12</v>
      </c>
      <c r="B16" s="7">
        <v>86</v>
      </c>
      <c r="C16" s="8">
        <v>0</v>
      </c>
      <c r="D16" s="7">
        <v>0</v>
      </c>
      <c r="E16" s="7">
        <v>1</v>
      </c>
      <c r="F16" s="7">
        <v>7</v>
      </c>
      <c r="G16" s="7">
        <v>1</v>
      </c>
      <c r="H16" s="7">
        <v>7</v>
      </c>
      <c r="J16" s="9" t="str">
        <f t="shared" si="0"/>
        <v>12 (86)</v>
      </c>
      <c r="K16" s="9" t="str">
        <f t="shared" si="1"/>
        <v>0 (0)</v>
      </c>
      <c r="L16" s="9" t="str">
        <f t="shared" si="2"/>
        <v>1 (7)</v>
      </c>
      <c r="M16" s="9" t="str">
        <f t="shared" si="3"/>
        <v>1 (7)</v>
      </c>
    </row>
    <row r="17" spans="1:13" x14ac:dyDescent="0.2">
      <c r="A17" s="7">
        <v>9</v>
      </c>
      <c r="B17" s="7">
        <v>90</v>
      </c>
      <c r="C17" s="8">
        <v>0</v>
      </c>
      <c r="D17" s="7">
        <v>0</v>
      </c>
      <c r="E17" s="8">
        <v>0</v>
      </c>
      <c r="F17" s="7">
        <v>0</v>
      </c>
      <c r="G17" s="7">
        <v>1</v>
      </c>
      <c r="H17" s="7">
        <v>10</v>
      </c>
      <c r="J17" s="9" t="str">
        <f t="shared" si="0"/>
        <v>9 (90)</v>
      </c>
      <c r="K17" s="9" t="str">
        <f t="shared" si="1"/>
        <v>0 (0)</v>
      </c>
      <c r="L17" s="9" t="str">
        <f t="shared" si="2"/>
        <v>0 (0)</v>
      </c>
      <c r="M17" s="9" t="str">
        <f t="shared" si="3"/>
        <v>1 (10)</v>
      </c>
    </row>
    <row r="18" spans="1:13" x14ac:dyDescent="0.2">
      <c r="A18" s="7">
        <v>12</v>
      </c>
      <c r="B18" s="7">
        <v>86</v>
      </c>
      <c r="C18" s="8">
        <v>0</v>
      </c>
      <c r="D18" s="7">
        <v>0</v>
      </c>
      <c r="E18" s="7">
        <v>1</v>
      </c>
      <c r="F18" s="7">
        <v>7</v>
      </c>
      <c r="G18" s="7">
        <v>1</v>
      </c>
      <c r="H18" s="7">
        <v>7</v>
      </c>
      <c r="J18" s="9" t="str">
        <f t="shared" si="0"/>
        <v>12 (86)</v>
      </c>
      <c r="K18" s="9" t="str">
        <f t="shared" si="1"/>
        <v>0 (0)</v>
      </c>
      <c r="L18" s="9" t="str">
        <f t="shared" si="2"/>
        <v>1 (7)</v>
      </c>
      <c r="M18" s="9" t="str">
        <f t="shared" si="3"/>
        <v>1 (7)</v>
      </c>
    </row>
    <row r="19" spans="1:13" x14ac:dyDescent="0.2">
      <c r="A19" s="7">
        <v>13</v>
      </c>
      <c r="B19" s="7">
        <v>93</v>
      </c>
      <c r="C19" s="8">
        <v>0</v>
      </c>
      <c r="D19" s="7">
        <v>0</v>
      </c>
      <c r="E19" s="8">
        <v>0</v>
      </c>
      <c r="F19" s="7">
        <v>0</v>
      </c>
      <c r="G19" s="7">
        <v>1</v>
      </c>
      <c r="H19" s="7">
        <v>7</v>
      </c>
      <c r="J19" s="9" t="str">
        <f t="shared" si="0"/>
        <v>13 (93)</v>
      </c>
      <c r="K19" s="9" t="str">
        <f t="shared" si="1"/>
        <v>0 (0)</v>
      </c>
      <c r="L19" s="9" t="str">
        <f t="shared" si="2"/>
        <v>0 (0)</v>
      </c>
      <c r="M19" s="9" t="str">
        <f t="shared" si="3"/>
        <v>1 (7)</v>
      </c>
    </row>
    <row r="20" spans="1:13" x14ac:dyDescent="0.2">
      <c r="A20" s="7">
        <v>15</v>
      </c>
      <c r="B20" s="7">
        <v>100</v>
      </c>
      <c r="C20" s="8">
        <v>0</v>
      </c>
      <c r="D20" s="7">
        <v>0</v>
      </c>
      <c r="E20" s="8">
        <v>0</v>
      </c>
      <c r="F20" s="7">
        <v>0</v>
      </c>
      <c r="G20" s="7">
        <v>0</v>
      </c>
      <c r="H20" s="7">
        <v>0</v>
      </c>
      <c r="J20" s="9" t="str">
        <f t="shared" si="0"/>
        <v>15 (100)</v>
      </c>
      <c r="K20" s="9" t="str">
        <f t="shared" si="1"/>
        <v>0 (0)</v>
      </c>
      <c r="L20" s="9" t="str">
        <f t="shared" si="2"/>
        <v>0 (0)</v>
      </c>
      <c r="M20" s="9" t="str">
        <f t="shared" si="3"/>
        <v>0 (0)</v>
      </c>
    </row>
    <row r="21" spans="1:13" x14ac:dyDescent="0.2">
      <c r="A21" s="7">
        <v>13</v>
      </c>
      <c r="B21" s="7">
        <v>87</v>
      </c>
      <c r="C21" s="8">
        <v>0</v>
      </c>
      <c r="D21" s="7">
        <v>0</v>
      </c>
      <c r="E21" s="8">
        <v>0</v>
      </c>
      <c r="F21" s="7">
        <v>0</v>
      </c>
      <c r="G21" s="7">
        <v>2</v>
      </c>
      <c r="H21" s="7">
        <v>13</v>
      </c>
      <c r="J21" s="9" t="str">
        <f t="shared" si="0"/>
        <v>13 (87)</v>
      </c>
      <c r="K21" s="9" t="str">
        <f t="shared" si="1"/>
        <v>0 (0)</v>
      </c>
      <c r="L21" s="9" t="str">
        <f t="shared" si="2"/>
        <v>0 (0)</v>
      </c>
      <c r="M21" s="9" t="str">
        <f t="shared" si="3"/>
        <v>2 (13)</v>
      </c>
    </row>
    <row r="22" spans="1:13" x14ac:dyDescent="0.2">
      <c r="A22" s="7">
        <v>15</v>
      </c>
      <c r="B22" s="7">
        <v>100</v>
      </c>
      <c r="C22" s="8">
        <v>0</v>
      </c>
      <c r="D22" s="7">
        <v>0</v>
      </c>
      <c r="E22" s="8">
        <v>0</v>
      </c>
      <c r="F22" s="7">
        <v>0</v>
      </c>
      <c r="G22" s="7">
        <v>0</v>
      </c>
      <c r="H22" s="7">
        <v>0</v>
      </c>
      <c r="J22" s="9" t="str">
        <f t="shared" si="0"/>
        <v>15 (100)</v>
      </c>
      <c r="K22" s="9" t="str">
        <f t="shared" si="1"/>
        <v>0 (0)</v>
      </c>
      <c r="L22" s="9" t="str">
        <f t="shared" si="2"/>
        <v>0 (0)</v>
      </c>
      <c r="M22" s="9" t="str">
        <f t="shared" si="3"/>
        <v>0 (0)</v>
      </c>
    </row>
    <row r="23" spans="1:13" x14ac:dyDescent="0.2">
      <c r="A23" s="7">
        <v>10</v>
      </c>
      <c r="B23" s="7">
        <v>91</v>
      </c>
      <c r="C23" s="8">
        <v>0</v>
      </c>
      <c r="D23" s="7">
        <v>0</v>
      </c>
      <c r="E23" s="7">
        <v>1</v>
      </c>
      <c r="F23" s="7">
        <v>9</v>
      </c>
      <c r="G23" s="7">
        <v>0</v>
      </c>
      <c r="H23" s="7">
        <v>0</v>
      </c>
      <c r="J23" s="9" t="str">
        <f t="shared" si="0"/>
        <v>10 (91)</v>
      </c>
      <c r="K23" s="9" t="str">
        <f t="shared" si="1"/>
        <v>0 (0)</v>
      </c>
      <c r="L23" s="9" t="str">
        <f t="shared" si="2"/>
        <v>1 (9)</v>
      </c>
      <c r="M23" s="9" t="str">
        <f t="shared" si="3"/>
        <v>0 (0)</v>
      </c>
    </row>
    <row r="24" spans="1:13" x14ac:dyDescent="0.2">
      <c r="A24" s="7">
        <v>12</v>
      </c>
      <c r="B24" s="7">
        <v>86</v>
      </c>
      <c r="C24" s="8">
        <v>0</v>
      </c>
      <c r="D24" s="7">
        <v>0</v>
      </c>
      <c r="E24" s="8">
        <v>0</v>
      </c>
      <c r="F24" s="7">
        <v>0</v>
      </c>
      <c r="G24" s="7">
        <v>2</v>
      </c>
      <c r="H24" s="7">
        <v>14</v>
      </c>
      <c r="J24" s="9" t="str">
        <f t="shared" si="0"/>
        <v>12 (86)</v>
      </c>
      <c r="K24" s="9" t="str">
        <f t="shared" si="1"/>
        <v>0 (0)</v>
      </c>
      <c r="L24" s="9" t="str">
        <f t="shared" si="2"/>
        <v>0 (0)</v>
      </c>
      <c r="M24" s="9" t="str">
        <f t="shared" si="3"/>
        <v>2 (14)</v>
      </c>
    </row>
    <row r="25" spans="1:13" x14ac:dyDescent="0.2">
      <c r="A25" s="7">
        <v>8</v>
      </c>
      <c r="B25" s="7">
        <v>53</v>
      </c>
      <c r="C25" s="8">
        <v>0</v>
      </c>
      <c r="D25" s="7">
        <v>0</v>
      </c>
      <c r="E25" s="7">
        <v>3</v>
      </c>
      <c r="F25" s="7">
        <v>20</v>
      </c>
      <c r="G25" s="7">
        <v>4</v>
      </c>
      <c r="H25" s="7">
        <v>27</v>
      </c>
      <c r="J25" s="9" t="str">
        <f t="shared" si="0"/>
        <v>8 (53)</v>
      </c>
      <c r="K25" s="9" t="str">
        <f t="shared" si="1"/>
        <v>0 (0)</v>
      </c>
      <c r="L25" s="9" t="str">
        <f t="shared" si="2"/>
        <v>3 (20)</v>
      </c>
      <c r="M25" s="9" t="str">
        <f t="shared" si="3"/>
        <v>4 (27)</v>
      </c>
    </row>
    <row r="26" spans="1:13" x14ac:dyDescent="0.2">
      <c r="A26" s="7">
        <v>13</v>
      </c>
      <c r="B26" s="7">
        <v>87</v>
      </c>
      <c r="C26" s="8">
        <v>0</v>
      </c>
      <c r="D26" s="7">
        <v>0</v>
      </c>
      <c r="E26" s="8">
        <v>0</v>
      </c>
      <c r="F26" s="7">
        <v>0</v>
      </c>
      <c r="G26" s="7">
        <v>2</v>
      </c>
      <c r="H26" s="7">
        <v>13</v>
      </c>
      <c r="J26" s="9" t="str">
        <f t="shared" si="0"/>
        <v>13 (87)</v>
      </c>
      <c r="K26" s="9" t="str">
        <f t="shared" si="1"/>
        <v>0 (0)</v>
      </c>
      <c r="L26" s="9" t="str">
        <f t="shared" si="2"/>
        <v>0 (0)</v>
      </c>
      <c r="M26" s="9" t="str">
        <f t="shared" si="3"/>
        <v>2 (13)</v>
      </c>
    </row>
    <row r="27" spans="1:13" x14ac:dyDescent="0.2">
      <c r="A27" s="7">
        <v>14</v>
      </c>
      <c r="B27" s="7">
        <v>100</v>
      </c>
      <c r="C27" s="8">
        <v>0</v>
      </c>
      <c r="D27" s="7">
        <v>0</v>
      </c>
      <c r="E27" s="8">
        <v>0</v>
      </c>
      <c r="F27" s="7">
        <v>0</v>
      </c>
      <c r="G27" s="7">
        <v>0</v>
      </c>
      <c r="H27" s="7">
        <v>0</v>
      </c>
      <c r="J27" s="9" t="str">
        <f t="shared" si="0"/>
        <v>14 (100)</v>
      </c>
      <c r="K27" s="9" t="str">
        <f t="shared" si="1"/>
        <v>0 (0)</v>
      </c>
      <c r="L27" s="9" t="str">
        <f t="shared" si="2"/>
        <v>0 (0)</v>
      </c>
      <c r="M27" s="9" t="str">
        <f t="shared" si="3"/>
        <v>0 (0)</v>
      </c>
    </row>
    <row r="28" spans="1:13" x14ac:dyDescent="0.2">
      <c r="A28" s="7">
        <v>15</v>
      </c>
      <c r="B28" s="7">
        <v>100</v>
      </c>
      <c r="C28" s="8">
        <v>0</v>
      </c>
      <c r="D28" s="7">
        <v>0</v>
      </c>
      <c r="E28" s="8">
        <v>0</v>
      </c>
      <c r="F28" s="7">
        <v>0</v>
      </c>
      <c r="G28" s="7">
        <v>0</v>
      </c>
      <c r="H28" s="7">
        <v>0</v>
      </c>
      <c r="J28" s="9" t="str">
        <f t="shared" si="0"/>
        <v>15 (100)</v>
      </c>
      <c r="K28" s="9" t="str">
        <f t="shared" si="1"/>
        <v>0 (0)</v>
      </c>
      <c r="L28" s="9" t="str">
        <f t="shared" si="2"/>
        <v>0 (0)</v>
      </c>
      <c r="M28" s="9" t="str">
        <f t="shared" si="3"/>
        <v>0 (0)</v>
      </c>
    </row>
    <row r="29" spans="1:13" x14ac:dyDescent="0.2">
      <c r="A29" s="7">
        <v>12</v>
      </c>
      <c r="B29" s="7">
        <v>80</v>
      </c>
      <c r="C29" s="7">
        <v>1</v>
      </c>
      <c r="D29" s="7">
        <v>7</v>
      </c>
      <c r="E29" s="8">
        <v>0</v>
      </c>
      <c r="F29" s="7">
        <v>0</v>
      </c>
      <c r="G29" s="7">
        <v>2</v>
      </c>
      <c r="H29" s="7">
        <v>13</v>
      </c>
      <c r="J29" s="9" t="str">
        <f t="shared" si="0"/>
        <v>12 (80)</v>
      </c>
      <c r="K29" s="9" t="str">
        <f t="shared" si="1"/>
        <v>1 (7)</v>
      </c>
      <c r="L29" s="9" t="str">
        <f t="shared" si="2"/>
        <v>0 (0)</v>
      </c>
      <c r="M29" s="9" t="str">
        <f t="shared" si="3"/>
        <v>2 (13)</v>
      </c>
    </row>
    <row r="30" spans="1:13" x14ac:dyDescent="0.2">
      <c r="A30" s="7">
        <v>12</v>
      </c>
      <c r="B30" s="7">
        <v>80</v>
      </c>
      <c r="C30" s="7">
        <v>1</v>
      </c>
      <c r="D30" s="7">
        <v>7</v>
      </c>
      <c r="E30" s="7">
        <v>1</v>
      </c>
      <c r="F30" s="7">
        <v>7</v>
      </c>
      <c r="G30" s="7">
        <v>1</v>
      </c>
      <c r="H30" s="7">
        <v>7</v>
      </c>
      <c r="J30" s="9" t="str">
        <f t="shared" si="0"/>
        <v>12 (80)</v>
      </c>
      <c r="K30" s="9" t="str">
        <f t="shared" si="1"/>
        <v>1 (7)</v>
      </c>
      <c r="L30" s="9" t="str">
        <f t="shared" si="2"/>
        <v>1 (7)</v>
      </c>
      <c r="M30" s="9" t="str">
        <f t="shared" si="3"/>
        <v>1 (7)</v>
      </c>
    </row>
    <row r="31" spans="1:13" x14ac:dyDescent="0.2">
      <c r="A31" s="7">
        <v>13</v>
      </c>
      <c r="B31" s="7">
        <v>87</v>
      </c>
      <c r="C31" s="7">
        <v>2</v>
      </c>
      <c r="D31" s="7">
        <v>13</v>
      </c>
      <c r="E31" s="8">
        <v>0</v>
      </c>
      <c r="F31" s="7">
        <v>0</v>
      </c>
      <c r="G31" s="7">
        <v>0</v>
      </c>
      <c r="H31" s="7">
        <v>0</v>
      </c>
      <c r="J31" s="9" t="str">
        <f t="shared" si="0"/>
        <v>13 (87)</v>
      </c>
      <c r="K31" s="9" t="str">
        <f t="shared" si="1"/>
        <v>2 (13)</v>
      </c>
      <c r="L31" s="9" t="str">
        <f t="shared" si="2"/>
        <v>0 (0)</v>
      </c>
      <c r="M31" s="9" t="str">
        <f t="shared" si="3"/>
        <v>0 (0)</v>
      </c>
    </row>
    <row r="32" spans="1:13" x14ac:dyDescent="0.2">
      <c r="A32" s="7">
        <v>17</v>
      </c>
      <c r="B32" s="7">
        <v>57</v>
      </c>
      <c r="C32" s="7">
        <v>11</v>
      </c>
      <c r="D32" s="7">
        <v>37</v>
      </c>
      <c r="E32" s="8">
        <v>0</v>
      </c>
      <c r="F32" s="7">
        <v>0</v>
      </c>
      <c r="G32" s="7">
        <v>2</v>
      </c>
      <c r="H32" s="7">
        <v>7</v>
      </c>
      <c r="J32" s="9" t="str">
        <f t="shared" si="0"/>
        <v>17 (57)</v>
      </c>
      <c r="K32" s="9" t="str">
        <f t="shared" si="1"/>
        <v>11 (37)</v>
      </c>
      <c r="L32" s="9" t="str">
        <f t="shared" si="2"/>
        <v>0 (0)</v>
      </c>
      <c r="M32" s="9" t="str">
        <f t="shared" si="3"/>
        <v>2 (7)</v>
      </c>
    </row>
    <row r="33" spans="1:13" x14ac:dyDescent="0.2">
      <c r="A33" s="7">
        <v>13</v>
      </c>
      <c r="B33" s="7">
        <v>87</v>
      </c>
      <c r="C33" s="7">
        <v>1</v>
      </c>
      <c r="D33" s="7">
        <v>7</v>
      </c>
      <c r="E33" s="8">
        <v>0</v>
      </c>
      <c r="F33" s="7">
        <v>0</v>
      </c>
      <c r="G33" s="7">
        <v>1</v>
      </c>
      <c r="H33" s="7">
        <v>7</v>
      </c>
      <c r="J33" s="9" t="str">
        <f t="shared" si="0"/>
        <v>13 (87)</v>
      </c>
      <c r="K33" s="9" t="str">
        <f t="shared" si="1"/>
        <v>1 (7)</v>
      </c>
      <c r="L33" s="9" t="str">
        <f t="shared" si="2"/>
        <v>0 (0)</v>
      </c>
      <c r="M33" s="9" t="str">
        <f t="shared" si="3"/>
        <v>1 (7)</v>
      </c>
    </row>
    <row r="34" spans="1:13" x14ac:dyDescent="0.2">
      <c r="A34" s="7">
        <v>23</v>
      </c>
      <c r="B34" s="7">
        <v>82</v>
      </c>
      <c r="C34" s="7">
        <v>4</v>
      </c>
      <c r="D34" s="7">
        <v>14</v>
      </c>
      <c r="E34" s="8">
        <v>0</v>
      </c>
      <c r="F34" s="7">
        <v>0</v>
      </c>
      <c r="G34" s="7">
        <v>1</v>
      </c>
      <c r="H34" s="7">
        <v>4</v>
      </c>
      <c r="J34" s="9" t="str">
        <f t="shared" si="0"/>
        <v>23 (82)</v>
      </c>
      <c r="K34" s="9" t="str">
        <f t="shared" si="1"/>
        <v>4 (14)</v>
      </c>
      <c r="L34" s="9" t="str">
        <f t="shared" si="2"/>
        <v>0 (0)</v>
      </c>
      <c r="M34" s="9" t="str">
        <f t="shared" si="3"/>
        <v>1 (4)</v>
      </c>
    </row>
    <row r="35" spans="1:13" x14ac:dyDescent="0.2">
      <c r="A35" s="7">
        <v>27</v>
      </c>
      <c r="B35" s="7">
        <v>93</v>
      </c>
      <c r="C35" s="7">
        <v>2</v>
      </c>
      <c r="D35" s="7">
        <v>7</v>
      </c>
      <c r="E35" s="8">
        <v>0</v>
      </c>
      <c r="F35" s="7">
        <v>0</v>
      </c>
      <c r="G35" s="7">
        <v>0</v>
      </c>
      <c r="H35" s="7">
        <v>0</v>
      </c>
      <c r="J35" s="9" t="str">
        <f t="shared" si="0"/>
        <v>27 (93)</v>
      </c>
      <c r="K35" s="9" t="str">
        <f t="shared" si="1"/>
        <v>2 (7)</v>
      </c>
      <c r="L35" s="9" t="str">
        <f t="shared" si="2"/>
        <v>0 (0)</v>
      </c>
      <c r="M35" s="9" t="str">
        <f t="shared" si="3"/>
        <v>0 (0)</v>
      </c>
    </row>
    <row r="36" spans="1:13" x14ac:dyDescent="0.2">
      <c r="A36" s="7">
        <v>10</v>
      </c>
      <c r="B36" s="7">
        <v>67</v>
      </c>
      <c r="C36" s="7">
        <v>4</v>
      </c>
      <c r="D36" s="7">
        <v>27</v>
      </c>
      <c r="E36" s="8">
        <v>0</v>
      </c>
      <c r="F36" s="7">
        <v>0</v>
      </c>
      <c r="G36" s="7">
        <v>1</v>
      </c>
      <c r="H36" s="7">
        <v>7</v>
      </c>
      <c r="J36" s="9" t="str">
        <f t="shared" si="0"/>
        <v>10 (67)</v>
      </c>
      <c r="K36" s="9" t="str">
        <f t="shared" si="1"/>
        <v>4 (27)</v>
      </c>
      <c r="L36" s="9" t="str">
        <f t="shared" si="2"/>
        <v>0 (0)</v>
      </c>
      <c r="M36" s="9" t="str">
        <f t="shared" si="3"/>
        <v>1 (7)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data_2022</vt:lpstr>
      <vt:lpstr>pair_dispersal_distance</vt:lpstr>
      <vt:lpstr>buf15_variables</vt:lpstr>
      <vt:lpstr>Datos para tabla S1</vt:lpstr>
      <vt:lpstr>pair_dispersal_distance!disp_distance_by_mom_1</vt:lpstr>
      <vt:lpstr>data_2022!glm_progeny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Moracho Martinez</dc:creator>
  <cp:lastModifiedBy>Eva Moracho Martinez</cp:lastModifiedBy>
  <dcterms:created xsi:type="dcterms:W3CDTF">2023-01-12T15:15:58Z</dcterms:created>
  <dcterms:modified xsi:type="dcterms:W3CDTF">2023-02-08T12:58:16Z</dcterms:modified>
</cp:coreProperties>
</file>