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bfbf542152405/Desktop/ALY6050/l6/"/>
    </mc:Choice>
  </mc:AlternateContent>
  <xr:revisionPtr revIDLastSave="1" documentId="13_ncr:1_{2660D6E4-72CF-4643-BEFA-E5D516245DC4}" xr6:coauthVersionLast="47" xr6:coauthVersionMax="47" xr10:uidLastSave="{C1D2E990-A5C8-4ECB-9471-9664AB803D2B}"/>
  <bookViews>
    <workbookView xWindow="-110" yWindow="-110" windowWidth="19420" windowHeight="10300" xr2:uid="{7AEC5213-303D-0540-92AB-43C9CF7CF98F}"/>
  </bookViews>
  <sheets>
    <sheet name="Part 1-i" sheetId="1" r:id="rId1"/>
    <sheet name="Part 1-ii" sheetId="4" r:id="rId2"/>
    <sheet name="Part 2" sheetId="7" r:id="rId3"/>
  </sheets>
  <definedNames>
    <definedName name="solver_adj" localSheetId="0" hidden="1">'Part 1-i'!$M$9:$O$14</definedName>
    <definedName name="solver_adj" localSheetId="1" hidden="1">'Part 1-ii'!$D$57:$L$65</definedName>
    <definedName name="solver_adj" localSheetId="2" hidden="1">'Part 2'!$C$19:$C$24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'Part 1-i'!$M$9:$O$14</definedName>
    <definedName name="solver_lhs1" localSheetId="1" hidden="1">'Part 1-ii'!$D$57:$L$65</definedName>
    <definedName name="solver_lhs1" localSheetId="2" hidden="1">'Part 2'!$C$19:$C$24</definedName>
    <definedName name="solver_lhs2" localSheetId="0" hidden="1">'Part 1-i'!$M$16:$M$18</definedName>
    <definedName name="solver_lhs2" localSheetId="1" hidden="1">'Part 1-ii'!$D$70:$I$70</definedName>
    <definedName name="solver_lhs2" localSheetId="2" hidden="1">'Part 2'!$C$27</definedName>
    <definedName name="solver_lhs3" localSheetId="0" hidden="1">'Part 1-i'!$P$9:$P$14</definedName>
    <definedName name="solver_lhs3" localSheetId="1" hidden="1">'Part 1-ii'!$D$73:$D$75</definedName>
    <definedName name="solver_lhs3" localSheetId="2" hidden="1">'Part 2'!$C$28</definedName>
    <definedName name="solver_lhs4" localSheetId="1" hidden="1">'Part 1-ii'!#REF!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'Part 1-i'!$P$16</definedName>
    <definedName name="solver_opt" localSheetId="1" hidden="1">'Part 1-ii'!$D$77</definedName>
    <definedName name="solver_opt" localSheetId="2" hidden="1">'Part 2'!$C$26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2</definedName>
    <definedName name="solver_rel2" localSheetId="2" hidden="1">3</definedName>
    <definedName name="solver_rel3" localSheetId="0" hidden="1">2</definedName>
    <definedName name="solver_rel3" localSheetId="1" hidden="1">1</definedName>
    <definedName name="solver_rel3" localSheetId="2" hidden="1">1</definedName>
    <definedName name="solver_rel4" localSheetId="1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'Part 1-i'!$O$16:$O$18</definedName>
    <definedName name="solver_rhs2" localSheetId="1" hidden="1">'Part 1-ii'!$D$71:$I$71</definedName>
    <definedName name="solver_rhs2" localSheetId="2" hidden="1">'Part 2'!$E$27</definedName>
    <definedName name="solver_rhs3" localSheetId="0" hidden="1">'Part 1-i'!$R$9:$R$14</definedName>
    <definedName name="solver_rhs3" localSheetId="1" hidden="1">'Part 1-ii'!$F$73:$F$75</definedName>
    <definedName name="solver_rhs3" localSheetId="2" hidden="1">'Part 2'!$E$28</definedName>
    <definedName name="solver_rhs4" localSheetId="1" hidden="1">'Part 1-ii'!#REF!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7" l="1" a="1"/>
  <c r="C26" i="7" s="1"/>
  <c r="C28" i="7"/>
  <c r="C27" i="7"/>
  <c r="D20" i="7"/>
  <c r="D21" i="7"/>
  <c r="D22" i="7"/>
  <c r="D23" i="7"/>
  <c r="D24" i="7"/>
  <c r="D19" i="7"/>
  <c r="D71" i="4"/>
  <c r="J69" i="4"/>
  <c r="J70" i="4" s="1"/>
  <c r="D73" i="4" s="1"/>
  <c r="D83" i="4"/>
  <c r="E83" i="4"/>
  <c r="F83" i="4"/>
  <c r="G83" i="4"/>
  <c r="H83" i="4"/>
  <c r="I83" i="4"/>
  <c r="J83" i="4"/>
  <c r="K83" i="4"/>
  <c r="L83" i="4"/>
  <c r="D84" i="4"/>
  <c r="E84" i="4"/>
  <c r="F84" i="4"/>
  <c r="G84" i="4"/>
  <c r="H84" i="4"/>
  <c r="I84" i="4"/>
  <c r="J84" i="4"/>
  <c r="K84" i="4"/>
  <c r="L84" i="4"/>
  <c r="D85" i="4"/>
  <c r="E85" i="4"/>
  <c r="F85" i="4"/>
  <c r="G85" i="4"/>
  <c r="H85" i="4"/>
  <c r="I85" i="4"/>
  <c r="J85" i="4"/>
  <c r="K85" i="4"/>
  <c r="L85" i="4"/>
  <c r="D86" i="4"/>
  <c r="E86" i="4"/>
  <c r="F86" i="4"/>
  <c r="G86" i="4"/>
  <c r="H86" i="4"/>
  <c r="I86" i="4"/>
  <c r="J86" i="4"/>
  <c r="K86" i="4"/>
  <c r="L86" i="4"/>
  <c r="D87" i="4"/>
  <c r="E87" i="4"/>
  <c r="F87" i="4"/>
  <c r="G87" i="4"/>
  <c r="H87" i="4"/>
  <c r="I87" i="4"/>
  <c r="J87" i="4"/>
  <c r="K87" i="4"/>
  <c r="L87" i="4"/>
  <c r="D88" i="4"/>
  <c r="E88" i="4"/>
  <c r="F88" i="4"/>
  <c r="G88" i="4"/>
  <c r="H88" i="4"/>
  <c r="I88" i="4"/>
  <c r="J88" i="4"/>
  <c r="K88" i="4"/>
  <c r="L88" i="4"/>
  <c r="D89" i="4"/>
  <c r="E89" i="4"/>
  <c r="F89" i="4"/>
  <c r="G89" i="4"/>
  <c r="H89" i="4"/>
  <c r="I89" i="4"/>
  <c r="J89" i="4"/>
  <c r="K89" i="4"/>
  <c r="L89" i="4"/>
  <c r="D90" i="4"/>
  <c r="E90" i="4"/>
  <c r="F90" i="4"/>
  <c r="G90" i="4"/>
  <c r="H90" i="4"/>
  <c r="I90" i="4"/>
  <c r="J90" i="4"/>
  <c r="K90" i="4"/>
  <c r="L90" i="4"/>
  <c r="E82" i="4"/>
  <c r="F82" i="4"/>
  <c r="G82" i="4"/>
  <c r="H82" i="4"/>
  <c r="I82" i="4"/>
  <c r="J82" i="4"/>
  <c r="K82" i="4"/>
  <c r="L82" i="4"/>
  <c r="D82" i="4"/>
  <c r="D77" i="4"/>
  <c r="D69" i="4"/>
  <c r="D70" i="4" s="1"/>
  <c r="L69" i="4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N24" i="1"/>
  <c r="O24" i="1"/>
  <c r="M24" i="1"/>
  <c r="P16" i="1"/>
  <c r="E25" i="7" l="1"/>
  <c r="S9" i="1"/>
  <c r="P9" i="1"/>
  <c r="M16" i="1"/>
  <c r="J11" i="7"/>
  <c r="I10" i="7" a="1"/>
  <c r="I10" i="7" s="1"/>
  <c r="H9" i="7" a="1"/>
  <c r="H10" i="7" s="1"/>
  <c r="G8" i="7" a="1"/>
  <c r="G10" i="7" s="1"/>
  <c r="F7" i="7" a="1"/>
  <c r="F9" i="7" s="1"/>
  <c r="I11" i="7" l="1"/>
  <c r="H9" i="7"/>
  <c r="H11" i="7"/>
  <c r="G9" i="7"/>
  <c r="G11" i="7"/>
  <c r="G8" i="7"/>
  <c r="F7" i="7"/>
  <c r="F10" i="7"/>
  <c r="F8" i="7"/>
  <c r="F11" i="7"/>
  <c r="J71" i="4" l="1"/>
  <c r="L71" i="4"/>
  <c r="K71" i="4"/>
  <c r="S10" i="1" l="1"/>
  <c r="S11" i="1"/>
  <c r="S12" i="1"/>
  <c r="S13" i="1"/>
  <c r="S14" i="1"/>
  <c r="M58" i="4"/>
  <c r="M59" i="4"/>
  <c r="M60" i="4"/>
  <c r="M61" i="4"/>
  <c r="M62" i="4"/>
  <c r="M63" i="4"/>
  <c r="M64" i="4"/>
  <c r="M65" i="4"/>
  <c r="M57" i="4"/>
  <c r="E71" i="4" l="1"/>
  <c r="I71" i="4"/>
  <c r="H71" i="4"/>
  <c r="G71" i="4"/>
  <c r="F71" i="4"/>
  <c r="E69" i="4"/>
  <c r="E70" i="4" s="1"/>
  <c r="F69" i="4"/>
  <c r="F70" i="4" s="1"/>
  <c r="G69" i="4"/>
  <c r="G70" i="4" s="1"/>
  <c r="H69" i="4"/>
  <c r="H70" i="4" s="1"/>
  <c r="I69" i="4"/>
  <c r="I70" i="4" s="1"/>
  <c r="K69" i="4"/>
  <c r="K70" i="4" s="1"/>
  <c r="L70" i="4"/>
  <c r="D74" i="4" l="1"/>
  <c r="D75" i="4"/>
  <c r="R9" i="1"/>
  <c r="P10" i="1"/>
  <c r="R10" i="1"/>
  <c r="P11" i="1"/>
  <c r="R11" i="1"/>
  <c r="P12" i="1"/>
  <c r="R12" i="1"/>
  <c r="P13" i="1"/>
  <c r="R13" i="1"/>
  <c r="P14" i="1"/>
  <c r="R14" i="1"/>
  <c r="M18" i="1"/>
  <c r="M17" i="1"/>
  <c r="D76" i="4" l="1"/>
  <c r="M19" i="1"/>
</calcChain>
</file>

<file path=xl/sharedStrings.xml><?xml version="1.0" encoding="utf-8"?>
<sst xmlns="http://schemas.openxmlformats.org/spreadsheetml/2006/main" count="470" uniqueCount="198">
  <si>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</si>
  <si>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</si>
  <si>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</si>
  <si>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</si>
  <si>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</si>
  <si>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</si>
  <si>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</si>
  <si>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</si>
  <si>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</si>
  <si>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</si>
  <si>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</si>
  <si>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</si>
  <si>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</si>
  <si>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</si>
  <si>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</si>
  <si>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</si>
  <si>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</si>
  <si>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</si>
  <si>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</si>
  <si>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</si>
  <si>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</si>
  <si>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</si>
  <si>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</si>
  <si>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</si>
  <si>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</si>
  <si>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</si>
  <si>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</si>
  <si>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</si>
  <si>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=</t>
  </si>
  <si>
    <t>&lt;=</t>
  </si>
  <si>
    <t>total waste</t>
  </si>
  <si>
    <t>Total cost</t>
  </si>
  <si>
    <t>Total receiced at waste site</t>
  </si>
  <si>
    <t>Cost per route</t>
  </si>
  <si>
    <t>Total cost per route</t>
  </si>
  <si>
    <t>Total</t>
  </si>
  <si>
    <t>X1 to x6</t>
  </si>
  <si>
    <t>&gt;=</t>
  </si>
  <si>
    <t>Max return</t>
  </si>
  <si>
    <t>Total waste sent from each plant</t>
  </si>
  <si>
    <t>Data</t>
  </si>
  <si>
    <t>Model</t>
  </si>
  <si>
    <t>Constraints</t>
  </si>
  <si>
    <t>LHS</t>
  </si>
  <si>
    <t>RHS</t>
  </si>
  <si>
    <t xml:space="preserve">Plant disposal should be less than or equal to their maximum capacity </t>
  </si>
  <si>
    <t>X11 +X21 +X31 +X41 +X51 +X61</t>
  </si>
  <si>
    <t>X12 +X22 +X32 +X42 +X52 +X62</t>
  </si>
  <si>
    <t>X13 +X23 +X33 +X43 +X53 +X63</t>
  </si>
  <si>
    <t xml:space="preserve">Total Number of barrel sent for waste from each site should be equal to plant’s waster generating capacity </t>
  </si>
  <si>
    <t>X11 +X12 +X13</t>
  </si>
  <si>
    <t>X21 +X22 +X23</t>
  </si>
  <si>
    <t>X31 +X32 +X33</t>
  </si>
  <si>
    <t xml:space="preserve">X41+X42 +X43 </t>
  </si>
  <si>
    <t xml:space="preserve">X51+X52 +X53 </t>
  </si>
  <si>
    <t>X61 +X62  +X63</t>
  </si>
  <si>
    <t>All X11 to X63 should be greater than or equal to 0</t>
  </si>
  <si>
    <t>X11 to X63</t>
  </si>
  <si>
    <t>DenverX1</t>
  </si>
  <si>
    <t xml:space="preserve">X11 </t>
  </si>
  <si>
    <t xml:space="preserve">X12 </t>
  </si>
  <si>
    <t xml:space="preserve">X13 </t>
  </si>
  <si>
    <t>MorgantonX2</t>
  </si>
  <si>
    <t xml:space="preserve">X21 </t>
  </si>
  <si>
    <t xml:space="preserve">X22 </t>
  </si>
  <si>
    <t xml:space="preserve">X23 </t>
  </si>
  <si>
    <t>MorrisvilleX3</t>
  </si>
  <si>
    <t xml:space="preserve">X31 </t>
  </si>
  <si>
    <t xml:space="preserve">X32 </t>
  </si>
  <si>
    <t xml:space="preserve">X33 </t>
  </si>
  <si>
    <t>PinevilleX4</t>
  </si>
  <si>
    <t xml:space="preserve">X41 </t>
  </si>
  <si>
    <t xml:space="preserve">X42 </t>
  </si>
  <si>
    <t xml:space="preserve">X43 </t>
  </si>
  <si>
    <t>RockhillX5</t>
  </si>
  <si>
    <t xml:space="preserve">X51 </t>
  </si>
  <si>
    <t xml:space="preserve">X52 </t>
  </si>
  <si>
    <t xml:space="preserve">X53 </t>
  </si>
  <si>
    <t>StatesvilleX6</t>
  </si>
  <si>
    <t xml:space="preserve">X61 </t>
  </si>
  <si>
    <t xml:space="preserve">X62 </t>
  </si>
  <si>
    <t xml:space="preserve">X63 </t>
  </si>
  <si>
    <t>Decision Variables</t>
  </si>
  <si>
    <t>generated waste per week</t>
  </si>
  <si>
    <t>Cost based on solver</t>
  </si>
  <si>
    <t>Pick</t>
  </si>
  <si>
    <t>Drop</t>
  </si>
  <si>
    <t>Totat waste that can send to drop</t>
  </si>
  <si>
    <t>Waste Generate at each point</t>
  </si>
  <si>
    <t>Waste Received at each point</t>
  </si>
  <si>
    <t>Total sent to drop</t>
  </si>
  <si>
    <t>Total waste</t>
  </si>
  <si>
    <t>Total optimal cost=</t>
  </si>
  <si>
    <t>Cost</t>
  </si>
  <si>
    <t>X11 to X99</t>
  </si>
  <si>
    <t>Pickup:</t>
  </si>
  <si>
    <t xml:space="preserve">X14 </t>
  </si>
  <si>
    <t>X15</t>
  </si>
  <si>
    <t>X16</t>
  </si>
  <si>
    <t>X17</t>
  </si>
  <si>
    <t>X18</t>
  </si>
  <si>
    <t>X19</t>
  </si>
  <si>
    <t>X22</t>
  </si>
  <si>
    <t>X23</t>
  </si>
  <si>
    <t>X24</t>
  </si>
  <si>
    <t>X25</t>
  </si>
  <si>
    <t>X26</t>
  </si>
  <si>
    <t>X27</t>
  </si>
  <si>
    <t>X28</t>
  </si>
  <si>
    <t>X29</t>
  </si>
  <si>
    <t>X32</t>
  </si>
  <si>
    <t>X33</t>
  </si>
  <si>
    <t>X34</t>
  </si>
  <si>
    <t>X35</t>
  </si>
  <si>
    <t>X36</t>
  </si>
  <si>
    <t>X37</t>
  </si>
  <si>
    <t>X38</t>
  </si>
  <si>
    <t>X39</t>
  </si>
  <si>
    <t>X42</t>
  </si>
  <si>
    <t>X43</t>
  </si>
  <si>
    <t>X44</t>
  </si>
  <si>
    <t>X45</t>
  </si>
  <si>
    <t>X46</t>
  </si>
  <si>
    <t>X47</t>
  </si>
  <si>
    <t>X48</t>
  </si>
  <si>
    <t>X49</t>
  </si>
  <si>
    <t>X52</t>
  </si>
  <si>
    <t>X53</t>
  </si>
  <si>
    <t>X54</t>
  </si>
  <si>
    <t>X55</t>
  </si>
  <si>
    <t>X56</t>
  </si>
  <si>
    <t>X57</t>
  </si>
  <si>
    <t>X58</t>
  </si>
  <si>
    <t>X59</t>
  </si>
  <si>
    <t>X62</t>
  </si>
  <si>
    <t>X63</t>
  </si>
  <si>
    <t>X64</t>
  </si>
  <si>
    <t>X65</t>
  </si>
  <si>
    <t>X66</t>
  </si>
  <si>
    <t>X67</t>
  </si>
  <si>
    <t>X68</t>
  </si>
  <si>
    <t>X69</t>
  </si>
  <si>
    <t>X71</t>
  </si>
  <si>
    <t>X81</t>
  </si>
  <si>
    <t>X91</t>
  </si>
  <si>
    <t>X72</t>
  </si>
  <si>
    <t>X73</t>
  </si>
  <si>
    <t>X74</t>
  </si>
  <si>
    <t>X75</t>
  </si>
  <si>
    <t>X76</t>
  </si>
  <si>
    <t>X77</t>
  </si>
  <si>
    <t>X78</t>
  </si>
  <si>
    <t>X79</t>
  </si>
  <si>
    <t>X82</t>
  </si>
  <si>
    <t>X83</t>
  </si>
  <si>
    <t>X84</t>
  </si>
  <si>
    <t>X85</t>
  </si>
  <si>
    <t>X86</t>
  </si>
  <si>
    <t>X87</t>
  </si>
  <si>
    <t>X88</t>
  </si>
  <si>
    <t>X89</t>
  </si>
  <si>
    <t>X92</t>
  </si>
  <si>
    <t>X93</t>
  </si>
  <si>
    <t>X94</t>
  </si>
  <si>
    <t>X95</t>
  </si>
  <si>
    <t>X96</t>
  </si>
  <si>
    <t>X97</t>
  </si>
  <si>
    <t>X98</t>
  </si>
  <si>
    <t>X99</t>
  </si>
  <si>
    <t>X17+X27+X37+X47+X57+X67+X77+X87+X97</t>
  </si>
  <si>
    <t>X18+X28+X38+X48+X58+X68+X78+X88+X98</t>
  </si>
  <si>
    <t>X19+X29+X39+X49+X59+X69+X79+X89+X99</t>
  </si>
  <si>
    <t>Total number of generates +received weight should be equal to total number of barrel sent for drop to another points</t>
  </si>
  <si>
    <t>Sum of each row</t>
  </si>
  <si>
    <t xml:space="preserve">Generated +received </t>
  </si>
  <si>
    <t xml:space="preserve">Plant disposal should be less than or equal to waste maximum capacity </t>
  </si>
  <si>
    <t>Barrels</t>
  </si>
  <si>
    <t>Cost($)</t>
  </si>
  <si>
    <t>Assets</t>
  </si>
  <si>
    <t xml:space="preserve">Fraction of Investment </t>
  </si>
  <si>
    <t>Total amount invested</t>
  </si>
  <si>
    <t>Total Amount to spend</t>
  </si>
  <si>
    <t>Return should be atleast the baseline expected return or greater than that</t>
  </si>
  <si>
    <t>X1</t>
  </si>
  <si>
    <t>X2</t>
  </si>
  <si>
    <t>X3</t>
  </si>
  <si>
    <t>X4</t>
  </si>
  <si>
    <t>X5</t>
  </si>
  <si>
    <t>X6</t>
  </si>
  <si>
    <t>X1 + X2 + X3 + X4 + X5 + X6</t>
  </si>
  <si>
    <t>7X1 + 12X2 + 11X3 +14X4 + 14X5 +9X6</t>
  </si>
  <si>
    <t>All X1 to X6 should be greater than or equal to 0</t>
  </si>
  <si>
    <t>X1 to X6</t>
  </si>
  <si>
    <t>Minimum Risk / Variance</t>
  </si>
  <si>
    <t xml:space="preserve">Total Investment </t>
  </si>
  <si>
    <t>Total fraction of investment must be equal to 1 or less</t>
  </si>
  <si>
    <t>Expected portfolio return ( e )</t>
  </si>
  <si>
    <t>Minimized risk by Excel solver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</si>
</sst>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[$$-409]#,##0.00"/>
    <numFmt numFmtId="166" formatCode="0.00000"/>
    <numFmt numFmtId="167" formatCode="0.000000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rgb="FFFF0000"/>
      <name val="Palatino Linotype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Palatino Linotype"/>
      <family val="1"/>
    </font>
    <font>
      <b/>
      <i/>
      <u/>
      <sz val="12"/>
      <color rgb="FF000000"/>
      <name val="Palatino Linotype"/>
      <family val="1"/>
    </font>
    <font>
      <b/>
      <u/>
      <sz val="12"/>
      <color rgb="FF000000"/>
      <name val="Palatino Linotype"/>
      <family val="1"/>
    </font>
    <font>
      <b/>
      <i/>
      <sz val="12"/>
      <color rgb="FF000000"/>
      <name val="Palatino Linotype"/>
      <family val="1"/>
    </font>
    <font>
      <b/>
      <sz val="11"/>
      <color rgb="FF000000"/>
      <name val="Palatino Linotype"/>
      <family val="1"/>
    </font>
    <font>
      <sz val="12"/>
      <name val="Palatino Linotype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Palatino Linotype"/>
      <family val="1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/>
      <right style="medium">
        <color rgb="FF999999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0" fontId="0" fillId="6" borderId="0" xfId="0" applyFill="1"/>
    <xf numFmtId="0" fontId="3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5" fillId="7" borderId="23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9" xfId="0" applyBorder="1"/>
    <xf numFmtId="0" fontId="0" fillId="0" borderId="25" xfId="0" applyBorder="1"/>
    <xf numFmtId="0" fontId="0" fillId="0" borderId="8" xfId="0" applyBorder="1"/>
    <xf numFmtId="0" fontId="15" fillId="0" borderId="8" xfId="0" applyFont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17" xfId="0" applyFill="1" applyBorder="1"/>
    <xf numFmtId="0" fontId="6" fillId="3" borderId="1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0" borderId="21" xfId="0" applyBorder="1"/>
    <xf numFmtId="0" fontId="6" fillId="2" borderId="27" xfId="0" applyFont="1" applyFill="1" applyBorder="1" applyAlignment="1">
      <alignment horizontal="center" vertical="center" wrapText="1"/>
    </xf>
    <xf numFmtId="0" fontId="0" fillId="2" borderId="22" xfId="0" applyFill="1" applyBorder="1"/>
    <xf numFmtId="0" fontId="0" fillId="0" borderId="22" xfId="0" applyBorder="1"/>
    <xf numFmtId="165" fontId="7" fillId="3" borderId="5" xfId="0" applyNumberFormat="1" applyFont="1" applyFill="1" applyBorder="1" applyAlignment="1">
      <alignment horizontal="center" vertical="center"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7" fillId="9" borderId="0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7" fillId="9" borderId="28" xfId="0" applyNumberFormat="1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7" fillId="9" borderId="28" xfId="0" applyFont="1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22" fillId="10" borderId="28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12" fillId="10" borderId="28" xfId="0" applyNumberFormat="1" applyFont="1" applyFill="1" applyBorder="1" applyAlignment="1">
      <alignment horizontal="center" vertical="center" wrapText="1"/>
    </xf>
    <xf numFmtId="0" fontId="22" fillId="10" borderId="28" xfId="0" applyNumberFormat="1" applyFont="1" applyFill="1" applyBorder="1" applyAlignment="1">
      <alignment horizontal="center" vertical="center" wrapText="1"/>
    </xf>
    <xf numFmtId="165" fontId="0" fillId="10" borderId="28" xfId="0" applyNumberFormat="1" applyFill="1" applyBorder="1" applyAlignment="1">
      <alignment horizontal="center"/>
    </xf>
    <xf numFmtId="165" fontId="0" fillId="2" borderId="28" xfId="0" applyNumberFormat="1" applyFill="1" applyBorder="1" applyAlignment="1">
      <alignment horizontal="center"/>
    </xf>
    <xf numFmtId="0" fontId="7" fillId="10" borderId="28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/>
    </xf>
    <xf numFmtId="0" fontId="24" fillId="0" borderId="20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25" fillId="0" borderId="1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0" fillId="11" borderId="0" xfId="0" applyFill="1"/>
    <xf numFmtId="0" fontId="13" fillId="11" borderId="0" xfId="0" applyFont="1" applyFill="1" applyAlignment="1">
      <alignment horizontal="center"/>
    </xf>
    <xf numFmtId="0" fontId="10" fillId="11" borderId="18" xfId="0" applyFont="1" applyFill="1" applyBorder="1" applyAlignment="1">
      <alignment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19" xfId="0" applyFont="1" applyFill="1" applyBorder="1" applyAlignment="1">
      <alignment horizontal="center" vertical="center"/>
    </xf>
    <xf numFmtId="0" fontId="10" fillId="11" borderId="20" xfId="0" applyFont="1" applyFill="1" applyBorder="1" applyAlignment="1">
      <alignment vertical="center"/>
    </xf>
    <xf numFmtId="166" fontId="24" fillId="11" borderId="0" xfId="0" applyNumberFormat="1" applyFont="1" applyFill="1" applyBorder="1" applyAlignment="1">
      <alignment horizontal="center" vertical="center"/>
    </xf>
    <xf numFmtId="165" fontId="24" fillId="11" borderId="17" xfId="0" applyNumberFormat="1" applyFont="1" applyFill="1" applyBorder="1" applyAlignment="1">
      <alignment horizontal="center" vertical="center"/>
    </xf>
    <xf numFmtId="0" fontId="10" fillId="11" borderId="21" xfId="0" applyFont="1" applyFill="1" applyBorder="1" applyAlignment="1">
      <alignment vertical="center"/>
    </xf>
    <xf numFmtId="166" fontId="24" fillId="11" borderId="22" xfId="0" applyNumberFormat="1" applyFont="1" applyFill="1" applyBorder="1" applyAlignment="1">
      <alignment horizontal="center" vertical="center"/>
    </xf>
    <xf numFmtId="165" fontId="24" fillId="11" borderId="9" xfId="0" applyNumberFormat="1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/>
    <xf numFmtId="0" fontId="0" fillId="11" borderId="19" xfId="0" applyFill="1" applyBorder="1"/>
    <xf numFmtId="0" fontId="10" fillId="11" borderId="20" xfId="0" applyFont="1" applyFill="1" applyBorder="1" applyAlignment="1">
      <alignment horizontal="center" vertical="center"/>
    </xf>
    <xf numFmtId="9" fontId="0" fillId="11" borderId="0" xfId="0" applyNumberForma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10" fontId="0" fillId="11" borderId="17" xfId="0" applyNumberFormat="1" applyFill="1" applyBorder="1" applyAlignment="1">
      <alignment horizontal="center"/>
    </xf>
    <xf numFmtId="1" fontId="0" fillId="11" borderId="0" xfId="0" applyNumberForma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1" xfId="0" applyFill="1" applyBorder="1"/>
    <xf numFmtId="0" fontId="10" fillId="11" borderId="22" xfId="0" applyFont="1" applyFill="1" applyBorder="1" applyAlignment="1">
      <alignment horizontal="center" vertical="center"/>
    </xf>
    <xf numFmtId="0" fontId="0" fillId="11" borderId="2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65" fontId="0" fillId="11" borderId="0" xfId="0" applyNumberFormat="1" applyFill="1"/>
    <xf numFmtId="167" fontId="0" fillId="0" borderId="17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0" fontId="21" fillId="12" borderId="18" xfId="0" applyFont="1" applyFill="1" applyBorder="1" applyAlignment="1">
      <alignment horizontal="center" vertical="center" wrapText="1"/>
    </xf>
    <xf numFmtId="0" fontId="13" fillId="12" borderId="19" xfId="0" applyFont="1" applyFill="1" applyBorder="1"/>
    <xf numFmtId="0" fontId="15" fillId="7" borderId="26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10" fontId="0" fillId="0" borderId="20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0" fontId="0" fillId="13" borderId="0" xfId="0" applyFill="1"/>
    <xf numFmtId="0" fontId="13" fillId="13" borderId="0" xfId="0" applyFont="1" applyFill="1" applyAlignment="1">
      <alignment horizontal="center"/>
    </xf>
    <xf numFmtId="0" fontId="2" fillId="13" borderId="0" xfId="0" applyFont="1" applyFill="1"/>
    <xf numFmtId="0" fontId="10" fillId="13" borderId="18" xfId="0" applyFont="1" applyFill="1" applyBorder="1" applyAlignment="1">
      <alignment vertical="center"/>
    </xf>
    <xf numFmtId="0" fontId="10" fillId="13" borderId="19" xfId="0" applyFont="1" applyFill="1" applyBorder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10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vertical="center" wrapText="1"/>
    </xf>
    <xf numFmtId="0" fontId="24" fillId="13" borderId="20" xfId="0" applyFont="1" applyFill="1" applyBorder="1" applyAlignment="1">
      <alignment horizontal="center" vertical="center"/>
    </xf>
    <xf numFmtId="10" fontId="24" fillId="13" borderId="17" xfId="0" applyNumberFormat="1" applyFont="1" applyFill="1" applyBorder="1" applyAlignment="1">
      <alignment horizontal="center" vertical="center"/>
    </xf>
    <xf numFmtId="0" fontId="10" fillId="13" borderId="0" xfId="0" applyFont="1" applyFill="1" applyAlignment="1">
      <alignment horizontal="right" vertical="center"/>
    </xf>
    <xf numFmtId="0" fontId="24" fillId="13" borderId="18" xfId="0" applyFont="1" applyFill="1" applyBorder="1" applyAlignment="1">
      <alignment horizontal="center" vertical="center"/>
    </xf>
    <xf numFmtId="0" fontId="24" fillId="13" borderId="10" xfId="0" applyFont="1" applyFill="1" applyBorder="1" applyAlignment="1">
      <alignment horizontal="center" vertical="center"/>
    </xf>
    <xf numFmtId="0" fontId="24" fillId="13" borderId="19" xfId="0" applyFont="1" applyFill="1" applyBorder="1" applyAlignment="1">
      <alignment horizontal="center" vertical="center"/>
    </xf>
    <xf numFmtId="0" fontId="24" fillId="13" borderId="0" xfId="0" applyFont="1" applyFill="1" applyBorder="1" applyAlignment="1">
      <alignment horizontal="center" vertical="center"/>
    </xf>
    <xf numFmtId="0" fontId="24" fillId="13" borderId="17" xfId="0" applyFont="1" applyFill="1" applyBorder="1" applyAlignment="1">
      <alignment horizontal="center" vertical="center"/>
    </xf>
    <xf numFmtId="0" fontId="24" fillId="13" borderId="21" xfId="0" applyFont="1" applyFill="1" applyBorder="1" applyAlignment="1">
      <alignment horizontal="center" vertical="center"/>
    </xf>
    <xf numFmtId="10" fontId="24" fillId="13" borderId="9" xfId="0" applyNumberFormat="1" applyFont="1" applyFill="1" applyBorder="1" applyAlignment="1">
      <alignment horizontal="center" vertical="center"/>
    </xf>
    <xf numFmtId="0" fontId="24" fillId="13" borderId="22" xfId="0" applyFont="1" applyFill="1" applyBorder="1" applyAlignment="1">
      <alignment horizontal="center" vertical="center"/>
    </xf>
    <xf numFmtId="0" fontId="24" fillId="13" borderId="9" xfId="0" applyFont="1" applyFill="1" applyBorder="1" applyAlignment="1">
      <alignment horizontal="center" vertical="center"/>
    </xf>
    <xf numFmtId="0" fontId="7" fillId="13" borderId="0" xfId="0" applyFont="1" applyFill="1" applyAlignment="1">
      <alignment vertical="center"/>
    </xf>
    <xf numFmtId="0" fontId="8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wrapText="1"/>
    </xf>
    <xf numFmtId="0" fontId="13" fillId="12" borderId="20" xfId="0" applyFont="1" applyFill="1" applyBorder="1" applyAlignment="1">
      <alignment horizontal="center" wrapText="1"/>
    </xf>
    <xf numFmtId="0" fontId="13" fillId="12" borderId="19" xfId="0" applyFont="1" applyFill="1" applyBorder="1" applyAlignment="1">
      <alignment horizontal="center" wrapText="1"/>
    </xf>
    <xf numFmtId="0" fontId="13" fillId="12" borderId="17" xfId="0" applyFont="1" applyFill="1" applyBorder="1" applyAlignment="1">
      <alignment horizont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9" fontId="15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Risk</a:t>
            </a:r>
            <a:r>
              <a:rPr lang="en-IN" baseline="0"/>
              <a:t> V/s Return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9.4688320209973753E-2"/>
                  <c:y val="6.73337707786526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'Part 2'!$B$35:$B$42</c:f>
              <c:numCache>
                <c:formatCode>0.00%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cat>
          <c:val>
            <c:numRef>
              <c:f>'Part 2'!$C$35:$C$42</c:f>
              <c:numCache>
                <c:formatCode>0.000000</c:formatCode>
                <c:ptCount val="8"/>
                <c:pt idx="0">
                  <c:v>5.1390699999999997E-4</c:v>
                </c:pt>
                <c:pt idx="1">
                  <c:v>6.0327299999999998E-4</c:v>
                </c:pt>
                <c:pt idx="2">
                  <c:v>7.35635E-4</c:v>
                </c:pt>
                <c:pt idx="3">
                  <c:v>9.1099300000000002E-4</c:v>
                </c:pt>
                <c:pt idx="4">
                  <c:v>1.129351E-3</c:v>
                </c:pt>
                <c:pt idx="5">
                  <c:v>1.3689489999999999E-3</c:v>
                </c:pt>
                <c:pt idx="6">
                  <c:v>2.0979200000000001E-3</c:v>
                </c:pt>
                <c:pt idx="7">
                  <c:v>3.496248E-3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1F-4CED-A938-86596D2E7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612288"/>
        <c:axId val="1986609376"/>
      </c:lineChart>
      <c:catAx>
        <c:axId val="198661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</a:t>
                </a:r>
                <a:r>
                  <a:rPr lang="en-IN" baseline="0"/>
                  <a:t> Portfolio Return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9757524059492566"/>
              <c:y val="0.88699074074074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09376"/>
        <c:crosses val="autoZero"/>
        <c:auto val="1"/>
        <c:lblAlgn val="ctr"/>
        <c:lblOffset val="100"/>
        <c:noMultiLvlLbl val="0"/>
      </c:catAx>
      <c:valAx>
        <c:axId val="19866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Minimized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1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33</xdr:row>
      <xdr:rowOff>142875</xdr:rowOff>
    </xdr:from>
    <xdr:to>
      <xdr:col>6</xdr:col>
      <xdr:colOff>1104900</xdr:colOff>
      <xdr:row>47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AFD6F-170D-4B8D-D6AC-BCB748344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A1:X31"/>
  <sheetViews>
    <sheetView tabSelected="1" topLeftCell="J7" zoomScale="70" zoomScaleNormal="70" workbookViewId="0">
      <selection activeCell="R25" sqref="R25"/>
    </sheetView>
  </sheetViews>
  <sheetFormatPr defaultColWidth="10.6640625" defaultRowHeight="15.5" x14ac:dyDescent="0.35"/>
  <cols>
    <col min="3" max="3" width="18.33203125" customWidth="1"/>
    <col min="4" max="9" width="16.33203125" customWidth="1"/>
    <col min="10" max="10" width="18" customWidth="1"/>
    <col min="11" max="16" width="15.83203125" customWidth="1"/>
    <col min="21" max="21" width="17.5" customWidth="1"/>
    <col min="22" max="22" width="30" bestFit="1" customWidth="1"/>
  </cols>
  <sheetData>
    <row r="1" spans="1:24" ht="16" thickBot="1" x14ac:dyDescent="0.4">
      <c r="U1" s="40" t="s">
        <v>42</v>
      </c>
      <c r="V1" s="41" t="s">
        <v>43</v>
      </c>
      <c r="W1" s="42"/>
      <c r="X1" s="41" t="s">
        <v>44</v>
      </c>
    </row>
    <row r="2" spans="1:24" ht="32.5" customHeight="1" thickBot="1" x14ac:dyDescent="0.4">
      <c r="A2" s="39" t="s">
        <v>40</v>
      </c>
      <c r="B2" s="24"/>
      <c r="C2" s="24"/>
      <c r="D2" s="24"/>
      <c r="E2" s="24"/>
      <c r="F2" s="24"/>
      <c r="G2" s="24"/>
      <c r="H2" s="24"/>
      <c r="I2" s="24"/>
      <c r="U2" s="182" t="s">
        <v>45</v>
      </c>
      <c r="V2" s="43" t="s">
        <v>46</v>
      </c>
      <c r="W2" s="43" t="s">
        <v>29</v>
      </c>
      <c r="X2" s="43">
        <v>65</v>
      </c>
    </row>
    <row r="3" spans="1:24" ht="17.5" thickBot="1" x14ac:dyDescent="0.4">
      <c r="A3" s="24"/>
      <c r="B3" s="24"/>
      <c r="C3" s="25"/>
      <c r="D3" s="169" t="s">
        <v>0</v>
      </c>
      <c r="E3" s="170"/>
      <c r="F3" s="171"/>
      <c r="G3" s="24"/>
      <c r="H3" s="24"/>
      <c r="I3" s="24"/>
      <c r="U3" s="183"/>
      <c r="V3" s="44"/>
      <c r="W3" s="185" t="s">
        <v>29</v>
      </c>
      <c r="X3" s="185">
        <v>80</v>
      </c>
    </row>
    <row r="4" spans="1:24" ht="35" thickTop="1" thickBot="1" x14ac:dyDescent="0.4">
      <c r="A4" s="24"/>
      <c r="B4" s="24"/>
      <c r="C4" s="26" t="s">
        <v>1</v>
      </c>
      <c r="D4" s="27" t="s">
        <v>2</v>
      </c>
      <c r="E4" s="27" t="s">
        <v>3</v>
      </c>
      <c r="F4" s="27" t="s">
        <v>4</v>
      </c>
      <c r="G4" s="24"/>
      <c r="H4" s="28" t="s">
        <v>1</v>
      </c>
      <c r="I4" s="29" t="s">
        <v>11</v>
      </c>
      <c r="U4" s="183"/>
      <c r="V4" s="43" t="s">
        <v>47</v>
      </c>
      <c r="W4" s="186"/>
      <c r="X4" s="186"/>
    </row>
    <row r="5" spans="1:24" ht="17.5" thickBot="1" x14ac:dyDescent="0.4">
      <c r="A5" s="24"/>
      <c r="B5" s="24"/>
      <c r="C5" s="30" t="s">
        <v>5</v>
      </c>
      <c r="D5" s="31">
        <v>12</v>
      </c>
      <c r="E5" s="31">
        <v>15</v>
      </c>
      <c r="F5" s="31">
        <v>17</v>
      </c>
      <c r="G5" s="24"/>
      <c r="H5" s="32" t="s">
        <v>5</v>
      </c>
      <c r="I5" s="33">
        <v>45</v>
      </c>
      <c r="U5" s="184"/>
      <c r="V5" s="43" t="s">
        <v>48</v>
      </c>
      <c r="W5" s="43" t="s">
        <v>29</v>
      </c>
      <c r="X5" s="43">
        <v>105</v>
      </c>
    </row>
    <row r="6" spans="1:24" ht="26.5" customHeight="1" thickBot="1" x14ac:dyDescent="0.4">
      <c r="A6" s="24"/>
      <c r="B6" s="24"/>
      <c r="C6" s="30" t="s">
        <v>6</v>
      </c>
      <c r="D6" s="31">
        <v>14</v>
      </c>
      <c r="E6" s="31">
        <v>9</v>
      </c>
      <c r="F6" s="31">
        <v>10</v>
      </c>
      <c r="G6" s="24"/>
      <c r="H6" s="32" t="s">
        <v>6</v>
      </c>
      <c r="I6" s="33">
        <v>26</v>
      </c>
      <c r="K6" s="54" t="s">
        <v>41</v>
      </c>
      <c r="L6" s="55"/>
      <c r="M6" s="55"/>
      <c r="N6" s="55"/>
      <c r="O6" s="55"/>
      <c r="P6" s="55"/>
      <c r="Q6" s="55"/>
      <c r="R6" s="55"/>
      <c r="S6" s="56"/>
      <c r="U6" s="187" t="s">
        <v>49</v>
      </c>
      <c r="V6" s="43" t="s">
        <v>50</v>
      </c>
      <c r="W6" s="43" t="s">
        <v>28</v>
      </c>
      <c r="X6" s="43">
        <v>45</v>
      </c>
    </row>
    <row r="7" spans="1:24" ht="25" customHeight="1" thickBot="1" x14ac:dyDescent="0.4">
      <c r="A7" s="24"/>
      <c r="B7" s="24"/>
      <c r="C7" s="30" t="s">
        <v>7</v>
      </c>
      <c r="D7" s="31">
        <v>13</v>
      </c>
      <c r="E7" s="31">
        <v>20</v>
      </c>
      <c r="F7" s="31">
        <v>11</v>
      </c>
      <c r="G7" s="24"/>
      <c r="H7" s="32" t="s">
        <v>7</v>
      </c>
      <c r="I7" s="33">
        <v>42</v>
      </c>
      <c r="K7" s="57"/>
      <c r="L7" s="15"/>
      <c r="M7" s="179" t="s">
        <v>0</v>
      </c>
      <c r="N7" s="180"/>
      <c r="O7" s="181"/>
      <c r="P7" s="58"/>
      <c r="Q7" s="58"/>
      <c r="R7" s="58"/>
      <c r="S7" s="59"/>
      <c r="U7" s="188"/>
      <c r="V7" s="44"/>
      <c r="W7" s="185" t="s">
        <v>28</v>
      </c>
      <c r="X7" s="185">
        <v>26</v>
      </c>
    </row>
    <row r="8" spans="1:24" ht="51.5" thickBot="1" x14ac:dyDescent="0.4">
      <c r="A8" s="24"/>
      <c r="B8" s="24"/>
      <c r="C8" s="30" t="s">
        <v>8</v>
      </c>
      <c r="D8" s="31">
        <v>17</v>
      </c>
      <c r="E8" s="31">
        <v>16</v>
      </c>
      <c r="F8" s="31">
        <v>19</v>
      </c>
      <c r="G8" s="24"/>
      <c r="H8" s="32" t="s">
        <v>8</v>
      </c>
      <c r="I8" s="33">
        <v>53</v>
      </c>
      <c r="K8" s="57"/>
      <c r="L8" s="16" t="s">
        <v>1</v>
      </c>
      <c r="M8" s="17" t="s">
        <v>2</v>
      </c>
      <c r="N8" s="17" t="s">
        <v>3</v>
      </c>
      <c r="O8" s="17" t="s">
        <v>4</v>
      </c>
      <c r="P8" s="17" t="s">
        <v>39</v>
      </c>
      <c r="Q8" s="58"/>
      <c r="R8" s="17" t="s">
        <v>83</v>
      </c>
      <c r="S8" s="60" t="s">
        <v>34</v>
      </c>
      <c r="U8" s="188"/>
      <c r="V8" s="43" t="s">
        <v>51</v>
      </c>
      <c r="W8" s="186"/>
      <c r="X8" s="186"/>
    </row>
    <row r="9" spans="1:24" ht="17.5" thickBot="1" x14ac:dyDescent="0.4">
      <c r="A9" s="24"/>
      <c r="B9" s="24"/>
      <c r="C9" s="30" t="s">
        <v>9</v>
      </c>
      <c r="D9" s="31">
        <v>7</v>
      </c>
      <c r="E9" s="31">
        <v>14</v>
      </c>
      <c r="F9" s="31">
        <v>12</v>
      </c>
      <c r="G9" s="24"/>
      <c r="H9" s="32" t="s">
        <v>9</v>
      </c>
      <c r="I9" s="33">
        <v>29</v>
      </c>
      <c r="K9" s="57"/>
      <c r="L9" s="18" t="s">
        <v>5</v>
      </c>
      <c r="M9" s="19">
        <v>36</v>
      </c>
      <c r="N9" s="19">
        <v>9</v>
      </c>
      <c r="O9" s="19">
        <v>0</v>
      </c>
      <c r="P9" s="61">
        <f>SUM(M9:O9)</f>
        <v>45</v>
      </c>
      <c r="Q9" s="61" t="s">
        <v>28</v>
      </c>
      <c r="R9" s="61">
        <f t="shared" ref="R9:R14" si="0">I5</f>
        <v>45</v>
      </c>
      <c r="S9" s="62">
        <f t="shared" ref="S9:S14" si="1">SUMPRODUCT(M9:O9,D5:F5)</f>
        <v>567</v>
      </c>
      <c r="U9" s="188"/>
      <c r="V9" s="43" t="s">
        <v>52</v>
      </c>
      <c r="W9" s="43" t="s">
        <v>28</v>
      </c>
      <c r="X9" s="43">
        <v>42</v>
      </c>
    </row>
    <row r="10" spans="1:24" ht="17.5" thickBot="1" x14ac:dyDescent="0.4">
      <c r="A10" s="24"/>
      <c r="B10" s="24"/>
      <c r="C10" s="30" t="s">
        <v>10</v>
      </c>
      <c r="D10" s="31">
        <v>22</v>
      </c>
      <c r="E10" s="31">
        <v>16</v>
      </c>
      <c r="F10" s="31">
        <v>18</v>
      </c>
      <c r="G10" s="24"/>
      <c r="H10" s="34" t="s">
        <v>10</v>
      </c>
      <c r="I10" s="35">
        <v>38</v>
      </c>
      <c r="K10" s="57"/>
      <c r="L10" s="18" t="s">
        <v>6</v>
      </c>
      <c r="M10" s="19">
        <v>0</v>
      </c>
      <c r="N10" s="19">
        <v>0</v>
      </c>
      <c r="O10" s="19">
        <v>26</v>
      </c>
      <c r="P10" s="61">
        <f>SUM(M10:O10)</f>
        <v>26</v>
      </c>
      <c r="Q10" s="61" t="s">
        <v>28</v>
      </c>
      <c r="R10" s="61">
        <f t="shared" si="0"/>
        <v>26</v>
      </c>
      <c r="S10" s="62">
        <f t="shared" si="1"/>
        <v>260</v>
      </c>
      <c r="U10" s="188"/>
      <c r="V10" s="43" t="s">
        <v>53</v>
      </c>
      <c r="W10" s="43" t="s">
        <v>28</v>
      </c>
      <c r="X10" s="43">
        <v>53</v>
      </c>
    </row>
    <row r="11" spans="1:24" ht="17.5" thickBot="1" x14ac:dyDescent="0.4">
      <c r="A11" s="24"/>
      <c r="B11" s="24"/>
      <c r="C11" s="168" t="s">
        <v>12</v>
      </c>
      <c r="D11" s="168"/>
      <c r="E11" s="168"/>
      <c r="F11" s="168"/>
      <c r="G11" s="24"/>
      <c r="H11" s="24"/>
      <c r="I11" s="24"/>
      <c r="K11" s="57"/>
      <c r="L11" s="18" t="s">
        <v>7</v>
      </c>
      <c r="M11" s="19">
        <v>0</v>
      </c>
      <c r="N11" s="19">
        <v>0</v>
      </c>
      <c r="O11" s="19">
        <v>42</v>
      </c>
      <c r="P11" s="61">
        <f t="shared" ref="P11:P14" si="2">SUM(M11:O11)</f>
        <v>42</v>
      </c>
      <c r="Q11" s="61" t="s">
        <v>28</v>
      </c>
      <c r="R11" s="61">
        <f t="shared" si="0"/>
        <v>42</v>
      </c>
      <c r="S11" s="62">
        <f t="shared" si="1"/>
        <v>462</v>
      </c>
      <c r="U11" s="188"/>
      <c r="V11" s="43" t="s">
        <v>54</v>
      </c>
      <c r="W11" s="43" t="s">
        <v>28</v>
      </c>
      <c r="X11" s="43">
        <v>29</v>
      </c>
    </row>
    <row r="12" spans="1:24" ht="17.5" thickBot="1" x14ac:dyDescent="0.4">
      <c r="A12" s="24"/>
      <c r="B12" s="24"/>
      <c r="C12" s="24"/>
      <c r="D12" s="24"/>
      <c r="E12" s="24"/>
      <c r="F12" s="24"/>
      <c r="G12" s="24"/>
      <c r="H12" s="24"/>
      <c r="I12" s="24"/>
      <c r="K12" s="57"/>
      <c r="L12" s="18" t="s">
        <v>8</v>
      </c>
      <c r="M12" s="19">
        <v>0</v>
      </c>
      <c r="N12" s="19">
        <v>53</v>
      </c>
      <c r="O12" s="19">
        <v>0</v>
      </c>
      <c r="P12" s="61">
        <f>SUM(M12:O12)</f>
        <v>53</v>
      </c>
      <c r="Q12" s="61" t="s">
        <v>28</v>
      </c>
      <c r="R12" s="61">
        <f t="shared" si="0"/>
        <v>53</v>
      </c>
      <c r="S12" s="62">
        <f t="shared" si="1"/>
        <v>848</v>
      </c>
      <c r="U12" s="189"/>
      <c r="V12" s="43" t="s">
        <v>55</v>
      </c>
      <c r="W12" s="43" t="s">
        <v>28</v>
      </c>
      <c r="X12" s="43">
        <v>38</v>
      </c>
    </row>
    <row r="13" spans="1:24" ht="47" thickBot="1" x14ac:dyDescent="0.4">
      <c r="A13" s="24"/>
      <c r="B13" s="24"/>
      <c r="C13" s="24"/>
      <c r="D13" s="24"/>
      <c r="E13" s="24"/>
      <c r="F13" s="24"/>
      <c r="G13" s="24"/>
      <c r="H13" s="24"/>
      <c r="I13" s="24"/>
      <c r="K13" s="57"/>
      <c r="L13" s="18" t="s">
        <v>9</v>
      </c>
      <c r="M13" s="19">
        <v>29</v>
      </c>
      <c r="N13" s="19">
        <v>0</v>
      </c>
      <c r="O13" s="19">
        <v>0</v>
      </c>
      <c r="P13" s="61">
        <f>SUM(M13:O13)</f>
        <v>29</v>
      </c>
      <c r="Q13" s="61" t="s">
        <v>28</v>
      </c>
      <c r="R13" s="61">
        <f t="shared" si="0"/>
        <v>29</v>
      </c>
      <c r="S13" s="62">
        <f t="shared" si="1"/>
        <v>203</v>
      </c>
      <c r="U13" s="48" t="s">
        <v>56</v>
      </c>
      <c r="V13" s="43" t="s">
        <v>57</v>
      </c>
      <c r="W13" s="43" t="s">
        <v>37</v>
      </c>
      <c r="X13" s="43">
        <v>0</v>
      </c>
    </row>
    <row r="14" spans="1:24" ht="17.5" thickBot="1" x14ac:dyDescent="0.4">
      <c r="A14" s="24"/>
      <c r="B14" s="24"/>
      <c r="C14" s="24"/>
      <c r="D14" s="24"/>
      <c r="E14" s="24"/>
      <c r="F14" s="24"/>
      <c r="G14" s="24"/>
      <c r="H14" s="24"/>
      <c r="I14" s="24"/>
      <c r="K14" s="57"/>
      <c r="L14" s="18" t="s">
        <v>10</v>
      </c>
      <c r="M14" s="19">
        <v>0</v>
      </c>
      <c r="N14" s="19">
        <v>18</v>
      </c>
      <c r="O14" s="19">
        <v>20</v>
      </c>
      <c r="P14" s="61">
        <f t="shared" si="2"/>
        <v>38</v>
      </c>
      <c r="Q14" s="61" t="s">
        <v>28</v>
      </c>
      <c r="R14" s="61">
        <f t="shared" si="0"/>
        <v>38</v>
      </c>
      <c r="S14" s="62">
        <f t="shared" si="1"/>
        <v>648</v>
      </c>
    </row>
    <row r="15" spans="1:24" ht="17.5" customHeight="1" thickBot="1" x14ac:dyDescent="0.4">
      <c r="A15" s="24"/>
      <c r="B15" s="24"/>
      <c r="C15" s="25"/>
      <c r="D15" s="172" t="s">
        <v>13</v>
      </c>
      <c r="E15" s="173"/>
      <c r="F15" s="173"/>
      <c r="G15" s="173"/>
      <c r="H15" s="173"/>
      <c r="I15" s="174"/>
      <c r="K15" s="57"/>
      <c r="L15" s="58"/>
      <c r="M15" s="58"/>
      <c r="N15" s="58"/>
      <c r="O15" s="58"/>
      <c r="P15" s="63" t="s">
        <v>31</v>
      </c>
      <c r="Q15" s="64"/>
      <c r="R15" s="64"/>
      <c r="S15" s="59"/>
      <c r="U15" s="53" t="s">
        <v>82</v>
      </c>
      <c r="V15" s="176" t="s">
        <v>0</v>
      </c>
      <c r="W15" s="177"/>
      <c r="X15" s="178"/>
    </row>
    <row r="16" spans="1:24" ht="18" thickTop="1" thickBot="1" x14ac:dyDescent="0.4">
      <c r="A16" s="24"/>
      <c r="B16" s="24"/>
      <c r="C16" s="26" t="s">
        <v>1</v>
      </c>
      <c r="D16" s="36" t="s">
        <v>5</v>
      </c>
      <c r="E16" s="36" t="s">
        <v>6</v>
      </c>
      <c r="F16" s="36" t="s">
        <v>7</v>
      </c>
      <c r="G16" s="36" t="s">
        <v>8</v>
      </c>
      <c r="H16" s="36" t="s">
        <v>9</v>
      </c>
      <c r="I16" s="36" t="s">
        <v>10</v>
      </c>
      <c r="K16" s="57"/>
      <c r="L16" s="20" t="s">
        <v>2</v>
      </c>
      <c r="M16" s="65">
        <f>SUM(M9:M14)</f>
        <v>65</v>
      </c>
      <c r="N16" s="61" t="s">
        <v>29</v>
      </c>
      <c r="O16" s="21">
        <v>65</v>
      </c>
      <c r="P16" s="63">
        <f>SUMPRODUCT(D5:F10,M9:O14)</f>
        <v>2988</v>
      </c>
      <c r="Q16" s="64"/>
      <c r="R16" s="64"/>
      <c r="S16" s="59"/>
      <c r="U16" s="49" t="s">
        <v>1</v>
      </c>
      <c r="V16" s="50" t="s">
        <v>2</v>
      </c>
      <c r="W16" s="50" t="s">
        <v>3</v>
      </c>
      <c r="X16" s="50" t="s">
        <v>4</v>
      </c>
    </row>
    <row r="17" spans="1:24" ht="17.5" thickBot="1" x14ac:dyDescent="0.4">
      <c r="A17" s="24"/>
      <c r="B17" s="24"/>
      <c r="C17" s="30" t="s">
        <v>5</v>
      </c>
      <c r="D17" s="37" t="s">
        <v>14</v>
      </c>
      <c r="E17" s="38">
        <v>3</v>
      </c>
      <c r="F17" s="38">
        <v>4</v>
      </c>
      <c r="G17" s="38">
        <v>9</v>
      </c>
      <c r="H17" s="38">
        <v>5</v>
      </c>
      <c r="I17" s="38">
        <v>4</v>
      </c>
      <c r="K17" s="57"/>
      <c r="L17" s="20" t="s">
        <v>3</v>
      </c>
      <c r="M17" s="65">
        <f>SUM(N9:N14)</f>
        <v>80</v>
      </c>
      <c r="N17" s="61" t="s">
        <v>29</v>
      </c>
      <c r="O17" s="21">
        <v>80</v>
      </c>
      <c r="P17" s="58"/>
      <c r="Q17" s="58"/>
      <c r="R17" s="58"/>
      <c r="S17" s="59"/>
      <c r="U17" s="51" t="s">
        <v>58</v>
      </c>
      <c r="V17" s="52" t="s">
        <v>59</v>
      </c>
      <c r="W17" s="52" t="s">
        <v>60</v>
      </c>
      <c r="X17" s="52" t="s">
        <v>61</v>
      </c>
    </row>
    <row r="18" spans="1:24" ht="17.5" thickBot="1" x14ac:dyDescent="0.4">
      <c r="A18" s="24"/>
      <c r="B18" s="24"/>
      <c r="C18" s="30" t="s">
        <v>6</v>
      </c>
      <c r="D18" s="37">
        <v>6</v>
      </c>
      <c r="E18" s="37" t="s">
        <v>15</v>
      </c>
      <c r="F18" s="37">
        <v>7</v>
      </c>
      <c r="G18" s="37">
        <v>6</v>
      </c>
      <c r="H18" s="37">
        <v>9</v>
      </c>
      <c r="I18" s="37">
        <v>4</v>
      </c>
      <c r="K18" s="57"/>
      <c r="L18" s="20" t="s">
        <v>4</v>
      </c>
      <c r="M18" s="65">
        <f>SUM(O9:O14)</f>
        <v>88</v>
      </c>
      <c r="N18" s="61" t="s">
        <v>29</v>
      </c>
      <c r="O18" s="21">
        <v>105</v>
      </c>
      <c r="P18" s="58"/>
      <c r="Q18" s="58"/>
      <c r="R18" s="58"/>
      <c r="S18" s="59"/>
      <c r="U18" s="51" t="s">
        <v>62</v>
      </c>
      <c r="V18" s="52" t="s">
        <v>63</v>
      </c>
      <c r="W18" s="52" t="s">
        <v>64</v>
      </c>
      <c r="X18" s="52" t="s">
        <v>65</v>
      </c>
    </row>
    <row r="19" spans="1:24" ht="17.5" thickBot="1" x14ac:dyDescent="0.4">
      <c r="A19" s="24"/>
      <c r="B19" s="24"/>
      <c r="C19" s="30" t="s">
        <v>7</v>
      </c>
      <c r="D19" s="37">
        <v>5</v>
      </c>
      <c r="E19" s="37">
        <v>7</v>
      </c>
      <c r="F19" s="37" t="s">
        <v>15</v>
      </c>
      <c r="G19" s="37">
        <v>3</v>
      </c>
      <c r="H19" s="37">
        <v>4</v>
      </c>
      <c r="I19" s="37">
        <v>9</v>
      </c>
      <c r="K19" s="66"/>
      <c r="L19" s="67" t="s">
        <v>30</v>
      </c>
      <c r="M19" s="68">
        <f>SUM(M16:M18)</f>
        <v>233</v>
      </c>
      <c r="N19" s="69"/>
      <c r="O19" s="69"/>
      <c r="P19" s="69"/>
      <c r="Q19" s="69"/>
      <c r="R19" s="69"/>
      <c r="S19" s="45"/>
      <c r="U19" s="51" t="s">
        <v>66</v>
      </c>
      <c r="V19" s="52" t="s">
        <v>67</v>
      </c>
      <c r="W19" s="52" t="s">
        <v>68</v>
      </c>
      <c r="X19" s="52" t="s">
        <v>69</v>
      </c>
    </row>
    <row r="20" spans="1:24" ht="17.5" thickBot="1" x14ac:dyDescent="0.4">
      <c r="A20" s="24"/>
      <c r="B20" s="24"/>
      <c r="C20" s="30" t="s">
        <v>8</v>
      </c>
      <c r="D20" s="37">
        <v>5</v>
      </c>
      <c r="E20" s="37">
        <v>4</v>
      </c>
      <c r="F20" s="37">
        <v>3</v>
      </c>
      <c r="G20" s="37" t="s">
        <v>15</v>
      </c>
      <c r="H20" s="37">
        <v>3</v>
      </c>
      <c r="I20" s="37">
        <v>11</v>
      </c>
      <c r="U20" s="51" t="s">
        <v>70</v>
      </c>
      <c r="V20" s="52" t="s">
        <v>71</v>
      </c>
      <c r="W20" s="52" t="s">
        <v>72</v>
      </c>
      <c r="X20" s="52" t="s">
        <v>73</v>
      </c>
    </row>
    <row r="21" spans="1:24" ht="17.5" thickBot="1" x14ac:dyDescent="0.4">
      <c r="A21" s="24"/>
      <c r="B21" s="24"/>
      <c r="C21" s="30" t="s">
        <v>9</v>
      </c>
      <c r="D21" s="37">
        <v>5</v>
      </c>
      <c r="E21" s="37">
        <v>9</v>
      </c>
      <c r="F21" s="37">
        <v>5</v>
      </c>
      <c r="G21" s="37">
        <v>3</v>
      </c>
      <c r="H21" s="37" t="s">
        <v>15</v>
      </c>
      <c r="I21" s="37">
        <v>14</v>
      </c>
      <c r="U21" s="51" t="s">
        <v>74</v>
      </c>
      <c r="V21" s="52" t="s">
        <v>75</v>
      </c>
      <c r="W21" s="52" t="s">
        <v>76</v>
      </c>
      <c r="X21" s="52" t="s">
        <v>77</v>
      </c>
    </row>
    <row r="22" spans="1:24" ht="22" customHeight="1" thickBot="1" x14ac:dyDescent="0.4">
      <c r="A22" s="24"/>
      <c r="B22" s="24"/>
      <c r="C22" s="30" t="s">
        <v>10</v>
      </c>
      <c r="D22" s="37">
        <v>4</v>
      </c>
      <c r="E22" s="37">
        <v>7</v>
      </c>
      <c r="F22" s="37">
        <v>11</v>
      </c>
      <c r="G22" s="37">
        <v>12</v>
      </c>
      <c r="H22" s="37">
        <v>8</v>
      </c>
      <c r="I22" s="37" t="s">
        <v>15</v>
      </c>
      <c r="L22" s="57"/>
      <c r="M22" s="179" t="s">
        <v>84</v>
      </c>
      <c r="N22" s="180"/>
      <c r="O22" s="181"/>
      <c r="U22" s="51" t="s">
        <v>78</v>
      </c>
      <c r="V22" s="52" t="s">
        <v>79</v>
      </c>
      <c r="W22" s="52" t="s">
        <v>80</v>
      </c>
      <c r="X22" s="52" t="s">
        <v>81</v>
      </c>
    </row>
    <row r="23" spans="1:24" ht="16" customHeight="1" thickBot="1" x14ac:dyDescent="0.4">
      <c r="A23" s="24"/>
      <c r="B23" s="24"/>
      <c r="C23" s="175" t="s">
        <v>27</v>
      </c>
      <c r="D23" s="175"/>
      <c r="E23" s="175"/>
      <c r="F23" s="175"/>
      <c r="G23" s="175"/>
      <c r="H23" s="175"/>
      <c r="I23" s="175"/>
      <c r="L23" s="16" t="s">
        <v>1</v>
      </c>
      <c r="M23" s="17" t="s">
        <v>2</v>
      </c>
      <c r="N23" s="17" t="s">
        <v>3</v>
      </c>
      <c r="O23" s="17" t="s">
        <v>4</v>
      </c>
    </row>
    <row r="24" spans="1:24" ht="17.5" thickBot="1" x14ac:dyDescent="0.4">
      <c r="A24" s="24"/>
      <c r="B24" s="24"/>
      <c r="C24" s="24"/>
      <c r="D24" s="24"/>
      <c r="E24" s="24"/>
      <c r="F24" s="24"/>
      <c r="G24" s="24"/>
      <c r="H24" s="24"/>
      <c r="I24" s="24"/>
      <c r="L24" s="18" t="s">
        <v>5</v>
      </c>
      <c r="M24" s="70">
        <f>M9*D5</f>
        <v>432</v>
      </c>
      <c r="N24" s="70">
        <f t="shared" ref="N24:O24" si="3">N9*E5</f>
        <v>135</v>
      </c>
      <c r="O24" s="70">
        <f t="shared" si="3"/>
        <v>0</v>
      </c>
    </row>
    <row r="25" spans="1:24" ht="17.5" thickBot="1" x14ac:dyDescent="0.4">
      <c r="A25" s="24"/>
      <c r="B25" s="24"/>
      <c r="C25" s="24"/>
      <c r="D25" s="24"/>
      <c r="E25" s="24"/>
      <c r="F25" s="24"/>
      <c r="G25" s="24"/>
      <c r="H25" s="24"/>
      <c r="I25" s="24"/>
      <c r="L25" s="18" t="s">
        <v>6</v>
      </c>
      <c r="M25" s="70">
        <f t="shared" ref="M25:M29" si="4">M10*D6</f>
        <v>0</v>
      </c>
      <c r="N25" s="70">
        <f t="shared" ref="N25:N29" si="5">N10*E6</f>
        <v>0</v>
      </c>
      <c r="O25" s="70">
        <f t="shared" ref="O25:O29" si="6">O10*F6</f>
        <v>260</v>
      </c>
    </row>
    <row r="26" spans="1:24" ht="17.5" thickBot="1" x14ac:dyDescent="0.4">
      <c r="A26" s="24"/>
      <c r="B26" s="24"/>
      <c r="C26" s="25"/>
      <c r="D26" s="172" t="s">
        <v>0</v>
      </c>
      <c r="E26" s="173"/>
      <c r="F26" s="174"/>
      <c r="G26" s="24"/>
      <c r="H26" s="24"/>
      <c r="I26" s="24"/>
      <c r="L26" s="18" t="s">
        <v>7</v>
      </c>
      <c r="M26" s="70">
        <f t="shared" si="4"/>
        <v>0</v>
      </c>
      <c r="N26" s="70">
        <f t="shared" si="5"/>
        <v>0</v>
      </c>
      <c r="O26" s="70">
        <f t="shared" si="6"/>
        <v>462</v>
      </c>
    </row>
    <row r="27" spans="1:24" ht="35" customHeight="1" thickTop="1" thickBot="1" x14ac:dyDescent="0.4">
      <c r="A27" s="24"/>
      <c r="B27" s="24"/>
      <c r="C27" s="26" t="s">
        <v>16</v>
      </c>
      <c r="D27" s="36" t="s">
        <v>2</v>
      </c>
      <c r="E27" s="36" t="s">
        <v>3</v>
      </c>
      <c r="F27" s="36" t="s">
        <v>4</v>
      </c>
      <c r="G27" s="24"/>
      <c r="H27" s="24"/>
      <c r="I27" s="24"/>
      <c r="L27" s="18" t="s">
        <v>8</v>
      </c>
      <c r="M27" s="70">
        <f t="shared" si="4"/>
        <v>0</v>
      </c>
      <c r="N27" s="70">
        <f t="shared" si="5"/>
        <v>848</v>
      </c>
      <c r="O27" s="70">
        <f t="shared" si="6"/>
        <v>0</v>
      </c>
    </row>
    <row r="28" spans="1:24" ht="17.5" thickBot="1" x14ac:dyDescent="0.4">
      <c r="A28" s="24"/>
      <c r="B28" s="24"/>
      <c r="C28" s="30" t="s">
        <v>2</v>
      </c>
      <c r="D28" s="37" t="s">
        <v>14</v>
      </c>
      <c r="E28" s="38">
        <v>12</v>
      </c>
      <c r="F28" s="38">
        <v>10</v>
      </c>
      <c r="G28" s="24"/>
      <c r="H28" s="24"/>
      <c r="I28" s="24"/>
      <c r="L28" s="18" t="s">
        <v>9</v>
      </c>
      <c r="M28" s="70">
        <f t="shared" si="4"/>
        <v>203</v>
      </c>
      <c r="N28" s="70">
        <f t="shared" si="5"/>
        <v>0</v>
      </c>
      <c r="O28" s="70">
        <f t="shared" si="6"/>
        <v>0</v>
      </c>
    </row>
    <row r="29" spans="1:24" ht="17.5" thickBot="1" x14ac:dyDescent="0.4">
      <c r="A29" s="24"/>
      <c r="B29" s="24"/>
      <c r="C29" s="30" t="s">
        <v>3</v>
      </c>
      <c r="D29" s="37">
        <v>12</v>
      </c>
      <c r="E29" s="37" t="s">
        <v>15</v>
      </c>
      <c r="F29" s="37">
        <v>15</v>
      </c>
      <c r="G29" s="24"/>
      <c r="H29" s="24"/>
      <c r="I29" s="24"/>
      <c r="L29" s="18" t="s">
        <v>10</v>
      </c>
      <c r="M29" s="70">
        <f t="shared" si="4"/>
        <v>0</v>
      </c>
      <c r="N29" s="70">
        <f t="shared" si="5"/>
        <v>288</v>
      </c>
      <c r="O29" s="70">
        <f t="shared" si="6"/>
        <v>360</v>
      </c>
    </row>
    <row r="30" spans="1:24" ht="17.5" thickBot="1" x14ac:dyDescent="0.4">
      <c r="A30" s="24"/>
      <c r="B30" s="24"/>
      <c r="C30" s="30" t="s">
        <v>4</v>
      </c>
      <c r="D30" s="37">
        <v>10</v>
      </c>
      <c r="E30" s="37">
        <v>15</v>
      </c>
      <c r="F30" s="37" t="s">
        <v>15</v>
      </c>
      <c r="G30" s="24"/>
      <c r="H30" s="24"/>
      <c r="I30" s="24"/>
    </row>
    <row r="31" spans="1:24" x14ac:dyDescent="0.35">
      <c r="A31" s="24"/>
      <c r="B31" s="24"/>
      <c r="C31" s="168" t="s">
        <v>17</v>
      </c>
      <c r="D31" s="168"/>
      <c r="E31" s="168"/>
      <c r="F31" s="168"/>
      <c r="G31" s="24"/>
      <c r="H31" s="24"/>
      <c r="I31" s="24"/>
    </row>
  </sheetData>
  <mergeCells count="15">
    <mergeCell ref="V15:X15"/>
    <mergeCell ref="M22:O22"/>
    <mergeCell ref="U2:U5"/>
    <mergeCell ref="W3:W4"/>
    <mergeCell ref="X3:X4"/>
    <mergeCell ref="U6:U12"/>
    <mergeCell ref="W7:W8"/>
    <mergeCell ref="X7:X8"/>
    <mergeCell ref="M7:O7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2A72-86A4-4C05-A216-8BD7CBD5C0A3}">
  <dimension ref="B1:V90"/>
  <sheetViews>
    <sheetView topLeftCell="A58" zoomScale="55" zoomScaleNormal="55" workbookViewId="0">
      <selection activeCell="N86" sqref="N86"/>
    </sheetView>
  </sheetViews>
  <sheetFormatPr defaultColWidth="10.6640625" defaultRowHeight="15.5" x14ac:dyDescent="0.35"/>
  <cols>
    <col min="3" max="3" width="25.9140625" bestFit="1" customWidth="1"/>
    <col min="4" max="9" width="16.33203125" customWidth="1"/>
    <col min="10" max="10" width="18" customWidth="1"/>
    <col min="11" max="11" width="15.83203125" customWidth="1"/>
    <col min="12" max="12" width="19.9140625" customWidth="1"/>
    <col min="13" max="13" width="18.5" bestFit="1" customWidth="1"/>
    <col min="14" max="14" width="38.08203125" customWidth="1"/>
    <col min="15" max="16" width="15.83203125" customWidth="1"/>
  </cols>
  <sheetData>
    <row r="1" spans="3:22" ht="16" thickBot="1" x14ac:dyDescent="0.4"/>
    <row r="2" spans="3:22" ht="16" thickBot="1" x14ac:dyDescent="0.4">
      <c r="M2" s="40" t="s">
        <v>42</v>
      </c>
      <c r="N2" s="41" t="s">
        <v>43</v>
      </c>
      <c r="O2" s="42"/>
      <c r="P2" s="41" t="s">
        <v>44</v>
      </c>
    </row>
    <row r="3" spans="3:22" ht="17.5" thickBot="1" x14ac:dyDescent="0.4">
      <c r="C3" s="1"/>
      <c r="D3" s="199" t="s">
        <v>0</v>
      </c>
      <c r="E3" s="200"/>
      <c r="F3" s="201"/>
      <c r="M3" s="182" t="s">
        <v>175</v>
      </c>
      <c r="N3" s="43" t="s">
        <v>169</v>
      </c>
      <c r="O3" s="43" t="s">
        <v>29</v>
      </c>
      <c r="P3" s="43">
        <v>65</v>
      </c>
    </row>
    <row r="4" spans="3:22" ht="35" thickTop="1" thickBot="1" x14ac:dyDescent="0.4">
      <c r="C4" s="2" t="s">
        <v>1</v>
      </c>
      <c r="D4" s="3" t="s">
        <v>2</v>
      </c>
      <c r="E4" s="3" t="s">
        <v>3</v>
      </c>
      <c r="F4" s="3" t="s">
        <v>4</v>
      </c>
      <c r="H4" s="8" t="s">
        <v>1</v>
      </c>
      <c r="I4" s="9" t="s">
        <v>11</v>
      </c>
      <c r="M4" s="183"/>
      <c r="N4" s="44"/>
      <c r="O4" s="185" t="s">
        <v>29</v>
      </c>
      <c r="P4" s="185">
        <v>80</v>
      </c>
    </row>
    <row r="5" spans="3:22" ht="17.5" thickBot="1" x14ac:dyDescent="0.4">
      <c r="C5" s="4" t="s">
        <v>5</v>
      </c>
      <c r="D5" s="14">
        <v>12</v>
      </c>
      <c r="E5" s="14">
        <v>15</v>
      </c>
      <c r="F5" s="14">
        <v>17</v>
      </c>
      <c r="H5" s="10" t="s">
        <v>5</v>
      </c>
      <c r="I5" s="11">
        <v>45</v>
      </c>
      <c r="M5" s="183"/>
      <c r="N5" s="43" t="s">
        <v>170</v>
      </c>
      <c r="O5" s="186"/>
      <c r="P5" s="186"/>
    </row>
    <row r="6" spans="3:22" ht="24" customHeight="1" thickBot="1" x14ac:dyDescent="0.4">
      <c r="C6" s="4" t="s">
        <v>6</v>
      </c>
      <c r="D6" s="14">
        <v>14</v>
      </c>
      <c r="E6" s="14">
        <v>9</v>
      </c>
      <c r="F6" s="14">
        <v>10</v>
      </c>
      <c r="H6" s="10" t="s">
        <v>6</v>
      </c>
      <c r="I6" s="11">
        <v>26</v>
      </c>
      <c r="M6" s="184"/>
      <c r="N6" s="43" t="s">
        <v>171</v>
      </c>
      <c r="O6" s="43" t="s">
        <v>29</v>
      </c>
      <c r="P6" s="43">
        <v>105</v>
      </c>
    </row>
    <row r="7" spans="3:22" ht="25" customHeight="1" thickBot="1" x14ac:dyDescent="0.4">
      <c r="C7" s="4" t="s">
        <v>7</v>
      </c>
      <c r="D7" s="14">
        <v>13</v>
      </c>
      <c r="E7" s="14">
        <v>20</v>
      </c>
      <c r="F7" s="14">
        <v>11</v>
      </c>
      <c r="H7" s="10" t="s">
        <v>7</v>
      </c>
      <c r="I7" s="11">
        <v>42</v>
      </c>
      <c r="M7" s="182" t="s">
        <v>172</v>
      </c>
      <c r="N7" s="87" t="s">
        <v>174</v>
      </c>
      <c r="O7" s="89" t="s">
        <v>28</v>
      </c>
      <c r="P7" s="88" t="s">
        <v>173</v>
      </c>
    </row>
    <row r="8" spans="3:22" ht="17.5" thickBot="1" x14ac:dyDescent="0.4">
      <c r="C8" s="4" t="s">
        <v>8</v>
      </c>
      <c r="D8" s="14">
        <v>17</v>
      </c>
      <c r="E8" s="14">
        <v>16</v>
      </c>
      <c r="F8" s="14">
        <v>19</v>
      </c>
      <c r="H8" s="10" t="s">
        <v>8</v>
      </c>
      <c r="I8" s="11">
        <v>53</v>
      </c>
      <c r="M8" s="183"/>
      <c r="N8" s="46"/>
      <c r="O8" s="46"/>
      <c r="P8" s="46"/>
    </row>
    <row r="9" spans="3:22" ht="17.5" thickBot="1" x14ac:dyDescent="0.4">
      <c r="C9" s="4" t="s">
        <v>9</v>
      </c>
      <c r="D9" s="14">
        <v>7</v>
      </c>
      <c r="E9" s="14">
        <v>14</v>
      </c>
      <c r="F9" s="14">
        <v>12</v>
      </c>
      <c r="H9" s="10" t="s">
        <v>9</v>
      </c>
      <c r="I9" s="11">
        <v>29</v>
      </c>
      <c r="M9" s="183"/>
      <c r="N9" s="46"/>
      <c r="O9" s="46"/>
      <c r="P9" s="46"/>
    </row>
    <row r="10" spans="3:22" ht="17.5" thickBot="1" x14ac:dyDescent="0.4">
      <c r="C10" s="4" t="s">
        <v>10</v>
      </c>
      <c r="D10" s="14">
        <v>22</v>
      </c>
      <c r="E10" s="14">
        <v>16</v>
      </c>
      <c r="F10" s="14">
        <v>18</v>
      </c>
      <c r="H10" s="12" t="s">
        <v>10</v>
      </c>
      <c r="I10" s="13">
        <v>38</v>
      </c>
      <c r="M10" s="183"/>
      <c r="N10" s="46"/>
      <c r="O10" s="46"/>
      <c r="P10" s="46"/>
    </row>
    <row r="11" spans="3:22" ht="15.5" customHeight="1" x14ac:dyDescent="0.35">
      <c r="C11" s="202" t="s">
        <v>12</v>
      </c>
      <c r="D11" s="202"/>
      <c r="E11" s="202"/>
      <c r="F11" s="202"/>
      <c r="M11" s="183"/>
      <c r="N11" s="46"/>
      <c r="O11" s="46"/>
      <c r="P11" s="46"/>
    </row>
    <row r="12" spans="3:22" ht="16" thickBot="1" x14ac:dyDescent="0.4">
      <c r="M12" s="184"/>
      <c r="N12" s="47"/>
      <c r="O12" s="47"/>
      <c r="P12" s="47"/>
    </row>
    <row r="13" spans="3:22" ht="47" thickBot="1" x14ac:dyDescent="0.4">
      <c r="M13" s="48" t="s">
        <v>56</v>
      </c>
      <c r="N13" s="43" t="s">
        <v>94</v>
      </c>
      <c r="O13" s="43" t="s">
        <v>37</v>
      </c>
      <c r="P13" s="43">
        <v>0</v>
      </c>
    </row>
    <row r="14" spans="3:22" ht="16" thickBot="1" x14ac:dyDescent="0.4"/>
    <row r="15" spans="3:22" ht="17.5" thickBot="1" x14ac:dyDescent="0.4">
      <c r="C15" s="1"/>
      <c r="D15" s="190" t="s">
        <v>13</v>
      </c>
      <c r="E15" s="191"/>
      <c r="F15" s="191"/>
      <c r="G15" s="191"/>
      <c r="H15" s="191"/>
      <c r="I15" s="192"/>
      <c r="M15" s="53" t="s">
        <v>82</v>
      </c>
      <c r="N15" s="190" t="s">
        <v>86</v>
      </c>
      <c r="O15" s="191"/>
      <c r="P15" s="191"/>
      <c r="Q15" s="191"/>
      <c r="R15" s="191"/>
      <c r="S15" s="192"/>
      <c r="T15" s="176"/>
      <c r="U15" s="177"/>
      <c r="V15" s="178"/>
    </row>
    <row r="16" spans="3:22" ht="35" thickTop="1" thickBot="1" x14ac:dyDescent="0.4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M16" s="49" t="s">
        <v>95</v>
      </c>
      <c r="N16" s="85" t="s">
        <v>5</v>
      </c>
      <c r="O16" s="85" t="s">
        <v>6</v>
      </c>
      <c r="P16" s="85" t="s">
        <v>7</v>
      </c>
      <c r="Q16" s="85" t="s">
        <v>8</v>
      </c>
      <c r="R16" s="85" t="s">
        <v>9</v>
      </c>
      <c r="S16" s="85" t="s">
        <v>10</v>
      </c>
      <c r="T16" s="86" t="s">
        <v>2</v>
      </c>
      <c r="U16" s="86" t="s">
        <v>3</v>
      </c>
      <c r="V16" s="86" t="s">
        <v>4</v>
      </c>
    </row>
    <row r="17" spans="3:22" ht="17.5" thickBot="1" x14ac:dyDescent="0.4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  <c r="M17" s="83" t="s">
        <v>58</v>
      </c>
      <c r="N17" s="82" t="s">
        <v>59</v>
      </c>
      <c r="O17" s="82" t="s">
        <v>60</v>
      </c>
      <c r="P17" s="82" t="s">
        <v>61</v>
      </c>
      <c r="Q17" s="82" t="s">
        <v>96</v>
      </c>
      <c r="R17" s="82" t="s">
        <v>97</v>
      </c>
      <c r="S17" s="82" t="s">
        <v>98</v>
      </c>
      <c r="T17" s="82" t="s">
        <v>99</v>
      </c>
      <c r="U17" s="82" t="s">
        <v>100</v>
      </c>
      <c r="V17" s="82" t="s">
        <v>101</v>
      </c>
    </row>
    <row r="18" spans="3:22" ht="17.5" thickBot="1" x14ac:dyDescent="0.4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  <c r="M18" s="83" t="s">
        <v>62</v>
      </c>
      <c r="N18" s="82" t="s">
        <v>63</v>
      </c>
      <c r="O18" s="82" t="s">
        <v>102</v>
      </c>
      <c r="P18" s="82" t="s">
        <v>103</v>
      </c>
      <c r="Q18" s="82" t="s">
        <v>104</v>
      </c>
      <c r="R18" s="82" t="s">
        <v>105</v>
      </c>
      <c r="S18" s="82" t="s">
        <v>106</v>
      </c>
      <c r="T18" s="82" t="s">
        <v>107</v>
      </c>
      <c r="U18" s="82" t="s">
        <v>108</v>
      </c>
      <c r="V18" s="82" t="s">
        <v>109</v>
      </c>
    </row>
    <row r="19" spans="3:22" ht="17.5" thickBot="1" x14ac:dyDescent="0.4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  <c r="M19" s="83" t="s">
        <v>66</v>
      </c>
      <c r="N19" s="82" t="s">
        <v>67</v>
      </c>
      <c r="O19" s="82" t="s">
        <v>110</v>
      </c>
      <c r="P19" s="82" t="s">
        <v>111</v>
      </c>
      <c r="Q19" s="82" t="s">
        <v>112</v>
      </c>
      <c r="R19" s="82" t="s">
        <v>113</v>
      </c>
      <c r="S19" s="82" t="s">
        <v>114</v>
      </c>
      <c r="T19" s="82" t="s">
        <v>115</v>
      </c>
      <c r="U19" s="82" t="s">
        <v>116</v>
      </c>
      <c r="V19" s="82" t="s">
        <v>117</v>
      </c>
    </row>
    <row r="20" spans="3:22" ht="17.5" thickBot="1" x14ac:dyDescent="0.4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  <c r="M20" s="83" t="s">
        <v>70</v>
      </c>
      <c r="N20" s="82" t="s">
        <v>71</v>
      </c>
      <c r="O20" s="82" t="s">
        <v>118</v>
      </c>
      <c r="P20" s="82" t="s">
        <v>119</v>
      </c>
      <c r="Q20" s="82" t="s">
        <v>120</v>
      </c>
      <c r="R20" s="82" t="s">
        <v>121</v>
      </c>
      <c r="S20" s="82" t="s">
        <v>122</v>
      </c>
      <c r="T20" s="82" t="s">
        <v>123</v>
      </c>
      <c r="U20" s="82" t="s">
        <v>124</v>
      </c>
      <c r="V20" s="82" t="s">
        <v>125</v>
      </c>
    </row>
    <row r="21" spans="3:22" ht="17.5" thickBot="1" x14ac:dyDescent="0.4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  <c r="M21" s="83" t="s">
        <v>74</v>
      </c>
      <c r="N21" s="82" t="s">
        <v>75</v>
      </c>
      <c r="O21" s="82" t="s">
        <v>126</v>
      </c>
      <c r="P21" s="82" t="s">
        <v>127</v>
      </c>
      <c r="Q21" s="82" t="s">
        <v>128</v>
      </c>
      <c r="R21" s="82" t="s">
        <v>129</v>
      </c>
      <c r="S21" s="82" t="s">
        <v>130</v>
      </c>
      <c r="T21" s="82" t="s">
        <v>131</v>
      </c>
      <c r="U21" s="82" t="s">
        <v>132</v>
      </c>
      <c r="V21" s="82" t="s">
        <v>133</v>
      </c>
    </row>
    <row r="22" spans="3:22" ht="22" customHeight="1" thickBot="1" x14ac:dyDescent="0.4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  <c r="M22" s="83" t="s">
        <v>78</v>
      </c>
      <c r="N22" s="82" t="s">
        <v>79</v>
      </c>
      <c r="O22" s="82" t="s">
        <v>134</v>
      </c>
      <c r="P22" s="82" t="s">
        <v>135</v>
      </c>
      <c r="Q22" s="82" t="s">
        <v>136</v>
      </c>
      <c r="R22" s="82" t="s">
        <v>137</v>
      </c>
      <c r="S22" s="82" t="s">
        <v>138</v>
      </c>
      <c r="T22" s="82" t="s">
        <v>139</v>
      </c>
      <c r="U22" s="82" t="s">
        <v>140</v>
      </c>
      <c r="V22" s="82" t="s">
        <v>141</v>
      </c>
    </row>
    <row r="23" spans="3:22" ht="17.5" thickBot="1" x14ac:dyDescent="0.4">
      <c r="C23" s="203" t="s">
        <v>27</v>
      </c>
      <c r="D23" s="203"/>
      <c r="E23" s="203"/>
      <c r="F23" s="203"/>
      <c r="G23" s="203"/>
      <c r="H23" s="203"/>
      <c r="I23" s="203"/>
      <c r="M23" s="84" t="s">
        <v>2</v>
      </c>
      <c r="N23" s="82" t="s">
        <v>142</v>
      </c>
      <c r="O23" s="82" t="s">
        <v>145</v>
      </c>
      <c r="P23" s="82" t="s">
        <v>146</v>
      </c>
      <c r="Q23" s="82" t="s">
        <v>147</v>
      </c>
      <c r="R23" s="82" t="s">
        <v>148</v>
      </c>
      <c r="S23" s="82" t="s">
        <v>149</v>
      </c>
      <c r="T23" s="82" t="s">
        <v>150</v>
      </c>
      <c r="U23" s="82" t="s">
        <v>151</v>
      </c>
      <c r="V23" s="82" t="s">
        <v>152</v>
      </c>
    </row>
    <row r="24" spans="3:22" ht="17.5" thickBot="1" x14ac:dyDescent="0.4">
      <c r="M24" s="84" t="s">
        <v>3</v>
      </c>
      <c r="N24" s="82" t="s">
        <v>143</v>
      </c>
      <c r="O24" s="82" t="s">
        <v>153</v>
      </c>
      <c r="P24" s="82" t="s">
        <v>154</v>
      </c>
      <c r="Q24" s="82" t="s">
        <v>155</v>
      </c>
      <c r="R24" s="82" t="s">
        <v>156</v>
      </c>
      <c r="S24" s="82" t="s">
        <v>157</v>
      </c>
      <c r="T24" s="82" t="s">
        <v>158</v>
      </c>
      <c r="U24" s="82" t="s">
        <v>159</v>
      </c>
      <c r="V24" s="82" t="s">
        <v>160</v>
      </c>
    </row>
    <row r="25" spans="3:22" ht="17.5" thickBot="1" x14ac:dyDescent="0.4">
      <c r="M25" s="84" t="s">
        <v>4</v>
      </c>
      <c r="N25" s="82" t="s">
        <v>144</v>
      </c>
      <c r="O25" s="82" t="s">
        <v>161</v>
      </c>
      <c r="P25" s="82" t="s">
        <v>162</v>
      </c>
      <c r="Q25" s="82" t="s">
        <v>163</v>
      </c>
      <c r="R25" s="82" t="s">
        <v>164</v>
      </c>
      <c r="S25" s="82" t="s">
        <v>165</v>
      </c>
      <c r="T25" s="82" t="s">
        <v>166</v>
      </c>
      <c r="U25" s="82" t="s">
        <v>167</v>
      </c>
      <c r="V25" s="82" t="s">
        <v>168</v>
      </c>
    </row>
    <row r="26" spans="3:22" ht="17.5" thickBot="1" x14ac:dyDescent="0.4">
      <c r="C26" s="1"/>
      <c r="D26" s="190" t="s">
        <v>0</v>
      </c>
      <c r="E26" s="191"/>
      <c r="F26" s="192"/>
    </row>
    <row r="27" spans="3:22" ht="18" thickTop="1" thickBot="1" x14ac:dyDescent="0.4">
      <c r="C27" s="2" t="s">
        <v>16</v>
      </c>
      <c r="D27" s="7" t="s">
        <v>2</v>
      </c>
      <c r="E27" s="7" t="s">
        <v>3</v>
      </c>
      <c r="F27" s="7" t="s">
        <v>4</v>
      </c>
    </row>
    <row r="28" spans="3:22" ht="17.5" thickBot="1" x14ac:dyDescent="0.4">
      <c r="C28" s="4" t="s">
        <v>2</v>
      </c>
      <c r="D28" s="6" t="s">
        <v>14</v>
      </c>
      <c r="E28" s="5">
        <v>12</v>
      </c>
      <c r="F28" s="5">
        <v>10</v>
      </c>
    </row>
    <row r="29" spans="3:22" ht="17.5" thickBot="1" x14ac:dyDescent="0.4">
      <c r="C29" s="4" t="s">
        <v>3</v>
      </c>
      <c r="D29" s="6">
        <v>12</v>
      </c>
      <c r="E29" s="6" t="s">
        <v>15</v>
      </c>
      <c r="F29" s="6">
        <v>15</v>
      </c>
    </row>
    <row r="30" spans="3:22" ht="17.5" thickBot="1" x14ac:dyDescent="0.4">
      <c r="C30" s="4" t="s">
        <v>4</v>
      </c>
      <c r="D30" s="6">
        <v>10</v>
      </c>
      <c r="E30" s="6">
        <v>15</v>
      </c>
      <c r="F30" s="6" t="s">
        <v>15</v>
      </c>
    </row>
    <row r="31" spans="3:22" x14ac:dyDescent="0.35">
      <c r="C31" s="202" t="s">
        <v>17</v>
      </c>
      <c r="D31" s="202"/>
      <c r="E31" s="202"/>
      <c r="F31" s="202"/>
    </row>
    <row r="36" spans="2:15" x14ac:dyDescent="0.35"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22"/>
    </row>
    <row r="37" spans="2:15" ht="17.5" thickBot="1" x14ac:dyDescent="0.4">
      <c r="B37" s="71"/>
      <c r="C37" s="78" t="s">
        <v>41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</row>
    <row r="38" spans="2:15" ht="17.5" thickBot="1" x14ac:dyDescent="0.4">
      <c r="B38" s="71"/>
      <c r="C38" s="71"/>
      <c r="D38" s="71"/>
      <c r="E38" s="71"/>
      <c r="F38" s="72"/>
      <c r="G38" s="73"/>
      <c r="H38" s="71"/>
      <c r="I38" s="71"/>
      <c r="J38" s="71"/>
      <c r="K38" s="71"/>
      <c r="L38" s="71"/>
      <c r="M38" s="71"/>
      <c r="N38" s="71"/>
    </row>
    <row r="39" spans="2:15" ht="17.5" thickBot="1" x14ac:dyDescent="0.4">
      <c r="B39" s="71"/>
      <c r="C39" s="74" t="s">
        <v>177</v>
      </c>
      <c r="D39" s="196" t="s">
        <v>13</v>
      </c>
      <c r="E39" s="197"/>
      <c r="F39" s="197"/>
      <c r="G39" s="197"/>
      <c r="H39" s="197"/>
      <c r="I39" s="198"/>
      <c r="J39" s="196" t="s">
        <v>0</v>
      </c>
      <c r="K39" s="197"/>
      <c r="L39" s="198"/>
      <c r="M39" s="71"/>
      <c r="N39" s="71"/>
    </row>
    <row r="40" spans="2:15" ht="18" thickTop="1" thickBot="1" x14ac:dyDescent="0.4">
      <c r="B40" s="71"/>
      <c r="C40" s="75" t="s">
        <v>1</v>
      </c>
      <c r="D40" s="93" t="s">
        <v>5</v>
      </c>
      <c r="E40" s="93" t="s">
        <v>6</v>
      </c>
      <c r="F40" s="93" t="s">
        <v>7</v>
      </c>
      <c r="G40" s="93" t="s">
        <v>8</v>
      </c>
      <c r="H40" s="93" t="s">
        <v>9</v>
      </c>
      <c r="I40" s="93" t="s">
        <v>10</v>
      </c>
      <c r="J40" s="93" t="s">
        <v>2</v>
      </c>
      <c r="K40" s="93" t="s">
        <v>3</v>
      </c>
      <c r="L40" s="93" t="s">
        <v>4</v>
      </c>
      <c r="M40" s="71"/>
      <c r="N40" s="71"/>
    </row>
    <row r="41" spans="2:15" ht="17.5" thickBot="1" x14ac:dyDescent="0.4">
      <c r="B41" s="71"/>
      <c r="C41" s="78" t="s">
        <v>5</v>
      </c>
      <c r="D41" s="99">
        <v>100000</v>
      </c>
      <c r="E41" s="103">
        <v>3</v>
      </c>
      <c r="F41" s="103">
        <v>4</v>
      </c>
      <c r="G41" s="103">
        <v>9</v>
      </c>
      <c r="H41" s="103">
        <v>5</v>
      </c>
      <c r="I41" s="103">
        <v>4</v>
      </c>
      <c r="J41" s="103">
        <v>12</v>
      </c>
      <c r="K41" s="103">
        <v>15</v>
      </c>
      <c r="L41" s="103">
        <v>17</v>
      </c>
      <c r="M41" s="71"/>
      <c r="N41" s="71"/>
    </row>
    <row r="42" spans="2:15" ht="17.5" thickBot="1" x14ac:dyDescent="0.4">
      <c r="B42" s="71"/>
      <c r="C42" s="78" t="s">
        <v>6</v>
      </c>
      <c r="D42" s="103">
        <v>6</v>
      </c>
      <c r="E42" s="99">
        <v>100000</v>
      </c>
      <c r="F42" s="103">
        <v>7</v>
      </c>
      <c r="G42" s="103">
        <v>6</v>
      </c>
      <c r="H42" s="103">
        <v>9</v>
      </c>
      <c r="I42" s="103">
        <v>4</v>
      </c>
      <c r="J42" s="103">
        <v>14</v>
      </c>
      <c r="K42" s="103">
        <v>9</v>
      </c>
      <c r="L42" s="103">
        <v>10</v>
      </c>
      <c r="M42" s="71"/>
      <c r="N42" s="71"/>
    </row>
    <row r="43" spans="2:15" ht="17.5" thickBot="1" x14ac:dyDescent="0.4">
      <c r="B43" s="71"/>
      <c r="C43" s="78" t="s">
        <v>7</v>
      </c>
      <c r="D43" s="103">
        <v>5</v>
      </c>
      <c r="E43" s="103">
        <v>7</v>
      </c>
      <c r="F43" s="99">
        <v>100000</v>
      </c>
      <c r="G43" s="103">
        <v>3</v>
      </c>
      <c r="H43" s="103">
        <v>4</v>
      </c>
      <c r="I43" s="103">
        <v>9</v>
      </c>
      <c r="J43" s="103">
        <v>13</v>
      </c>
      <c r="K43" s="103">
        <v>20</v>
      </c>
      <c r="L43" s="103">
        <v>11</v>
      </c>
      <c r="M43" s="71"/>
      <c r="N43" s="71"/>
    </row>
    <row r="44" spans="2:15" ht="17.5" thickBot="1" x14ac:dyDescent="0.4">
      <c r="B44" s="71"/>
      <c r="C44" s="78" t="s">
        <v>8</v>
      </c>
      <c r="D44" s="103">
        <v>5</v>
      </c>
      <c r="E44" s="103">
        <v>4</v>
      </c>
      <c r="F44" s="103">
        <v>3</v>
      </c>
      <c r="G44" s="99">
        <v>100000</v>
      </c>
      <c r="H44" s="103">
        <v>3</v>
      </c>
      <c r="I44" s="103">
        <v>11</v>
      </c>
      <c r="J44" s="103">
        <v>17</v>
      </c>
      <c r="K44" s="103">
        <v>16</v>
      </c>
      <c r="L44" s="103">
        <v>19</v>
      </c>
      <c r="M44" s="71"/>
      <c r="N44" s="71"/>
    </row>
    <row r="45" spans="2:15" ht="17.5" thickBot="1" x14ac:dyDescent="0.4">
      <c r="B45" s="71"/>
      <c r="C45" s="78" t="s">
        <v>9</v>
      </c>
      <c r="D45" s="103">
        <v>5</v>
      </c>
      <c r="E45" s="103">
        <v>9</v>
      </c>
      <c r="F45" s="103">
        <v>5</v>
      </c>
      <c r="G45" s="103">
        <v>3</v>
      </c>
      <c r="H45" s="99">
        <v>100000</v>
      </c>
      <c r="I45" s="103">
        <v>14</v>
      </c>
      <c r="J45" s="103">
        <v>7</v>
      </c>
      <c r="K45" s="103">
        <v>14</v>
      </c>
      <c r="L45" s="103">
        <v>12</v>
      </c>
      <c r="M45" s="71"/>
      <c r="N45" s="71"/>
    </row>
    <row r="46" spans="2:15" ht="17.5" thickBot="1" x14ac:dyDescent="0.4">
      <c r="B46" s="71"/>
      <c r="C46" s="78" t="s">
        <v>10</v>
      </c>
      <c r="D46" s="103">
        <v>4</v>
      </c>
      <c r="E46" s="103">
        <v>7</v>
      </c>
      <c r="F46" s="103">
        <v>11</v>
      </c>
      <c r="G46" s="103">
        <v>12</v>
      </c>
      <c r="H46" s="103">
        <v>8</v>
      </c>
      <c r="I46" s="99">
        <v>100000</v>
      </c>
      <c r="J46" s="103">
        <v>22</v>
      </c>
      <c r="K46" s="103">
        <v>16</v>
      </c>
      <c r="L46" s="103">
        <v>18</v>
      </c>
      <c r="M46" s="71"/>
      <c r="N46" s="71"/>
    </row>
    <row r="47" spans="2:15" ht="17.5" thickBot="1" x14ac:dyDescent="0.4">
      <c r="B47" s="71"/>
      <c r="C47" s="78" t="s">
        <v>2</v>
      </c>
      <c r="D47" s="99">
        <v>100000</v>
      </c>
      <c r="E47" s="99">
        <v>100000</v>
      </c>
      <c r="F47" s="99">
        <v>100000</v>
      </c>
      <c r="G47" s="99">
        <v>100000</v>
      </c>
      <c r="H47" s="99">
        <v>100000</v>
      </c>
      <c r="I47" s="99">
        <v>100000</v>
      </c>
      <c r="J47" s="99">
        <v>100000</v>
      </c>
      <c r="K47" s="103">
        <v>12</v>
      </c>
      <c r="L47" s="103">
        <v>10</v>
      </c>
      <c r="M47" s="71"/>
      <c r="N47" s="71"/>
    </row>
    <row r="48" spans="2:15" ht="17.5" thickBot="1" x14ac:dyDescent="0.4">
      <c r="B48" s="71"/>
      <c r="C48" s="78" t="s">
        <v>3</v>
      </c>
      <c r="D48" s="99">
        <v>100000</v>
      </c>
      <c r="E48" s="99">
        <v>100000</v>
      </c>
      <c r="F48" s="99">
        <v>100000</v>
      </c>
      <c r="G48" s="99">
        <v>100000</v>
      </c>
      <c r="H48" s="99">
        <v>100000</v>
      </c>
      <c r="I48" s="99">
        <v>100000</v>
      </c>
      <c r="J48" s="103">
        <v>12</v>
      </c>
      <c r="K48" s="99">
        <v>100000</v>
      </c>
      <c r="L48" s="103">
        <v>15</v>
      </c>
      <c r="M48" s="71"/>
      <c r="N48" s="71"/>
    </row>
    <row r="49" spans="2:14" ht="17.5" thickBot="1" x14ac:dyDescent="0.4">
      <c r="B49" s="71"/>
      <c r="C49" s="78" t="s">
        <v>4</v>
      </c>
      <c r="D49" s="99">
        <v>100000</v>
      </c>
      <c r="E49" s="99">
        <v>100000</v>
      </c>
      <c r="F49" s="99">
        <v>100000</v>
      </c>
      <c r="G49" s="99">
        <v>100000</v>
      </c>
      <c r="H49" s="99">
        <v>100000</v>
      </c>
      <c r="I49" s="99">
        <v>100000</v>
      </c>
      <c r="J49" s="103">
        <v>10</v>
      </c>
      <c r="K49" s="103">
        <v>15</v>
      </c>
      <c r="L49" s="99">
        <v>100000</v>
      </c>
      <c r="M49" s="71"/>
      <c r="N49" s="71"/>
    </row>
    <row r="50" spans="2:14" x14ac:dyDescent="0.35"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</row>
    <row r="51" spans="2:14" x14ac:dyDescent="0.35"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</row>
    <row r="52" spans="2:14" x14ac:dyDescent="0.35"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</row>
    <row r="53" spans="2:14" x14ac:dyDescent="0.35"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</row>
    <row r="54" spans="2:14" ht="16" thickBot="1" x14ac:dyDescent="0.4"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</row>
    <row r="55" spans="2:14" ht="17.5" thickBot="1" x14ac:dyDescent="0.4">
      <c r="B55" s="71"/>
      <c r="C55" s="90" t="s">
        <v>176</v>
      </c>
      <c r="D55" s="193" t="s">
        <v>86</v>
      </c>
      <c r="E55" s="194"/>
      <c r="F55" s="194"/>
      <c r="G55" s="194"/>
      <c r="H55" s="194"/>
      <c r="I55" s="195"/>
      <c r="J55" s="193"/>
      <c r="K55" s="194"/>
      <c r="L55" s="195"/>
      <c r="M55" s="91"/>
      <c r="N55" s="71"/>
    </row>
    <row r="56" spans="2:14" ht="18" thickTop="1" thickBot="1" x14ac:dyDescent="0.4">
      <c r="B56" s="71"/>
      <c r="C56" s="92" t="s">
        <v>85</v>
      </c>
      <c r="D56" s="93" t="s">
        <v>5</v>
      </c>
      <c r="E56" s="93" t="s">
        <v>6</v>
      </c>
      <c r="F56" s="93" t="s">
        <v>7</v>
      </c>
      <c r="G56" s="93" t="s">
        <v>8</v>
      </c>
      <c r="H56" s="93" t="s">
        <v>9</v>
      </c>
      <c r="I56" s="93" t="s">
        <v>10</v>
      </c>
      <c r="J56" s="93" t="s">
        <v>2</v>
      </c>
      <c r="K56" s="93" t="s">
        <v>3</v>
      </c>
      <c r="L56" s="94" t="s">
        <v>4</v>
      </c>
      <c r="M56" s="95" t="s">
        <v>33</v>
      </c>
      <c r="N56" s="71"/>
    </row>
    <row r="57" spans="2:14" ht="17.5" thickBot="1" x14ac:dyDescent="0.4">
      <c r="B57" s="71"/>
      <c r="C57" s="96" t="s">
        <v>5</v>
      </c>
      <c r="D57" s="97">
        <v>0</v>
      </c>
      <c r="E57" s="97">
        <v>45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101">
        <f t="shared" ref="M57:M65" si="0">SUMPRODUCT(D57:L57,D41:L41)</f>
        <v>135</v>
      </c>
      <c r="N57" s="71"/>
    </row>
    <row r="58" spans="2:14" ht="17.5" thickBot="1" x14ac:dyDescent="0.4">
      <c r="B58" s="71"/>
      <c r="C58" s="96" t="s">
        <v>6</v>
      </c>
      <c r="D58" s="97">
        <v>0</v>
      </c>
      <c r="E58" s="97">
        <v>0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42</v>
      </c>
      <c r="L58" s="97">
        <v>46</v>
      </c>
      <c r="M58" s="101">
        <f t="shared" si="0"/>
        <v>838</v>
      </c>
      <c r="N58" s="71"/>
    </row>
    <row r="59" spans="2:14" ht="17.5" thickBot="1" x14ac:dyDescent="0.4">
      <c r="B59" s="71"/>
      <c r="C59" s="96" t="s">
        <v>7</v>
      </c>
      <c r="D59" s="97">
        <v>0</v>
      </c>
      <c r="E59" s="97">
        <v>0</v>
      </c>
      <c r="F59" s="97">
        <v>0</v>
      </c>
      <c r="G59" s="97">
        <v>0</v>
      </c>
      <c r="H59" s="97">
        <v>0</v>
      </c>
      <c r="I59" s="97">
        <v>0</v>
      </c>
      <c r="J59" s="97">
        <v>0</v>
      </c>
      <c r="K59" s="97">
        <v>0</v>
      </c>
      <c r="L59" s="97">
        <v>42</v>
      </c>
      <c r="M59" s="101">
        <f t="shared" si="0"/>
        <v>462</v>
      </c>
      <c r="N59" s="71"/>
    </row>
    <row r="60" spans="2:14" ht="17.5" thickBot="1" x14ac:dyDescent="0.4">
      <c r="B60" s="71"/>
      <c r="C60" s="96" t="s">
        <v>8</v>
      </c>
      <c r="D60" s="97">
        <v>0</v>
      </c>
      <c r="E60" s="97">
        <v>17</v>
      </c>
      <c r="F60" s="97">
        <v>0</v>
      </c>
      <c r="G60" s="97">
        <v>0</v>
      </c>
      <c r="H60" s="97">
        <v>36</v>
      </c>
      <c r="I60" s="97">
        <v>0</v>
      </c>
      <c r="J60" s="97">
        <v>0</v>
      </c>
      <c r="K60" s="97">
        <v>0</v>
      </c>
      <c r="L60" s="97">
        <v>0</v>
      </c>
      <c r="M60" s="101">
        <f t="shared" si="0"/>
        <v>176</v>
      </c>
      <c r="N60" s="71"/>
    </row>
    <row r="61" spans="2:14" ht="17.5" thickBot="1" x14ac:dyDescent="0.4">
      <c r="B61" s="71"/>
      <c r="C61" s="96" t="s">
        <v>9</v>
      </c>
      <c r="D61" s="97">
        <v>0</v>
      </c>
      <c r="E61" s="97">
        <v>0</v>
      </c>
      <c r="F61" s="97">
        <v>0</v>
      </c>
      <c r="G61" s="97">
        <v>0</v>
      </c>
      <c r="H61" s="97">
        <v>0</v>
      </c>
      <c r="I61" s="97">
        <v>0</v>
      </c>
      <c r="J61" s="97">
        <v>65</v>
      </c>
      <c r="K61" s="97">
        <v>0</v>
      </c>
      <c r="L61" s="97">
        <v>0</v>
      </c>
      <c r="M61" s="101">
        <f t="shared" si="0"/>
        <v>455</v>
      </c>
      <c r="N61" s="71"/>
    </row>
    <row r="62" spans="2:14" ht="17.5" thickBot="1" x14ac:dyDescent="0.4">
      <c r="B62" s="71"/>
      <c r="C62" s="96" t="s">
        <v>10</v>
      </c>
      <c r="D62" s="97">
        <v>0</v>
      </c>
      <c r="E62" s="97">
        <v>0</v>
      </c>
      <c r="F62" s="97">
        <v>0</v>
      </c>
      <c r="G62" s="97">
        <v>0</v>
      </c>
      <c r="H62" s="97">
        <v>0</v>
      </c>
      <c r="I62" s="97">
        <v>0</v>
      </c>
      <c r="J62" s="97">
        <v>0</v>
      </c>
      <c r="K62" s="97">
        <v>38</v>
      </c>
      <c r="L62" s="97">
        <v>0</v>
      </c>
      <c r="M62" s="101">
        <f t="shared" si="0"/>
        <v>608</v>
      </c>
      <c r="N62" s="71"/>
    </row>
    <row r="63" spans="2:14" ht="17.5" thickBot="1" x14ac:dyDescent="0.4">
      <c r="B63" s="71"/>
      <c r="C63" s="96" t="s">
        <v>2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7">
        <v>0</v>
      </c>
      <c r="K63" s="97">
        <v>0</v>
      </c>
      <c r="L63" s="97">
        <v>0</v>
      </c>
      <c r="M63" s="101">
        <f t="shared" si="0"/>
        <v>0</v>
      </c>
      <c r="N63" s="71"/>
    </row>
    <row r="64" spans="2:14" ht="17.5" thickBot="1" x14ac:dyDescent="0.4">
      <c r="B64" s="71"/>
      <c r="C64" s="96" t="s">
        <v>3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7">
        <v>0</v>
      </c>
      <c r="K64" s="97">
        <v>0</v>
      </c>
      <c r="L64" s="97">
        <v>0</v>
      </c>
      <c r="M64" s="101">
        <f t="shared" si="0"/>
        <v>0</v>
      </c>
      <c r="N64" s="71"/>
    </row>
    <row r="65" spans="2:14" ht="17.5" thickBot="1" x14ac:dyDescent="0.4">
      <c r="B65" s="71"/>
      <c r="C65" s="96" t="s">
        <v>4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7">
        <v>0</v>
      </c>
      <c r="K65" s="97">
        <v>0</v>
      </c>
      <c r="L65" s="97">
        <v>0</v>
      </c>
      <c r="M65" s="101">
        <f t="shared" si="0"/>
        <v>0</v>
      </c>
      <c r="N65" s="71"/>
    </row>
    <row r="66" spans="2:14" x14ac:dyDescent="0.35"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</row>
    <row r="67" spans="2:14" ht="16" thickBot="1" x14ac:dyDescent="0.4"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</row>
    <row r="68" spans="2:14" ht="34.5" thickBot="1" x14ac:dyDescent="0.4">
      <c r="B68" s="71"/>
      <c r="C68" s="74" t="s">
        <v>88</v>
      </c>
      <c r="D68" s="79">
        <v>45</v>
      </c>
      <c r="E68" s="79">
        <v>26</v>
      </c>
      <c r="F68" s="79">
        <v>42</v>
      </c>
      <c r="G68" s="79">
        <v>53</v>
      </c>
      <c r="H68" s="79">
        <v>29</v>
      </c>
      <c r="I68" s="79">
        <v>38</v>
      </c>
      <c r="J68" s="79">
        <v>0</v>
      </c>
      <c r="K68" s="79">
        <v>0</v>
      </c>
      <c r="L68" s="79">
        <v>0</v>
      </c>
      <c r="M68" s="71"/>
      <c r="N68" s="71"/>
    </row>
    <row r="69" spans="2:14" ht="35" thickTop="1" thickBot="1" x14ac:dyDescent="0.4">
      <c r="B69" s="71"/>
      <c r="C69" s="78" t="s">
        <v>89</v>
      </c>
      <c r="D69" s="80">
        <f t="shared" ref="D69:L69" si="1">SUM(D57:D65)</f>
        <v>0</v>
      </c>
      <c r="E69" s="80">
        <f t="shared" si="1"/>
        <v>62</v>
      </c>
      <c r="F69" s="80">
        <f t="shared" si="1"/>
        <v>0</v>
      </c>
      <c r="G69" s="80">
        <f t="shared" si="1"/>
        <v>0</v>
      </c>
      <c r="H69" s="80">
        <f t="shared" si="1"/>
        <v>36</v>
      </c>
      <c r="I69" s="80">
        <f t="shared" si="1"/>
        <v>0</v>
      </c>
      <c r="J69" s="80">
        <f t="shared" si="1"/>
        <v>65</v>
      </c>
      <c r="K69" s="80">
        <f t="shared" si="1"/>
        <v>80</v>
      </c>
      <c r="L69" s="80">
        <f t="shared" si="1"/>
        <v>88</v>
      </c>
      <c r="M69" s="71"/>
      <c r="N69" s="71"/>
    </row>
    <row r="70" spans="2:14" ht="34.5" thickBot="1" x14ac:dyDescent="0.4">
      <c r="B70" s="71"/>
      <c r="C70" s="78" t="s">
        <v>87</v>
      </c>
      <c r="D70" s="80">
        <f t="shared" ref="D70:L70" si="2">SUM(D68,D69)</f>
        <v>45</v>
      </c>
      <c r="E70" s="80">
        <f t="shared" si="2"/>
        <v>88</v>
      </c>
      <c r="F70" s="80">
        <f t="shared" si="2"/>
        <v>42</v>
      </c>
      <c r="G70" s="80">
        <f t="shared" si="2"/>
        <v>53</v>
      </c>
      <c r="H70" s="80">
        <f t="shared" si="2"/>
        <v>65</v>
      </c>
      <c r="I70" s="80">
        <f t="shared" si="2"/>
        <v>38</v>
      </c>
      <c r="J70" s="80">
        <f t="shared" si="2"/>
        <v>65</v>
      </c>
      <c r="K70" s="80">
        <f t="shared" si="2"/>
        <v>80</v>
      </c>
      <c r="L70" s="80">
        <f t="shared" si="2"/>
        <v>88</v>
      </c>
      <c r="M70" s="71"/>
      <c r="N70" s="71"/>
    </row>
    <row r="71" spans="2:14" ht="17.5" thickBot="1" x14ac:dyDescent="0.4">
      <c r="B71" s="71"/>
      <c r="C71" s="78" t="s">
        <v>90</v>
      </c>
      <c r="D71" s="80">
        <f>SUM(D57:L57)</f>
        <v>45</v>
      </c>
      <c r="E71" s="80">
        <f>SUM(D58:L58)</f>
        <v>88</v>
      </c>
      <c r="F71" s="80">
        <f>SUM(D59:L59)</f>
        <v>42</v>
      </c>
      <c r="G71" s="80">
        <f>SUM(D60:L60)</f>
        <v>53</v>
      </c>
      <c r="H71" s="80">
        <f>SUM(D61:L61)</f>
        <v>65</v>
      </c>
      <c r="I71" s="80">
        <f>SUM(D62:L62)</f>
        <v>38</v>
      </c>
      <c r="J71" s="80">
        <f>SUM(D63:L63)</f>
        <v>0</v>
      </c>
      <c r="K71" s="80">
        <f>SUM(D64:L64)</f>
        <v>0</v>
      </c>
      <c r="L71" s="80">
        <f>SUM(D65:L65)</f>
        <v>0</v>
      </c>
      <c r="M71" s="71"/>
      <c r="N71" s="71"/>
    </row>
    <row r="72" spans="2:14" ht="17.5" thickBot="1" x14ac:dyDescent="0.4">
      <c r="B72" s="71"/>
      <c r="C72" s="78" t="s">
        <v>32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</row>
    <row r="73" spans="2:14" ht="17.5" thickBot="1" x14ac:dyDescent="0.4">
      <c r="B73" s="71"/>
      <c r="C73" s="78" t="s">
        <v>2</v>
      </c>
      <c r="D73" s="80">
        <f>J70</f>
        <v>65</v>
      </c>
      <c r="E73" s="80" t="s">
        <v>29</v>
      </c>
      <c r="F73" s="77">
        <v>65</v>
      </c>
      <c r="G73" s="71"/>
      <c r="H73" s="71"/>
      <c r="I73" s="71"/>
      <c r="J73" s="71"/>
      <c r="K73" s="71"/>
      <c r="L73" s="71"/>
      <c r="M73" s="71"/>
      <c r="N73" s="71"/>
    </row>
    <row r="74" spans="2:14" ht="17.5" thickBot="1" x14ac:dyDescent="0.4">
      <c r="B74" s="71"/>
      <c r="C74" s="78" t="s">
        <v>3</v>
      </c>
      <c r="D74" s="80">
        <f>K70</f>
        <v>80</v>
      </c>
      <c r="E74" s="80" t="s">
        <v>29</v>
      </c>
      <c r="F74" s="77">
        <v>80</v>
      </c>
      <c r="G74" s="71"/>
      <c r="H74" s="71"/>
      <c r="I74" s="71"/>
      <c r="J74" s="71"/>
      <c r="K74" s="71"/>
      <c r="L74" s="71"/>
      <c r="M74" s="71"/>
      <c r="N74" s="71"/>
    </row>
    <row r="75" spans="2:14" ht="17.5" thickBot="1" x14ac:dyDescent="0.4">
      <c r="B75" s="71"/>
      <c r="C75" s="78" t="s">
        <v>4</v>
      </c>
      <c r="D75" s="80">
        <f>L70</f>
        <v>88</v>
      </c>
      <c r="E75" s="80" t="s">
        <v>29</v>
      </c>
      <c r="F75" s="77">
        <v>105</v>
      </c>
      <c r="G75" s="71"/>
      <c r="H75" s="71"/>
      <c r="I75" s="71"/>
      <c r="J75" s="71"/>
      <c r="K75" s="71"/>
      <c r="L75" s="71"/>
      <c r="M75" s="71"/>
      <c r="N75" s="71"/>
    </row>
    <row r="76" spans="2:14" ht="17.5" thickBot="1" x14ac:dyDescent="0.4">
      <c r="B76" s="71"/>
      <c r="C76" s="78" t="s">
        <v>91</v>
      </c>
      <c r="D76" s="81">
        <f>SUM(D73:D75)</f>
        <v>233</v>
      </c>
      <c r="E76" s="72"/>
      <c r="F76" s="72"/>
      <c r="G76" s="71"/>
      <c r="H76" s="71"/>
      <c r="I76" s="71"/>
      <c r="J76" s="71"/>
      <c r="K76" s="71"/>
      <c r="L76" s="71"/>
      <c r="M76" s="71"/>
      <c r="N76" s="71"/>
    </row>
    <row r="77" spans="2:14" ht="17.5" thickBot="1" x14ac:dyDescent="0.4">
      <c r="B77" s="71"/>
      <c r="C77" s="78" t="s">
        <v>92</v>
      </c>
      <c r="D77" s="102">
        <f>SUMPRODUCT(D41:L49,D57:L65)</f>
        <v>2674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</row>
    <row r="79" spans="2:14" ht="16" thickBot="1" x14ac:dyDescent="0.4"/>
    <row r="80" spans="2:14" ht="17.5" thickBot="1" x14ac:dyDescent="0.4">
      <c r="C80" s="74"/>
      <c r="D80" s="196" t="s">
        <v>93</v>
      </c>
      <c r="E80" s="197"/>
      <c r="F80" s="197"/>
      <c r="G80" s="197"/>
      <c r="H80" s="197"/>
      <c r="I80" s="198"/>
      <c r="J80" s="196" t="s">
        <v>0</v>
      </c>
      <c r="K80" s="197"/>
      <c r="L80" s="198"/>
    </row>
    <row r="81" spans="3:12" ht="18" thickTop="1" thickBot="1" x14ac:dyDescent="0.4">
      <c r="C81" s="75" t="s">
        <v>1</v>
      </c>
      <c r="D81" s="76" t="s">
        <v>5</v>
      </c>
      <c r="E81" s="76" t="s">
        <v>6</v>
      </c>
      <c r="F81" s="76" t="s">
        <v>7</v>
      </c>
      <c r="G81" s="76" t="s">
        <v>8</v>
      </c>
      <c r="H81" s="76" t="s">
        <v>9</v>
      </c>
      <c r="I81" s="76" t="s">
        <v>10</v>
      </c>
      <c r="J81" s="76" t="s">
        <v>2</v>
      </c>
      <c r="K81" s="76" t="s">
        <v>3</v>
      </c>
      <c r="L81" s="76" t="s">
        <v>4</v>
      </c>
    </row>
    <row r="82" spans="3:12" ht="17.5" thickBot="1" x14ac:dyDescent="0.4">
      <c r="C82" s="78" t="s">
        <v>5</v>
      </c>
      <c r="D82" s="99">
        <f>D41*D57</f>
        <v>0</v>
      </c>
      <c r="E82" s="100">
        <f t="shared" ref="E82:L82" si="3">E41*E57</f>
        <v>135</v>
      </c>
      <c r="F82" s="99">
        <f t="shared" si="3"/>
        <v>0</v>
      </c>
      <c r="G82" s="99">
        <f t="shared" si="3"/>
        <v>0</v>
      </c>
      <c r="H82" s="99">
        <f t="shared" si="3"/>
        <v>0</v>
      </c>
      <c r="I82" s="99">
        <f t="shared" si="3"/>
        <v>0</v>
      </c>
      <c r="J82" s="99">
        <f t="shared" si="3"/>
        <v>0</v>
      </c>
      <c r="K82" s="99">
        <f t="shared" si="3"/>
        <v>0</v>
      </c>
      <c r="L82" s="99">
        <f t="shared" si="3"/>
        <v>0</v>
      </c>
    </row>
    <row r="83" spans="3:12" ht="17.5" thickBot="1" x14ac:dyDescent="0.4">
      <c r="C83" s="78" t="s">
        <v>6</v>
      </c>
      <c r="D83" s="99">
        <f t="shared" ref="D83:L83" si="4">D42*D58</f>
        <v>0</v>
      </c>
      <c r="E83" s="99">
        <f t="shared" si="4"/>
        <v>0</v>
      </c>
      <c r="F83" s="99">
        <f t="shared" si="4"/>
        <v>0</v>
      </c>
      <c r="G83" s="99">
        <f t="shared" si="4"/>
        <v>0</v>
      </c>
      <c r="H83" s="99">
        <f t="shared" si="4"/>
        <v>0</v>
      </c>
      <c r="I83" s="99">
        <f t="shared" si="4"/>
        <v>0</v>
      </c>
      <c r="J83" s="99">
        <f t="shared" si="4"/>
        <v>0</v>
      </c>
      <c r="K83" s="100">
        <f t="shared" si="4"/>
        <v>378</v>
      </c>
      <c r="L83" s="100">
        <f t="shared" si="4"/>
        <v>460</v>
      </c>
    </row>
    <row r="84" spans="3:12" ht="17.5" thickBot="1" x14ac:dyDescent="0.4">
      <c r="C84" s="78" t="s">
        <v>7</v>
      </c>
      <c r="D84" s="99">
        <f t="shared" ref="D84:L84" si="5">D43*D59</f>
        <v>0</v>
      </c>
      <c r="E84" s="99">
        <f t="shared" si="5"/>
        <v>0</v>
      </c>
      <c r="F84" s="99">
        <f t="shared" si="5"/>
        <v>0</v>
      </c>
      <c r="G84" s="99">
        <f t="shared" si="5"/>
        <v>0</v>
      </c>
      <c r="H84" s="99">
        <f t="shared" si="5"/>
        <v>0</v>
      </c>
      <c r="I84" s="99">
        <f t="shared" si="5"/>
        <v>0</v>
      </c>
      <c r="J84" s="99">
        <f t="shared" si="5"/>
        <v>0</v>
      </c>
      <c r="K84" s="99">
        <f t="shared" si="5"/>
        <v>0</v>
      </c>
      <c r="L84" s="100">
        <f t="shared" si="5"/>
        <v>462</v>
      </c>
    </row>
    <row r="85" spans="3:12" ht="17.5" thickBot="1" x14ac:dyDescent="0.4">
      <c r="C85" s="78" t="s">
        <v>8</v>
      </c>
      <c r="D85" s="99">
        <f t="shared" ref="D85:L85" si="6">D44*D60</f>
        <v>0</v>
      </c>
      <c r="E85" s="100">
        <f t="shared" si="6"/>
        <v>68</v>
      </c>
      <c r="F85" s="99">
        <f t="shared" si="6"/>
        <v>0</v>
      </c>
      <c r="G85" s="99">
        <f t="shared" si="6"/>
        <v>0</v>
      </c>
      <c r="H85" s="100">
        <f t="shared" si="6"/>
        <v>108</v>
      </c>
      <c r="I85" s="99">
        <f t="shared" si="6"/>
        <v>0</v>
      </c>
      <c r="J85" s="99">
        <f t="shared" si="6"/>
        <v>0</v>
      </c>
      <c r="K85" s="99">
        <f t="shared" si="6"/>
        <v>0</v>
      </c>
      <c r="L85" s="99">
        <f t="shared" si="6"/>
        <v>0</v>
      </c>
    </row>
    <row r="86" spans="3:12" ht="17.5" thickBot="1" x14ac:dyDescent="0.4">
      <c r="C86" s="78" t="s">
        <v>9</v>
      </c>
      <c r="D86" s="99">
        <f t="shared" ref="D86:L86" si="7">D45*D61</f>
        <v>0</v>
      </c>
      <c r="E86" s="99">
        <f t="shared" si="7"/>
        <v>0</v>
      </c>
      <c r="F86" s="99">
        <f t="shared" si="7"/>
        <v>0</v>
      </c>
      <c r="G86" s="99">
        <f t="shared" si="7"/>
        <v>0</v>
      </c>
      <c r="H86" s="99">
        <f t="shared" si="7"/>
        <v>0</v>
      </c>
      <c r="I86" s="99">
        <f t="shared" si="7"/>
        <v>0</v>
      </c>
      <c r="J86" s="100">
        <f t="shared" si="7"/>
        <v>455</v>
      </c>
      <c r="K86" s="99">
        <f t="shared" si="7"/>
        <v>0</v>
      </c>
      <c r="L86" s="99">
        <f t="shared" si="7"/>
        <v>0</v>
      </c>
    </row>
    <row r="87" spans="3:12" ht="17.5" thickBot="1" x14ac:dyDescent="0.4">
      <c r="C87" s="78" t="s">
        <v>10</v>
      </c>
      <c r="D87" s="99">
        <f t="shared" ref="D87:L87" si="8">D46*D62</f>
        <v>0</v>
      </c>
      <c r="E87" s="99">
        <f t="shared" si="8"/>
        <v>0</v>
      </c>
      <c r="F87" s="99">
        <f t="shared" si="8"/>
        <v>0</v>
      </c>
      <c r="G87" s="99">
        <f t="shared" si="8"/>
        <v>0</v>
      </c>
      <c r="H87" s="99">
        <f t="shared" si="8"/>
        <v>0</v>
      </c>
      <c r="I87" s="99">
        <f t="shared" si="8"/>
        <v>0</v>
      </c>
      <c r="J87" s="99">
        <f t="shared" si="8"/>
        <v>0</v>
      </c>
      <c r="K87" s="100">
        <f t="shared" si="8"/>
        <v>608</v>
      </c>
      <c r="L87" s="99">
        <f t="shared" si="8"/>
        <v>0</v>
      </c>
    </row>
    <row r="88" spans="3:12" ht="17.5" thickBot="1" x14ac:dyDescent="0.4">
      <c r="C88" s="78" t="s">
        <v>2</v>
      </c>
      <c r="D88" s="100">
        <f t="shared" ref="D88:L88" si="9">D47*D63</f>
        <v>0</v>
      </c>
      <c r="E88" s="100">
        <f t="shared" si="9"/>
        <v>0</v>
      </c>
      <c r="F88" s="100">
        <f t="shared" si="9"/>
        <v>0</v>
      </c>
      <c r="G88" s="100">
        <f t="shared" si="9"/>
        <v>0</v>
      </c>
      <c r="H88" s="100">
        <f t="shared" si="9"/>
        <v>0</v>
      </c>
      <c r="I88" s="100">
        <f t="shared" si="9"/>
        <v>0</v>
      </c>
      <c r="J88" s="100">
        <f t="shared" si="9"/>
        <v>0</v>
      </c>
      <c r="K88" s="100">
        <f t="shared" si="9"/>
        <v>0</v>
      </c>
      <c r="L88" s="100">
        <f t="shared" si="9"/>
        <v>0</v>
      </c>
    </row>
    <row r="89" spans="3:12" ht="17.5" thickBot="1" x14ac:dyDescent="0.4">
      <c r="C89" s="78" t="s">
        <v>3</v>
      </c>
      <c r="D89" s="100">
        <f t="shared" ref="D89:L89" si="10">D48*D64</f>
        <v>0</v>
      </c>
      <c r="E89" s="100">
        <f t="shared" si="10"/>
        <v>0</v>
      </c>
      <c r="F89" s="100">
        <f t="shared" si="10"/>
        <v>0</v>
      </c>
      <c r="G89" s="100">
        <f t="shared" si="10"/>
        <v>0</v>
      </c>
      <c r="H89" s="100">
        <f t="shared" si="10"/>
        <v>0</v>
      </c>
      <c r="I89" s="100">
        <f t="shared" si="10"/>
        <v>0</v>
      </c>
      <c r="J89" s="100">
        <f t="shared" si="10"/>
        <v>0</v>
      </c>
      <c r="K89" s="100">
        <f t="shared" si="10"/>
        <v>0</v>
      </c>
      <c r="L89" s="100">
        <f t="shared" si="10"/>
        <v>0</v>
      </c>
    </row>
    <row r="90" spans="3:12" ht="17.5" thickBot="1" x14ac:dyDescent="0.4">
      <c r="C90" s="78" t="s">
        <v>4</v>
      </c>
      <c r="D90" s="100">
        <f t="shared" ref="D90:L90" si="11">D49*D65</f>
        <v>0</v>
      </c>
      <c r="E90" s="100">
        <f t="shared" si="11"/>
        <v>0</v>
      </c>
      <c r="F90" s="100">
        <f t="shared" si="11"/>
        <v>0</v>
      </c>
      <c r="G90" s="100">
        <f t="shared" si="11"/>
        <v>0</v>
      </c>
      <c r="H90" s="100">
        <f t="shared" si="11"/>
        <v>0</v>
      </c>
      <c r="I90" s="100">
        <f t="shared" si="11"/>
        <v>0</v>
      </c>
      <c r="J90" s="100">
        <f t="shared" si="11"/>
        <v>0</v>
      </c>
      <c r="K90" s="100">
        <f t="shared" si="11"/>
        <v>0</v>
      </c>
      <c r="L90" s="100">
        <f t="shared" si="11"/>
        <v>0</v>
      </c>
    </row>
  </sheetData>
  <mergeCells count="18">
    <mergeCell ref="D80:I80"/>
    <mergeCell ref="J80:L80"/>
    <mergeCell ref="T15:V15"/>
    <mergeCell ref="N15:S15"/>
    <mergeCell ref="M3:M6"/>
    <mergeCell ref="M7:M12"/>
    <mergeCell ref="D55:I55"/>
    <mergeCell ref="D39:I39"/>
    <mergeCell ref="D3:F3"/>
    <mergeCell ref="C11:F11"/>
    <mergeCell ref="D15:I15"/>
    <mergeCell ref="C23:I23"/>
    <mergeCell ref="D26:F26"/>
    <mergeCell ref="C31:F31"/>
    <mergeCell ref="O4:O5"/>
    <mergeCell ref="P4:P5"/>
    <mergeCell ref="J39:L39"/>
    <mergeCell ref="J55:L55"/>
  </mergeCells>
  <phoneticPr fontId="2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CC5B-BC07-4B6D-BD50-7FAC905AF37F}">
  <dimension ref="A1:M42"/>
  <sheetViews>
    <sheetView topLeftCell="A28" zoomScaleNormal="100" workbookViewId="0">
      <selection activeCell="G14" sqref="G14"/>
    </sheetView>
  </sheetViews>
  <sheetFormatPr defaultColWidth="10.6640625" defaultRowHeight="15.5" x14ac:dyDescent="0.35"/>
  <cols>
    <col min="2" max="2" width="22.08203125" bestFit="1" customWidth="1"/>
    <col min="3" max="3" width="23.75" customWidth="1"/>
    <col min="4" max="4" width="19.83203125" bestFit="1" customWidth="1"/>
    <col min="5" max="5" width="14.1640625" customWidth="1"/>
    <col min="6" max="11" width="16.1640625" customWidth="1"/>
  </cols>
  <sheetData>
    <row r="1" spans="1:13" x14ac:dyDescent="0.35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</row>
    <row r="2" spans="1:13" x14ac:dyDescent="0.35">
      <c r="A2" s="147" t="s">
        <v>40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3" x14ac:dyDescent="0.3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3" ht="17.5" thickBot="1" x14ac:dyDescent="0.55000000000000004">
      <c r="A4" s="146"/>
      <c r="B4" s="146"/>
      <c r="C4" s="146"/>
      <c r="D4" s="146"/>
      <c r="E4" s="148"/>
      <c r="F4" s="146"/>
      <c r="G4" s="146"/>
      <c r="H4" s="146"/>
      <c r="I4" s="146"/>
      <c r="J4" s="146"/>
      <c r="K4" s="146"/>
    </row>
    <row r="5" spans="1:13" ht="17" thickBot="1" x14ac:dyDescent="0.4">
      <c r="A5" s="146"/>
      <c r="B5" s="149" t="s">
        <v>178</v>
      </c>
      <c r="C5" s="150" t="s">
        <v>18</v>
      </c>
      <c r="D5" s="146"/>
      <c r="E5" s="151"/>
      <c r="F5" s="152" t="s">
        <v>19</v>
      </c>
      <c r="G5" s="153" t="s">
        <v>20</v>
      </c>
      <c r="H5" s="153" t="s">
        <v>21</v>
      </c>
      <c r="I5" s="153" t="s">
        <v>22</v>
      </c>
      <c r="J5" s="153" t="s">
        <v>23</v>
      </c>
      <c r="K5" s="154" t="s">
        <v>24</v>
      </c>
    </row>
    <row r="6" spans="1:13" x14ac:dyDescent="0.35">
      <c r="A6" s="146"/>
      <c r="B6" s="155" t="s">
        <v>19</v>
      </c>
      <c r="C6" s="156">
        <v>7.0000000000000007E-2</v>
      </c>
      <c r="D6" s="146"/>
      <c r="E6" s="157" t="s">
        <v>19</v>
      </c>
      <c r="F6" s="158">
        <v>1E-3</v>
      </c>
      <c r="G6" s="159">
        <v>2.9999999999999997E-4</v>
      </c>
      <c r="H6" s="159">
        <v>-2.9999999999999997E-4</v>
      </c>
      <c r="I6" s="159">
        <v>3.5E-4</v>
      </c>
      <c r="J6" s="159">
        <v>-3.5E-4</v>
      </c>
      <c r="K6" s="160">
        <v>4.0000000000000002E-4</v>
      </c>
    </row>
    <row r="7" spans="1:13" x14ac:dyDescent="0.35">
      <c r="A7" s="146"/>
      <c r="B7" s="155" t="s">
        <v>20</v>
      </c>
      <c r="C7" s="156">
        <v>0.12</v>
      </c>
      <c r="D7" s="146"/>
      <c r="E7" s="157" t="s">
        <v>20</v>
      </c>
      <c r="F7" s="155">
        <f t="array" ref="F7:F11">TRANSPOSE(G6:K6)</f>
        <v>2.9999999999999997E-4</v>
      </c>
      <c r="G7" s="161">
        <v>8.9999999999999993E-3</v>
      </c>
      <c r="H7" s="161">
        <v>4.0000000000000002E-4</v>
      </c>
      <c r="I7" s="161">
        <v>1.6000000000000001E-3</v>
      </c>
      <c r="J7" s="161">
        <v>-1.6000000000000001E-3</v>
      </c>
      <c r="K7" s="162">
        <v>5.9999999999999995E-4</v>
      </c>
      <c r="M7" t="s">
        <v>25</v>
      </c>
    </row>
    <row r="8" spans="1:13" x14ac:dyDescent="0.35">
      <c r="A8" s="146"/>
      <c r="B8" s="155" t="s">
        <v>21</v>
      </c>
      <c r="C8" s="156">
        <v>0.11</v>
      </c>
      <c r="D8" s="146"/>
      <c r="E8" s="157" t="s">
        <v>21</v>
      </c>
      <c r="F8" s="155">
        <v>-2.9999999999999997E-4</v>
      </c>
      <c r="G8" s="161">
        <f t="array" ref="G8:G11">TRANSPOSE(H7:K7)</f>
        <v>4.0000000000000002E-4</v>
      </c>
      <c r="H8" s="161">
        <v>8.0000000000000002E-3</v>
      </c>
      <c r="I8" s="161">
        <v>1.5E-3</v>
      </c>
      <c r="J8" s="161">
        <v>-5.4999999999999997E-3</v>
      </c>
      <c r="K8" s="162">
        <v>-6.9999999999999999E-4</v>
      </c>
    </row>
    <row r="9" spans="1:13" x14ac:dyDescent="0.35">
      <c r="A9" s="146"/>
      <c r="B9" s="155" t="s">
        <v>22</v>
      </c>
      <c r="C9" s="156">
        <v>0.14000000000000001</v>
      </c>
      <c r="D9" s="146"/>
      <c r="E9" s="157" t="s">
        <v>22</v>
      </c>
      <c r="F9" s="155">
        <v>3.5E-4</v>
      </c>
      <c r="G9" s="161">
        <v>1.6000000000000001E-3</v>
      </c>
      <c r="H9" s="161">
        <f t="array" ref="H9:H11">TRANSPOSE(I8:K8)</f>
        <v>1.5E-3</v>
      </c>
      <c r="I9" s="161">
        <v>1.2E-2</v>
      </c>
      <c r="J9" s="161">
        <v>-5.0000000000000001E-4</v>
      </c>
      <c r="K9" s="162">
        <v>8.0000000000000004E-4</v>
      </c>
    </row>
    <row r="10" spans="1:13" x14ac:dyDescent="0.35">
      <c r="A10" s="146"/>
      <c r="B10" s="155" t="s">
        <v>23</v>
      </c>
      <c r="C10" s="156">
        <v>0.14000000000000001</v>
      </c>
      <c r="D10" s="146"/>
      <c r="E10" s="157" t="s">
        <v>23</v>
      </c>
      <c r="F10" s="155">
        <v>-3.5E-4</v>
      </c>
      <c r="G10" s="161">
        <v>-1.6000000000000001E-3</v>
      </c>
      <c r="H10" s="161">
        <v>-5.4999999999999997E-3</v>
      </c>
      <c r="I10" s="161">
        <f t="array" ref="I10:I11">TRANSPOSE(J9:K9)</f>
        <v>-5.0000000000000001E-4</v>
      </c>
      <c r="J10" s="161">
        <v>1.2E-2</v>
      </c>
      <c r="K10" s="162">
        <v>-8.0000000000000004E-4</v>
      </c>
    </row>
    <row r="11" spans="1:13" ht="16" thickBot="1" x14ac:dyDescent="0.4">
      <c r="A11" s="146"/>
      <c r="B11" s="163" t="s">
        <v>24</v>
      </c>
      <c r="C11" s="164">
        <v>0.09</v>
      </c>
      <c r="D11" s="146"/>
      <c r="E11" s="157" t="s">
        <v>24</v>
      </c>
      <c r="F11" s="163">
        <v>4.0000000000000002E-4</v>
      </c>
      <c r="G11" s="165">
        <v>5.9999999999999995E-4</v>
      </c>
      <c r="H11" s="165">
        <v>-6.9999999999999999E-4</v>
      </c>
      <c r="I11" s="165">
        <v>8.0000000000000004E-4</v>
      </c>
      <c r="J11" s="165">
        <f>TRANSPOSE(K10)</f>
        <v>-8.0000000000000004E-4</v>
      </c>
      <c r="K11" s="166">
        <v>5.0000000000000001E-3</v>
      </c>
    </row>
    <row r="12" spans="1:13" ht="17" x14ac:dyDescent="0.35">
      <c r="A12" s="146"/>
      <c r="B12" s="146"/>
      <c r="C12" s="146"/>
      <c r="D12" s="146"/>
      <c r="E12" s="167"/>
      <c r="F12" s="212" t="s">
        <v>26</v>
      </c>
      <c r="G12" s="212"/>
      <c r="H12" s="212"/>
      <c r="I12" s="212"/>
      <c r="J12" s="212"/>
      <c r="K12" s="212"/>
    </row>
    <row r="14" spans="1:13" ht="16" customHeight="1" thickBot="1" x14ac:dyDescent="0.4">
      <c r="B14" s="23" t="s">
        <v>181</v>
      </c>
      <c r="C14" s="104">
        <v>10000</v>
      </c>
    </row>
    <row r="15" spans="1:13" ht="16" thickBot="1" x14ac:dyDescent="0.4">
      <c r="A15" s="109"/>
      <c r="B15" s="109"/>
      <c r="C15" s="109"/>
      <c r="D15" s="109"/>
      <c r="E15" s="109"/>
      <c r="F15" s="22"/>
      <c r="J15" s="139" t="s">
        <v>42</v>
      </c>
      <c r="K15" s="140" t="s">
        <v>43</v>
      </c>
      <c r="L15" s="141"/>
      <c r="M15" s="140" t="s">
        <v>44</v>
      </c>
    </row>
    <row r="16" spans="1:13" ht="16" thickBot="1" x14ac:dyDescent="0.4">
      <c r="A16" s="110" t="s">
        <v>41</v>
      </c>
      <c r="B16" s="109"/>
      <c r="C16" s="109"/>
      <c r="D16" s="109"/>
      <c r="E16" s="109"/>
      <c r="F16" s="22"/>
      <c r="J16" s="213" t="s">
        <v>182</v>
      </c>
      <c r="K16" s="215" t="s">
        <v>190</v>
      </c>
      <c r="L16" s="216" t="s">
        <v>37</v>
      </c>
      <c r="M16" s="217">
        <v>0.11</v>
      </c>
    </row>
    <row r="17" spans="1:13" ht="31.5" thickBot="1" x14ac:dyDescent="0.4">
      <c r="A17" s="109"/>
      <c r="B17" s="109"/>
      <c r="C17" s="109"/>
      <c r="D17" s="109"/>
      <c r="E17" s="109"/>
      <c r="F17" s="22"/>
      <c r="G17" s="137" t="s">
        <v>82</v>
      </c>
      <c r="H17" s="138"/>
      <c r="J17" s="214"/>
      <c r="K17" s="209"/>
      <c r="L17" s="210"/>
      <c r="M17" s="211"/>
    </row>
    <row r="18" spans="1:13" ht="16" customHeight="1" x14ac:dyDescent="0.35">
      <c r="A18" s="109"/>
      <c r="B18" s="111" t="s">
        <v>178</v>
      </c>
      <c r="C18" s="112" t="s">
        <v>179</v>
      </c>
      <c r="D18" s="113" t="s">
        <v>180</v>
      </c>
      <c r="E18" s="109"/>
      <c r="F18" s="22"/>
      <c r="G18" s="105" t="s">
        <v>19</v>
      </c>
      <c r="H18" s="107" t="s">
        <v>183</v>
      </c>
      <c r="J18" s="214"/>
      <c r="K18" s="209"/>
      <c r="L18" s="210"/>
      <c r="M18" s="211"/>
    </row>
    <row r="19" spans="1:13" ht="17" x14ac:dyDescent="0.35">
      <c r="A19" s="109"/>
      <c r="B19" s="114" t="s">
        <v>19</v>
      </c>
      <c r="C19" s="115">
        <v>0.18980589158693376</v>
      </c>
      <c r="D19" s="116">
        <f>C19*$C$14</f>
        <v>1898.0589158693376</v>
      </c>
      <c r="E19" s="109"/>
      <c r="F19" s="22"/>
      <c r="G19" s="105" t="s">
        <v>20</v>
      </c>
      <c r="H19" s="107" t="s">
        <v>184</v>
      </c>
      <c r="J19" s="214"/>
      <c r="K19" s="209"/>
      <c r="L19" s="210"/>
      <c r="M19" s="211"/>
    </row>
    <row r="20" spans="1:13" ht="17" x14ac:dyDescent="0.35">
      <c r="A20" s="109"/>
      <c r="B20" s="114" t="s">
        <v>20</v>
      </c>
      <c r="C20" s="115">
        <v>0.10863041871533097</v>
      </c>
      <c r="D20" s="116">
        <f t="shared" ref="D20:D24" si="0">C20*$C$14</f>
        <v>1086.3041871533096</v>
      </c>
      <c r="E20" s="109"/>
      <c r="F20" s="22"/>
      <c r="G20" s="105" t="s">
        <v>21</v>
      </c>
      <c r="H20" s="107" t="s">
        <v>185</v>
      </c>
      <c r="J20" s="208" t="s">
        <v>195</v>
      </c>
      <c r="K20" s="209" t="s">
        <v>189</v>
      </c>
      <c r="L20" s="210" t="s">
        <v>29</v>
      </c>
      <c r="M20" s="211">
        <v>1</v>
      </c>
    </row>
    <row r="21" spans="1:13" ht="17" x14ac:dyDescent="0.35">
      <c r="A21" s="109"/>
      <c r="B21" s="114" t="s">
        <v>21</v>
      </c>
      <c r="C21" s="115">
        <v>0.27082788696234766</v>
      </c>
      <c r="D21" s="116">
        <f t="shared" si="0"/>
        <v>2708.2788696234766</v>
      </c>
      <c r="E21" s="109"/>
      <c r="F21" s="22"/>
      <c r="G21" s="105" t="s">
        <v>22</v>
      </c>
      <c r="H21" s="107" t="s">
        <v>186</v>
      </c>
      <c r="J21" s="208"/>
      <c r="K21" s="209"/>
      <c r="L21" s="210"/>
      <c r="M21" s="211"/>
    </row>
    <row r="22" spans="1:13" ht="17" x14ac:dyDescent="0.35">
      <c r="A22" s="109"/>
      <c r="B22" s="114" t="s">
        <v>22</v>
      </c>
      <c r="C22" s="115">
        <v>4.7942744131744444E-2</v>
      </c>
      <c r="D22" s="116">
        <f t="shared" si="0"/>
        <v>479.42744131744445</v>
      </c>
      <c r="E22" s="109"/>
      <c r="F22" s="22"/>
      <c r="G22" s="105" t="s">
        <v>23</v>
      </c>
      <c r="H22" s="107" t="s">
        <v>187</v>
      </c>
      <c r="J22" s="208"/>
      <c r="K22" s="209"/>
      <c r="L22" s="210"/>
      <c r="M22" s="211"/>
    </row>
    <row r="23" spans="1:13" ht="17.5" thickBot="1" x14ac:dyDescent="0.4">
      <c r="A23" s="109"/>
      <c r="B23" s="114" t="s">
        <v>23</v>
      </c>
      <c r="C23" s="115">
        <v>0.25447020512152052</v>
      </c>
      <c r="D23" s="116">
        <f t="shared" si="0"/>
        <v>2544.7020512152053</v>
      </c>
      <c r="E23" s="109"/>
      <c r="F23" s="22"/>
      <c r="G23" s="106" t="s">
        <v>24</v>
      </c>
      <c r="H23" s="108" t="s">
        <v>188</v>
      </c>
      <c r="J23" s="208"/>
      <c r="K23" s="209"/>
      <c r="L23" s="210"/>
      <c r="M23" s="211"/>
    </row>
    <row r="24" spans="1:13" ht="16" thickBot="1" x14ac:dyDescent="0.4">
      <c r="A24" s="109"/>
      <c r="B24" s="117" t="s">
        <v>24</v>
      </c>
      <c r="C24" s="118">
        <v>0.12832285348212261</v>
      </c>
      <c r="D24" s="119">
        <f t="shared" si="0"/>
        <v>1283.228534821226</v>
      </c>
      <c r="E24" s="109" t="s">
        <v>194</v>
      </c>
      <c r="F24" s="22"/>
      <c r="J24" s="208"/>
      <c r="K24" s="209"/>
      <c r="L24" s="210"/>
      <c r="M24" s="211"/>
    </row>
    <row r="25" spans="1:13" ht="16" thickBot="1" x14ac:dyDescent="0.4">
      <c r="A25" s="109"/>
      <c r="B25" s="109"/>
      <c r="C25" s="109"/>
      <c r="D25" s="109"/>
      <c r="E25" s="134">
        <f>SUM(D19:D24)</f>
        <v>10000</v>
      </c>
      <c r="F25" s="22"/>
      <c r="J25" s="208"/>
      <c r="K25" s="209"/>
      <c r="L25" s="210"/>
      <c r="M25" s="211"/>
    </row>
    <row r="26" spans="1:13" x14ac:dyDescent="0.35">
      <c r="A26" s="109"/>
      <c r="B26" s="120" t="s">
        <v>193</v>
      </c>
      <c r="C26" s="121">
        <f t="array" ref="C26">MMULT(MMULT(TRANSPOSE(C19:C24),F6:K11),C19:C24)</f>
        <v>7.3563547447536557E-4</v>
      </c>
      <c r="D26" s="122"/>
      <c r="E26" s="123"/>
      <c r="F26" s="22"/>
      <c r="J26" s="208"/>
      <c r="K26" s="209"/>
      <c r="L26" s="210"/>
      <c r="M26" s="211"/>
    </row>
    <row r="27" spans="1:13" ht="47" thickBot="1" x14ac:dyDescent="0.4">
      <c r="A27" s="109"/>
      <c r="B27" s="124" t="s">
        <v>38</v>
      </c>
      <c r="C27" s="125">
        <f>SUMPRODUCT(C6:C11,C19:C24)</f>
        <v>0.10999999993163147</v>
      </c>
      <c r="D27" s="126" t="s">
        <v>37</v>
      </c>
      <c r="E27" s="127">
        <v>0.11</v>
      </c>
      <c r="F27" s="22"/>
      <c r="J27" s="142" t="s">
        <v>191</v>
      </c>
      <c r="K27" s="143" t="s">
        <v>192</v>
      </c>
      <c r="L27" s="143" t="s">
        <v>37</v>
      </c>
      <c r="M27" s="43">
        <v>0</v>
      </c>
    </row>
    <row r="28" spans="1:13" x14ac:dyDescent="0.35">
      <c r="A28" s="109"/>
      <c r="B28" s="124" t="s">
        <v>35</v>
      </c>
      <c r="C28" s="128">
        <f>SUM(C19:C24)</f>
        <v>1</v>
      </c>
      <c r="D28" s="126" t="s">
        <v>29</v>
      </c>
      <c r="E28" s="129">
        <v>1</v>
      </c>
      <c r="F28" s="22"/>
    </row>
    <row r="29" spans="1:13" ht="16" thickBot="1" x14ac:dyDescent="0.4">
      <c r="A29" s="109"/>
      <c r="B29" s="130"/>
      <c r="C29" s="131" t="s">
        <v>36</v>
      </c>
      <c r="D29" s="132" t="s">
        <v>37</v>
      </c>
      <c r="E29" s="133">
        <v>0</v>
      </c>
      <c r="F29" s="22"/>
    </row>
    <row r="30" spans="1:13" x14ac:dyDescent="0.35">
      <c r="A30" s="109"/>
      <c r="B30" s="109"/>
      <c r="C30" s="109"/>
      <c r="D30" s="109"/>
      <c r="E30" s="109"/>
      <c r="F30" s="22"/>
    </row>
    <row r="31" spans="1:13" x14ac:dyDescent="0.35">
      <c r="A31" s="109"/>
      <c r="B31" s="109"/>
      <c r="C31" s="109"/>
      <c r="D31" s="109"/>
      <c r="E31" s="109"/>
      <c r="F31" s="22"/>
    </row>
    <row r="32" spans="1:13" ht="16" thickBot="1" x14ac:dyDescent="0.4"/>
    <row r="33" spans="2:3" x14ac:dyDescent="0.35">
      <c r="B33" s="204" t="s">
        <v>196</v>
      </c>
      <c r="C33" s="206" t="s">
        <v>197</v>
      </c>
    </row>
    <row r="34" spans="2:3" x14ac:dyDescent="0.35">
      <c r="B34" s="205"/>
      <c r="C34" s="207"/>
    </row>
    <row r="35" spans="2:3" x14ac:dyDescent="0.35">
      <c r="B35" s="144">
        <v>0.1</v>
      </c>
      <c r="C35" s="135">
        <v>5.1390699999999997E-4</v>
      </c>
    </row>
    <row r="36" spans="2:3" x14ac:dyDescent="0.35">
      <c r="B36" s="144">
        <v>0.105</v>
      </c>
      <c r="C36" s="135">
        <v>6.0327299999999998E-4</v>
      </c>
    </row>
    <row r="37" spans="2:3" x14ac:dyDescent="0.35">
      <c r="B37" s="144">
        <v>0.11</v>
      </c>
      <c r="C37" s="135">
        <v>7.35635E-4</v>
      </c>
    </row>
    <row r="38" spans="2:3" x14ac:dyDescent="0.35">
      <c r="B38" s="144">
        <v>0.115</v>
      </c>
      <c r="C38" s="135">
        <v>9.1099300000000002E-4</v>
      </c>
    </row>
    <row r="39" spans="2:3" x14ac:dyDescent="0.35">
      <c r="B39" s="144">
        <v>0.12</v>
      </c>
      <c r="C39" s="135">
        <v>1.129351E-3</v>
      </c>
    </row>
    <row r="40" spans="2:3" x14ac:dyDescent="0.35">
      <c r="B40" s="144">
        <v>0.125</v>
      </c>
      <c r="C40" s="135">
        <v>1.3689489999999999E-3</v>
      </c>
    </row>
    <row r="41" spans="2:3" x14ac:dyDescent="0.35">
      <c r="B41" s="144">
        <v>0.13</v>
      </c>
      <c r="C41" s="135">
        <v>2.0979200000000001E-3</v>
      </c>
    </row>
    <row r="42" spans="2:3" ht="16" thickBot="1" x14ac:dyDescent="0.4">
      <c r="B42" s="145">
        <v>0.13500000000000001</v>
      </c>
      <c r="C42" s="136">
        <v>3.496248E-3</v>
      </c>
    </row>
  </sheetData>
  <mergeCells count="11">
    <mergeCell ref="M20:M26"/>
    <mergeCell ref="F12:K12"/>
    <mergeCell ref="J16:J19"/>
    <mergeCell ref="K16:K19"/>
    <mergeCell ref="L16:L19"/>
    <mergeCell ref="M16:M19"/>
    <mergeCell ref="B33:B34"/>
    <mergeCell ref="C33:C34"/>
    <mergeCell ref="J20:J26"/>
    <mergeCell ref="K20:K26"/>
    <mergeCell ref="L20:L26"/>
  </mergeCells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1-i</vt:lpstr>
      <vt:lpstr>Part 1-ii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Pavan Bansal</cp:lastModifiedBy>
  <dcterms:created xsi:type="dcterms:W3CDTF">2020-12-01T18:44:30Z</dcterms:created>
  <dcterms:modified xsi:type="dcterms:W3CDTF">2022-07-02T04:06:01Z</dcterms:modified>
</cp:coreProperties>
</file>